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bot\主章节\"/>
    </mc:Choice>
  </mc:AlternateContent>
  <xr:revisionPtr revIDLastSave="0" documentId="13_ncr:1_{93481890-D32D-417E-94E1-C52C23EEBE8A}" xr6:coauthVersionLast="47" xr6:coauthVersionMax="47" xr10:uidLastSave="{00000000-0000-0000-0000-000000000000}"/>
  <workbookProtection workbookAlgorithmName="SHA-512" workbookHashValue="iRShJwal//VYgTJOl0NJeZUhGW/a1SE86qhQTS4gYOlhdkaVl3Gvsar9clM1vAz4xKSxkQ+eBWGL8btu+KrnJw==" workbookSaltValue="5gBPZEBKpNX0NrVEFw9TRg==" workbookSpinCount="100000" lockStructure="1"/>
  <bookViews>
    <workbookView xWindow="-108" yWindow="-108" windowWidth="23256" windowHeight="12576" tabRatio="702" activeTab="14" xr2:uid="{00000000-000D-0000-FFFF-FFFF00000000}"/>
  </bookViews>
  <sheets>
    <sheet name="角色卡" sheetId="1" r:id="rId1"/>
    <sheet name="Sheet1" sheetId="42" state="hidden" r:id="rId2"/>
    <sheet name="源石技艺范围杂项" sheetId="31" state="hidden" r:id="rId3"/>
    <sheet name="源石技艺杂项" sheetId="30" state="hidden" r:id="rId4"/>
    <sheet name="简化卡" sheetId="3" r:id="rId5"/>
    <sheet name="战斗卡" sheetId="2" r:id="rId6"/>
    <sheet name="快捷录入" sheetId="34" state="hidden" r:id="rId7"/>
    <sheet name="武器配件" sheetId="41" state="hidden" r:id="rId8"/>
    <sheet name="武器副表" sheetId="39" state="hidden" r:id="rId9"/>
    <sheet name="背包杂项" sheetId="36" state="hidden" r:id="rId10"/>
    <sheet name="法杖与无人机副表" sheetId="37" state="hidden" r:id="rId11"/>
    <sheet name="种族与天赋" sheetId="14" r:id="rId12"/>
    <sheet name="职业" sheetId="15" r:id="rId13"/>
    <sheet name="地理" sheetId="6" r:id="rId14"/>
    <sheet name="武器" sheetId="20" r:id="rId15"/>
    <sheet name="护甲" sheetId="22" r:id="rId16"/>
    <sheet name="法杖与无人机" sheetId="21" r:id="rId17"/>
    <sheet name="种族补正表" sheetId="17" state="hidden" r:id="rId18"/>
    <sheet name="弹药、配件" sheetId="23" r:id="rId19"/>
    <sheet name="感染体系" sheetId="24" r:id="rId20"/>
    <sheet name="源石技艺" sheetId="25" r:id="rId21"/>
    <sheet name="能力表" sheetId="32" r:id="rId22"/>
    <sheet name="特殊状态" sheetId="33" r:id="rId23"/>
    <sheet name="简单杂表" sheetId="13" state="hidden" r:id="rId24"/>
    <sheet name="地理图像表" sheetId="18" state="hidden" r:id="rId25"/>
  </sheets>
  <externalReferences>
    <externalReference r:id="rId26"/>
  </externalReferences>
  <definedNames>
    <definedName name="“巨兽种”" localSheetId="21">[1]简单杂表!$J$36</definedName>
    <definedName name="“巨兽种”" localSheetId="22">[1]简单杂表!$J$36</definedName>
    <definedName name="“巨兽种”">简单杂表!$J$36</definedName>
    <definedName name="logo">INDEX(地理图像表!$J$1:$J$20,MATCH(角色卡!$O$9,地理图像表!$I$1:$I$20,0),1,1)</definedName>
    <definedName name="阿达克利斯" localSheetId="21">[1]简单杂表!$I$19</definedName>
    <definedName name="阿达克利斯" localSheetId="22">[1]简单杂表!$I$19</definedName>
    <definedName name="阿达克利斯">简单杂表!$I$19</definedName>
    <definedName name="阿戈尔" localSheetId="21">[1]简单杂表!$I$33</definedName>
    <definedName name="阿戈尔" localSheetId="22">[1]简单杂表!$I$33</definedName>
    <definedName name="阿戈尔">简单杂表!$I$33</definedName>
    <definedName name="阿纳缇" localSheetId="21">[1]简单杂表!$I$11</definedName>
    <definedName name="阿纳缇" localSheetId="22">[1]简单杂表!$I$11</definedName>
    <definedName name="阿纳缇">简单杂表!$I$11</definedName>
    <definedName name="阿斯兰" localSheetId="21">[1]简单杂表!$I$7</definedName>
    <definedName name="阿斯兰" localSheetId="22">[1]简单杂表!$I$7</definedName>
    <definedName name="阿斯兰">简单杂表!$I$7</definedName>
    <definedName name="埃拉菲亚" localSheetId="21">[1]简单杂表!$I$13</definedName>
    <definedName name="埃拉菲亚" localSheetId="22">[1]简单杂表!$I$13</definedName>
    <definedName name="埃拉菲亚">简单杂表!$I$13</definedName>
    <definedName name="安保人员" localSheetId="21">[1]职业!$C$16</definedName>
    <definedName name="安保人员" localSheetId="22">[1]职业!$C$16</definedName>
    <definedName name="安保人员">职业!$C$16</definedName>
    <definedName name="安努拉" localSheetId="21">[1]简单杂表!$I$17</definedName>
    <definedName name="安努拉" localSheetId="22">[1]简单杂表!$I$17</definedName>
    <definedName name="安努拉">简单杂表!$I$17</definedName>
    <definedName name="奥数血脉" localSheetId="21">[1]简单杂表!$J$13</definedName>
    <definedName name="奥数血脉" localSheetId="22">[1]简单杂表!$J$13</definedName>
    <definedName name="奥数血脉">简单杂表!$J$13</definedName>
    <definedName name="白领_蓝领" localSheetId="21">[1]职业!$C$27</definedName>
    <definedName name="白领_蓝领" localSheetId="22">[1]职业!$C$27</definedName>
    <definedName name="白领_蓝领">职业!$C$27</definedName>
    <definedName name="编辑_记者" localSheetId="21">[1]职业!$C$31</definedName>
    <definedName name="编辑_记者" localSheetId="22">[1]职业!$C$31</definedName>
    <definedName name="编辑_记者">职业!$C$31</definedName>
    <definedName name="超凡耐心" localSheetId="21">[1]简单杂表!$J$32</definedName>
    <definedName name="超凡耐心" localSheetId="22">[1]简单杂表!$J$32</definedName>
    <definedName name="超凡耐心">简单杂表!$J$32</definedName>
    <definedName name="铳械武器">背包杂项!$H$33:$H$39</definedName>
    <definedName name="厨师" localSheetId="21">[1]职业!$C$26</definedName>
    <definedName name="厨师" localSheetId="22">[1]职业!$C$26</definedName>
    <definedName name="厨师">职业!$C$26</definedName>
    <definedName name="德拉克" localSheetId="21">[1]简单杂表!$I$22</definedName>
    <definedName name="德拉克" localSheetId="22">[1]简单杂表!$I$22</definedName>
    <definedName name="德拉克">简单杂表!$I$22</definedName>
    <definedName name="电系操纵">源石技艺杂项!$V$3:$V$5</definedName>
    <definedName name="动物伙伴" localSheetId="21">[1]简单杂表!$J$10</definedName>
    <definedName name="动物伙伴" localSheetId="22">[1]简单杂表!$J$10</definedName>
    <definedName name="动物伙伴">简单杂表!$J$10</definedName>
    <definedName name="毒素释放">源石技艺杂项!$U$3:$U$5</definedName>
    <definedName name="杜林" localSheetId="21">[1]简单杂表!$I$29</definedName>
    <definedName name="杜林" localSheetId="22">[1]简单杂表!$I$29</definedName>
    <definedName name="杜林">简单杂表!$I$29</definedName>
    <definedName name="恶魔之血" localSheetId="21">[1]简单杂表!$J$26</definedName>
    <definedName name="恶魔之血" localSheetId="22">[1]简单杂表!$J$26</definedName>
    <definedName name="恶魔之血">简单杂表!$J$26</definedName>
    <definedName name="法术风暴">源石技艺杂项!$I$13</definedName>
    <definedName name="法术附魔">源石技艺杂项!$K$3</definedName>
    <definedName name="法术亲和" localSheetId="21">[1]简单杂表!$G$6</definedName>
    <definedName name="法术亲和" localSheetId="22">[1]简单杂表!$G$6</definedName>
    <definedName name="法术亲和">简单杂表!$G$6</definedName>
    <definedName name="法术祛魔">源石技艺杂项!$L$3</definedName>
    <definedName name="法术湮灭">源石技艺杂项!$M$13</definedName>
    <definedName name="法术涌动">源石技艺杂项!$N$13</definedName>
    <definedName name="菲林" localSheetId="21">[1]简单杂表!$I$3</definedName>
    <definedName name="菲林" localSheetId="22">[1]简单杂表!$I$3</definedName>
    <definedName name="菲林">简单杂表!$I$3</definedName>
    <definedName name="斐迪亚" localSheetId="21">[1]简单杂表!$I$25</definedName>
    <definedName name="斐迪亚" localSheetId="22">[1]简单杂表!$I$25</definedName>
    <definedName name="斐迪亚">简单杂表!$I$25</definedName>
    <definedName name="芬芳四溢" localSheetId="21">[1]简单杂表!$J$16</definedName>
    <definedName name="芬芳四溢" localSheetId="22">[1]简单杂表!$J$16</definedName>
    <definedName name="芬芳四溢">简单杂表!$J$16</definedName>
    <definedName name="丰蹄" localSheetId="21">[1]简单杂表!$I$15</definedName>
    <definedName name="丰蹄" localSheetId="22">[1]简单杂表!$I$15</definedName>
    <definedName name="丰蹄">简单杂表!$I$15</definedName>
    <definedName name="风能涌动">源石技艺杂项!$W$3:$W$5</definedName>
    <definedName name="服务员" localSheetId="21">[1]职业!$C$35</definedName>
    <definedName name="服务员" localSheetId="22">[1]职业!$C$35</definedName>
    <definedName name="服务员">职业!$C$35</definedName>
    <definedName name="高效追踪" localSheetId="21">[1]简单杂表!$J$12</definedName>
    <definedName name="高效追踪" localSheetId="22">[1]简单杂表!$J$12</definedName>
    <definedName name="高效追踪">简单杂表!$J$12</definedName>
    <definedName name="工程师" localSheetId="21">[1]职业!$C$37</definedName>
    <definedName name="工程师" localSheetId="22">[1]职业!$C$37</definedName>
    <definedName name="工程师">职业!$C$37</definedName>
    <definedName name="工匠世家" localSheetId="21">[1]简单杂表!$G$20</definedName>
    <definedName name="工匠世家" localSheetId="22">[1]简单杂表!$G$20</definedName>
    <definedName name="工匠世家">简单杂表!$G$20</definedName>
    <definedName name="工人" localSheetId="21">[1]职业!$C$33</definedName>
    <definedName name="工人" localSheetId="22">[1]职业!$C$33</definedName>
    <definedName name="工人">职业!$C$33</definedName>
    <definedName name="雇佣兵" localSheetId="21">[1]职业!$C$3</definedName>
    <definedName name="雇佣兵" localSheetId="22">[1]职业!$C$3</definedName>
    <definedName name="雇佣兵">职业!$C$3</definedName>
    <definedName name="管家_仆人" localSheetId="21">[1]职业!$C$44</definedName>
    <definedName name="管家_仆人" localSheetId="22">[1]职业!$C$44</definedName>
    <definedName name="管家_仆人">职业!$C$44</definedName>
    <definedName name="光环术">源石技艺杂项!$O$3:$O$4</definedName>
    <definedName name="鬼" localSheetId="21">[1]简单杂表!$I$24</definedName>
    <definedName name="鬼" localSheetId="22">[1]简单杂表!$I$24</definedName>
    <definedName name="鬼">简单杂表!$I$24</definedName>
    <definedName name="国家标识">INDEX(地理图像表!$B$1:$B$20,MATCH(角色卡!$O$9,地理图像表!$A$1:$A$20,0),1)</definedName>
    <definedName name="寒冷_结冰">源石技艺杂项!$Q$3:$Q$5</definedName>
    <definedName name="寒冷结冰">源石技艺杂项!$Q$3:$Q$5</definedName>
    <definedName name="黑帮成员" localSheetId="21">[1]职业!$C$18</definedName>
    <definedName name="黑帮成员" localSheetId="22">[1]职业!$C$18</definedName>
    <definedName name="黑帮成员">职业!$C$18</definedName>
    <definedName name="红龙之血" localSheetId="21">[1]简单杂表!$J$22</definedName>
    <definedName name="红龙之血" localSheetId="22">[1]简单杂表!$J$22</definedName>
    <definedName name="红龙之血">简单杂表!$J$22</definedName>
    <definedName name="狐闻善寻" localSheetId="21">[1]简单杂表!$J$8</definedName>
    <definedName name="狐闻善寻" localSheetId="22">[1]简单杂表!$J$8</definedName>
    <definedName name="狐闻善寻">简单杂表!$J$8</definedName>
    <definedName name="画家_漫画家" localSheetId="21">[1]职业!$C$39</definedName>
    <definedName name="画家_漫画家" localSheetId="22">[1]职业!$C$39</definedName>
    <definedName name="画家_漫画家">职业!$C$39</definedName>
    <definedName name="火焰_升温">源石技艺杂项!$P$3:$P$5</definedName>
    <definedName name="火焰升温">源石技艺杂项!$P$3:$P$5</definedName>
    <definedName name="机械" localSheetId="21">[1]简单杂表!$I$37</definedName>
    <definedName name="机械" localSheetId="22">[1]简单杂表!$I$37</definedName>
    <definedName name="机械">简单杂表!$I$37</definedName>
    <definedName name="机械师" localSheetId="21">[1]职业!$C$36</definedName>
    <definedName name="机械师" localSheetId="22">[1]职业!$C$36</definedName>
    <definedName name="机械师">职业!$C$36</definedName>
    <definedName name="技力光环">源石技艺杂项!$O$13</definedName>
    <definedName name="坚韧意志" localSheetId="21">[1]简单杂表!$G$2</definedName>
    <definedName name="坚韧意志" localSheetId="22">[1]简单杂表!$G$2</definedName>
    <definedName name="坚韧意志">简单杂表!$G$2</definedName>
    <definedName name="间谍" localSheetId="21">[1]职业!$C$14</definedName>
    <definedName name="间谍" localSheetId="22">[1]职业!$C$14</definedName>
    <definedName name="间谍">职业!$C$14</definedName>
    <definedName name="狡兔之察" localSheetId="21">[1]简单杂表!$J$9</definedName>
    <definedName name="狡兔之察" localSheetId="22">[1]简单杂表!$J$9</definedName>
    <definedName name="狡兔之察">简单杂表!$J$9</definedName>
    <definedName name="教师_学者_科学家" localSheetId="21">[1]职业!$C$45</definedName>
    <definedName name="教师_学者_科学家" localSheetId="22">[1]职业!$C$45</definedName>
    <definedName name="教师_学者_科学家">职业!$C$45</definedName>
    <definedName name="街头打手_混混" localSheetId="21">[1]职业!$C$17</definedName>
    <definedName name="街头打手_混混" localSheetId="22">[1]职业!$C$17</definedName>
    <definedName name="街头打手_混混">职业!$C$17</definedName>
    <definedName name="进行_1_回合的蓄力_使下一个释放的法术范围扩散至全场_每场战斗只能使用一次_该法术释放后技力归零。">源石技艺杂项!$B$38:$H$38</definedName>
    <definedName name="近战武器">背包杂项!$F$33:$F$62</definedName>
    <definedName name="精神爆发">源石技艺杂项!$K$13</definedName>
    <definedName name="精神意志">源石技艺杂项!$F$3:$F$7</definedName>
    <definedName name="警察" localSheetId="21">[1]职业!$C$11</definedName>
    <definedName name="警察" localSheetId="22">[1]职业!$C$11</definedName>
    <definedName name="警察">职业!$C$11</definedName>
    <definedName name="竞技骑士" localSheetId="21">[1]职业!$C$22</definedName>
    <definedName name="竞技骑士" localSheetId="22">[1]职业!$C$22</definedName>
    <definedName name="竞技骑士">职业!$C$22</definedName>
    <definedName name="旧日魔种" localSheetId="21">[1]简单杂表!$J$35</definedName>
    <definedName name="旧日魔种" localSheetId="22">[1]简单杂表!$J$35</definedName>
    <definedName name="旧日魔种">简单杂表!$J$35</definedName>
    <definedName name="军人_士兵" localSheetId="21">[1]职业!$C$12</definedName>
    <definedName name="军人_士兵" localSheetId="22">[1]职业!$C$12</definedName>
    <definedName name="军人_士兵">职业!$C$12</definedName>
    <definedName name="卡普里尼" localSheetId="21">[1]简单杂表!$I$10</definedName>
    <definedName name="卡普里尼" localSheetId="22">[1]简单杂表!$I$10</definedName>
    <definedName name="卡普里尼">简单杂表!$I$10</definedName>
    <definedName name="卡特斯" localSheetId="21">[1]简单杂表!$I$9</definedName>
    <definedName name="卡特斯" localSheetId="22">[1]简单杂表!$I$9</definedName>
    <definedName name="卡特斯">简单杂表!$I$9</definedName>
    <definedName name="抗寒体质" localSheetId="21">[1]简单杂表!$G$19</definedName>
    <definedName name="抗寒体质" localSheetId="22">[1]简单杂表!$G$19</definedName>
    <definedName name="抗寒体质">简单杂表!$G$19</definedName>
    <definedName name="壳状防御" localSheetId="21">[1]简单杂表!$J$18</definedName>
    <definedName name="壳状防御" localSheetId="22">[1]简单杂表!$J$18</definedName>
    <definedName name="壳状防御">简单杂表!$J$18</definedName>
    <definedName name="渴血" localSheetId="21">[1]简单杂表!$J$24</definedName>
    <definedName name="渴血" localSheetId="22">[1]简单杂表!$J$24</definedName>
    <definedName name="渴血">简单杂表!$J$24</definedName>
    <definedName name="库兰塔" localSheetId="21">[1]简单杂表!$I$6</definedName>
    <definedName name="库兰塔" localSheetId="22">[1]简单杂表!$I$6</definedName>
    <definedName name="库兰塔">简单杂表!$I$6</definedName>
    <definedName name="快速自愈" localSheetId="21">[1]简单杂表!$G$15</definedName>
    <definedName name="快速自愈" localSheetId="22">[1]简单杂表!$G$15</definedName>
    <definedName name="快速自愈">简单杂表!$G$15</definedName>
    <definedName name="矿工" localSheetId="21">[1]职业!$C$34</definedName>
    <definedName name="矿工" localSheetId="22">[1]职业!$C$34</definedName>
    <definedName name="矿工">职业!$C$34</definedName>
    <definedName name="矿石病专家" localSheetId="21">[1]职业!$C$42</definedName>
    <definedName name="矿石病专家" localSheetId="22">[1]职业!$C$42</definedName>
    <definedName name="矿石病专家">职业!$C$42</definedName>
    <definedName name="狼袭" localSheetId="21">[1]简单杂表!$J$2</definedName>
    <definedName name="狼袭" localSheetId="22">[1]简单杂表!$J$2</definedName>
    <definedName name="狼袭">简单杂表!$J$2</definedName>
    <definedName name="黎博利" localSheetId="21">[1]简单杂表!$I$5</definedName>
    <definedName name="黎博利" localSheetId="22">[1]简单杂表!$I$5</definedName>
    <definedName name="黎博利">简单杂表!$I$5</definedName>
    <definedName name="猎人" localSheetId="21">[1]职业!$C$9</definedName>
    <definedName name="猎人" localSheetId="22">[1]职业!$C$9</definedName>
    <definedName name="猎人">职业!$C$9</definedName>
    <definedName name="猎头" localSheetId="21">[1]职业!$C$47</definedName>
    <definedName name="猎头" localSheetId="22">[1]职业!$C$47</definedName>
    <definedName name="猎头">职业!$C$47</definedName>
    <definedName name="临死一搏" localSheetId="21">[1]简单杂表!$G$3</definedName>
    <definedName name="临死一搏" localSheetId="22">[1]简单杂表!$G$3</definedName>
    <definedName name="临死一搏">简单杂表!$G$3</definedName>
    <definedName name="灵动如星" localSheetId="21">[1]简单杂表!$G$18</definedName>
    <definedName name="灵动如星" localSheetId="22">[1]简单杂表!$G$18</definedName>
    <definedName name="灵动如星">简单杂表!$G$18</definedName>
    <definedName name="灵巧" localSheetId="21">[1]简单杂表!$G$10</definedName>
    <definedName name="灵巧" localSheetId="22">[1]简单杂表!$G$10</definedName>
    <definedName name="灵巧">简单杂表!$G$10</definedName>
    <definedName name="流浪者" localSheetId="21">[1]职业!$C$25</definedName>
    <definedName name="流浪者" localSheetId="22">[1]职业!$C$25</definedName>
    <definedName name="流浪者">职业!$C$25</definedName>
    <definedName name="龙" localSheetId="21">[1]简单杂表!$I$27</definedName>
    <definedName name="龙" localSheetId="22">[1]简单杂表!$I$27</definedName>
    <definedName name="龙">简单杂表!$I$27</definedName>
    <definedName name="龙种" localSheetId="21">[1]简单杂表!$J$21</definedName>
    <definedName name="龙种" localSheetId="22">[1]简单杂表!$J$21</definedName>
    <definedName name="龙种">简单杂表!$J$21</definedName>
    <definedName name="鲁珀" localSheetId="21">[1]简单杂表!$I$2</definedName>
    <definedName name="鲁珀" localSheetId="22">[1]简单杂表!$I$2</definedName>
    <definedName name="鲁珀">简单杂表!$I$2</definedName>
    <definedName name="律法子嗣" localSheetId="21">[1]简单杂表!$J$23</definedName>
    <definedName name="律法子嗣" localSheetId="22">[1]简单杂表!$J$23</definedName>
    <definedName name="律法子嗣">简单杂表!$J$23</definedName>
    <definedName name="律师" localSheetId="21">[1]职业!$C$28</definedName>
    <definedName name="律师" localSheetId="22">[1]职业!$C$28</definedName>
    <definedName name="律师">职业!$C$28</definedName>
    <definedName name="曼提柯" localSheetId="21">[1]简单杂表!$I$28</definedName>
    <definedName name="曼提柯" localSheetId="22">[1]简单杂表!$I$28</definedName>
    <definedName name="曼提柯">简单杂表!$I$28</definedName>
    <definedName name="猫咪优雅" localSheetId="21">[1]简单杂表!$J$3</definedName>
    <definedName name="猫咪优雅" localSheetId="22">[1]简单杂表!$J$3</definedName>
    <definedName name="猫咪优雅">简单杂表!$J$3</definedName>
    <definedName name="魅力非凡" localSheetId="21">[1]简单杂表!$G$16</definedName>
    <definedName name="魅力非凡" localSheetId="22">[1]简单杂表!$G$16</definedName>
    <definedName name="魅力非凡">简单杂表!$G$16</definedName>
    <definedName name="敏锐" localSheetId="21">[1]简单杂表!$G$9</definedName>
    <definedName name="敏锐" localSheetId="22">[1]简单杂表!$G$9</definedName>
    <definedName name="敏锐">简单杂表!$G$9</definedName>
    <definedName name="耐力" localSheetId="21">[1]简单杂表!$J$15</definedName>
    <definedName name="耐力" localSheetId="22">[1]简单杂表!$J$15</definedName>
    <definedName name="耐力">简单杂表!$J$15</definedName>
    <definedName name="你有两个自选天赋" localSheetId="21">[1]简单杂表!$J$34</definedName>
    <definedName name="你有两个自选天赋" localSheetId="22">[1]简单杂表!$J$34</definedName>
    <definedName name="你有两个自选天赋">简单杂表!$J$34</definedName>
    <definedName name="农民" localSheetId="21">[1]职业!$C$32</definedName>
    <definedName name="农民" localSheetId="22">[1]职业!$C$32</definedName>
    <definedName name="农民">职业!$C$32</definedName>
    <definedName name="派系干员" localSheetId="21">[1]职业!$C$19</definedName>
    <definedName name="派系干员" localSheetId="22">[1]职业!$C$19</definedName>
    <definedName name="派系干员">职业!$C$19</definedName>
    <definedName name="跑得快" localSheetId="21">[1]简单杂表!$J$6</definedName>
    <definedName name="跑得快" localSheetId="22">[1]简单杂表!$J$6</definedName>
    <definedName name="跑得快">简单杂表!$J$6</definedName>
    <definedName name="炮类武器">背包杂项!$I$33:$I$35</definedName>
    <definedName name="佩洛" localSheetId="21">[1]简单杂表!$I$12</definedName>
    <definedName name="佩洛" localSheetId="22">[1]简单杂表!$I$12</definedName>
    <definedName name="佩洛">简单杂表!$I$12</definedName>
    <definedName name="皮洛萨" localSheetId="21">[1]简单杂表!$I$32</definedName>
    <definedName name="皮洛萨" localSheetId="22">[1]简单杂表!$I$32</definedName>
    <definedName name="皮洛萨">简单杂表!$I$32</definedName>
    <definedName name="匹特拉姆" localSheetId="21">[1]简单杂表!$I$18</definedName>
    <definedName name="匹特拉姆" localSheetId="22">[1]简单杂表!$I$18</definedName>
    <definedName name="匹特拉姆">简单杂表!$I$18</definedName>
    <definedName name="麒麟" localSheetId="21">[1]简单杂表!$I$31</definedName>
    <definedName name="麒麟" localSheetId="22">[1]简单杂表!$I$31</definedName>
    <definedName name="麒麟">简单杂表!$I$31</definedName>
    <definedName name="强大的阿戈尔" localSheetId="21">[1]简单杂表!$J$33</definedName>
    <definedName name="强大的阿戈尔" localSheetId="22">[1]简单杂表!$J$33</definedName>
    <definedName name="强大的阿戈尔">简单杂表!$J$33</definedName>
    <definedName name="强化附魔">源石技艺杂项!$E$3:$E$5</definedName>
    <definedName name="窃贼" localSheetId="21">[1]职业!$C$13</definedName>
    <definedName name="窃贼" localSheetId="22">[1]职业!$C$13</definedName>
    <definedName name="窃贼">职业!$C$13</definedName>
    <definedName name="侵略者" localSheetId="21">[1]简单杂表!$J$7</definedName>
    <definedName name="侵略者" localSheetId="22">[1]简单杂表!$J$7</definedName>
    <definedName name="侵略者">简单杂表!$J$7</definedName>
    <definedName name="拳击手" localSheetId="21">[1]职业!$C$7</definedName>
    <definedName name="拳击手" localSheetId="22">[1]职业!$C$7</definedName>
    <definedName name="拳击手">职业!$C$7</definedName>
    <definedName name="犬牙呲互" localSheetId="21">[1]简单杂表!$J$30</definedName>
    <definedName name="犬牙呲互" localSheetId="22">[1]简单杂表!$J$30</definedName>
    <definedName name="犬牙呲互">简单杂表!$J$30</definedName>
    <definedName name="人小福大" localSheetId="21">[1]简单杂表!$G$17</definedName>
    <definedName name="人小福大" localSheetId="22">[1]简单杂表!$G$17</definedName>
    <definedName name="人小福大">简单杂表!$G$17</definedName>
    <definedName name="忍者" localSheetId="21">[1]职业!$C$10</definedName>
    <definedName name="忍者" localSheetId="22">[1]职业!$C$10</definedName>
    <definedName name="忍者">职业!$C$10</definedName>
    <definedName name="融为一体" localSheetId="21">[1]简单杂表!$J$20</definedName>
    <definedName name="融为一体" localSheetId="22">[1]简单杂表!$J$20</definedName>
    <definedName name="融为一体">简单杂表!$J$20</definedName>
    <definedName name="瑞柏巴" localSheetId="21">[1]简单杂表!$I$30</definedName>
    <definedName name="瑞柏巴" localSheetId="22">[1]简单杂表!$I$30</definedName>
    <definedName name="瑞柏巴">简单杂表!$I$30</definedName>
    <definedName name="萨弗拉" localSheetId="21">[1]简单杂表!$I$20</definedName>
    <definedName name="萨弗拉" localSheetId="22">[1]简单杂表!$I$20</definedName>
    <definedName name="萨弗拉">简单杂表!$I$20</definedName>
    <definedName name="萨卡兹" localSheetId="21">[1]简单杂表!$I$26</definedName>
    <definedName name="萨卡兹" localSheetId="22">[1]简单杂表!$I$26</definedName>
    <definedName name="萨卡兹">简单杂表!$I$26</definedName>
    <definedName name="萨科塔" localSheetId="21">[1]简单杂表!$I$23</definedName>
    <definedName name="萨科塔" localSheetId="22">[1]简单杂表!$I$23</definedName>
    <definedName name="萨科塔">简单杂表!$I$23</definedName>
    <definedName name="杀手_刺客" localSheetId="21">[1]职业!$C$8</definedName>
    <definedName name="杀手_刺客" localSheetId="22">[1]职业!$C$8</definedName>
    <definedName name="杀手_刺客">职业!$C$8</definedName>
    <definedName name="商人" localSheetId="21">[1]职业!$C$29</definedName>
    <definedName name="商人" localSheetId="22">[1]职业!$C$29</definedName>
    <definedName name="商人">职业!$C$29</definedName>
    <definedName name="蛇锐" localSheetId="21">[1]简单杂表!$J$25</definedName>
    <definedName name="蛇锐" localSheetId="22">[1]简单杂表!$J$25</definedName>
    <definedName name="蛇锐">简单杂表!$J$25</definedName>
    <definedName name="神话主族" localSheetId="21">[1]简单杂表!$I$36</definedName>
    <definedName name="神话主族" localSheetId="22">[1]简单杂表!$I$36</definedName>
    <definedName name="神话主族">简单杂表!$I$36</definedName>
    <definedName name="神民" localSheetId="21">[1]简单杂表!$I$34</definedName>
    <definedName name="神民" localSheetId="22">[1]简单杂表!$I$34</definedName>
    <definedName name="神民">简单杂表!$I$34</definedName>
    <definedName name="神奇矮人" localSheetId="21">[1]简单杂表!$J$29</definedName>
    <definedName name="神奇矮人" localSheetId="22">[1]简单杂表!$J$29</definedName>
    <definedName name="神奇矮人">简单杂表!$J$29</definedName>
    <definedName name="生命之触">源石技艺杂项!$P$13</definedName>
    <definedName name="生效范围">INDEX(源石技艺范围杂项!$M$3:$M$6,MATCH(角色卡!$H$127,源石技艺范围杂项!$K$3:$K$6,0),1,1)</definedName>
    <definedName name="施法范围">INDEX(源石技艺范围杂项!$I$1:$I$7,MATCH(角色卡!$H$119,源石技艺范围杂项!$H$1:$H$7,0),1,1)</definedName>
    <definedName name="甩尾" localSheetId="21">[1]简单杂表!$J$19</definedName>
    <definedName name="甩尾" localSheetId="22">[1]简单杂表!$J$19</definedName>
    <definedName name="甩尾">简单杂表!$J$19</definedName>
    <definedName name="水能控制">源石技艺杂项!$R$3:$R$5</definedName>
    <definedName name="撕裂" localSheetId="21">[1]简单杂表!$G$4</definedName>
    <definedName name="撕裂" localSheetId="22">[1]简单杂表!$G$4</definedName>
    <definedName name="撕裂">简单杂表!$G$4</definedName>
    <definedName name="探险家" localSheetId="21">[1]职业!$C$15</definedName>
    <definedName name="探险家" localSheetId="22">[1]职业!$C$15</definedName>
    <definedName name="探险家">职业!$C$15</definedName>
    <definedName name="讨好个性" localSheetId="21">[1]简单杂表!$G$5</definedName>
    <definedName name="讨好个性" localSheetId="22">[1]简单杂表!$G$5</definedName>
    <definedName name="讨好个性">简单杂表!$G$5</definedName>
    <definedName name="特殊受体" localSheetId="21">[1]简单杂表!$G$21</definedName>
    <definedName name="特殊受体" localSheetId="22">[1]简单杂表!$G$21</definedName>
    <definedName name="特殊受体">简单杂表!$G$21</definedName>
    <definedName name="天灾信使" localSheetId="21">[1]职业!$C$4</definedName>
    <definedName name="天灾信使" localSheetId="22">[1]职业!$C$4</definedName>
    <definedName name="天灾信使">职业!$C$4</definedName>
    <definedName name="挑战欲望" localSheetId="21">[1]简单杂表!$J$11</definedName>
    <definedName name="挑战欲望" localSheetId="22">[1]简单杂表!$J$11</definedName>
    <definedName name="挑战欲望">简单杂表!$J$11</definedName>
    <definedName name="铁匠" localSheetId="21">[1]职业!$C$23</definedName>
    <definedName name="铁匠" localSheetId="22">[1]职业!$C$23</definedName>
    <definedName name="铁匠">职业!$C$23</definedName>
    <definedName name="图片">INDEX(地理图像表!$A$1:$B$20,MATCH(角色卡!$O$9,地理图像表!$A$1:$A$20,0),2)</definedName>
    <definedName name="徒手">背包杂项!$J$33</definedName>
    <definedName name="退伍的战士" localSheetId="21">[1]职业!$C$21</definedName>
    <definedName name="退伍的战士" localSheetId="22">[1]职业!$C$21</definedName>
    <definedName name="退伍的战士">职业!$C$21</definedName>
    <definedName name="瓦伊凡" localSheetId="21">[1]简单杂表!$I$21</definedName>
    <definedName name="瓦伊凡" localSheetId="22">[1]简单杂表!$I$21</definedName>
    <definedName name="瓦伊凡">简单杂表!$I$21</definedName>
    <definedName name="温迪戈" localSheetId="21">[1]简单杂表!$I$35</definedName>
    <definedName name="温迪戈" localSheetId="22">[1]简单杂表!$I$35</definedName>
    <definedName name="温迪戈">简单杂表!$I$35</definedName>
    <definedName name="文明缔造者" localSheetId="21">[1]简单杂表!$J$27</definedName>
    <definedName name="文明缔造者" localSheetId="22">[1]简单杂表!$J$27</definedName>
    <definedName name="文明缔造者">简单杂表!$J$27</definedName>
    <definedName name="沃尔珀" localSheetId="21">[1]简单杂表!$I$8</definedName>
    <definedName name="沃尔珀" localSheetId="22">[1]简单杂表!$I$8</definedName>
    <definedName name="沃尔珀">简单杂表!$I$8</definedName>
    <definedName name="乌萨斯" localSheetId="21">[1]简单杂表!$I$14</definedName>
    <definedName name="乌萨斯" localSheetId="22">[1]简单杂表!$I$14</definedName>
    <definedName name="乌萨斯">简单杂表!$I$14</definedName>
    <definedName name="武器大师" localSheetId="21">[1]职业!$C$6</definedName>
    <definedName name="武器大师" localSheetId="22">[1]职业!$C$6</definedName>
    <definedName name="武器大师">职业!$C$6</definedName>
    <definedName name="武器范围1">INDEX(武器配件!$D$14:$D$20,MATCH(战斗卡!$X$24,武器配件!$C$14:$C$20,0),1,1)</definedName>
    <definedName name="武器范围2">INDEX(武器配件!$D$14:$D$20,MATCH(战斗卡!$X$30,武器配件!$C$14:$C$20,0),1,1)</definedName>
    <definedName name="蝎尾毒刺" localSheetId="21">[1]简单杂表!$J$28</definedName>
    <definedName name="蝎尾毒刺" localSheetId="22">[1]简单杂表!$J$28</definedName>
    <definedName name="蝎尾毒刺">简单杂表!$J$28</definedName>
    <definedName name="信使" localSheetId="21">[1]职业!$C$5</definedName>
    <definedName name="信使" localSheetId="22">[1]职业!$C$5</definedName>
    <definedName name="信使">职业!$C$5</definedName>
    <definedName name="熊的力量" localSheetId="21">[1]简单杂表!$J$14</definedName>
    <definedName name="熊的力量" localSheetId="22">[1]简单杂表!$J$14</definedName>
    <definedName name="熊的力量">简单杂表!$J$14</definedName>
    <definedName name="学得快" localSheetId="21">[1]简单杂表!$J$4</definedName>
    <definedName name="学得快" localSheetId="22">[1]简单杂表!$J$4</definedName>
    <definedName name="学得快">简单杂表!$J$4</definedName>
    <definedName name="学生" localSheetId="21">[1]职业!$C$43</definedName>
    <definedName name="学生" localSheetId="22">[1]职业!$C$43</definedName>
    <definedName name="学生">职业!$C$43</definedName>
    <definedName name="迅捷步伐" localSheetId="21">[1]简单杂表!$G$8</definedName>
    <definedName name="迅捷步伐" localSheetId="22">[1]简单杂表!$G$8</definedName>
    <definedName name="迅捷步伐">简单杂表!$G$8</definedName>
    <definedName name="压制天赋" localSheetId="21">[1]简单杂表!$G$14</definedName>
    <definedName name="压制天赋" localSheetId="22">[1]简单杂表!$G$14</definedName>
    <definedName name="压制天赋">简单杂表!$G$14</definedName>
    <definedName name="烟雾聚拢">源石技艺杂项!$T$3:$T$5</definedName>
    <definedName name="岩石_大地">源石技艺杂项!$S$3:$S$5</definedName>
    <definedName name="岩石大地">源石技艺杂项!$S$3:$S$5</definedName>
    <definedName name="医疗法术">源石技艺杂项!$D$3:$D$4</definedName>
    <definedName name="医疗亲和" localSheetId="21">[1]简单杂表!$G$12</definedName>
    <definedName name="医疗亲和" localSheetId="22">[1]简单杂表!$G$12</definedName>
    <definedName name="医疗亲和">简单杂表!$G$12</definedName>
    <definedName name="医生" localSheetId="21">[1]职业!$C$49</definedName>
    <definedName name="医生" localSheetId="22">[1]职业!$C$49</definedName>
    <definedName name="医生">职业!$C$49</definedName>
    <definedName name="依特拉" localSheetId="21">[1]简单杂表!$I$16</definedName>
    <definedName name="依特拉" localSheetId="22">[1]简单杂表!$I$16</definedName>
    <definedName name="依特拉">简单杂表!$I$16</definedName>
    <definedName name="艺人" localSheetId="21">[1]职业!$C$24</definedName>
    <definedName name="艺人" localSheetId="22">[1]职业!$C$24</definedName>
    <definedName name="艺人">职业!$C$24</definedName>
    <definedName name="意念裹挟">源石技艺杂项!$L$13</definedName>
    <definedName name="意识操控">源石技艺杂项!$Z$3:$Z$5</definedName>
    <definedName name="意识感知">源石技艺杂项!$X$3:$X$5</definedName>
    <definedName name="意识奴役">源石技艺杂项!$AA$3:$AA$5</definedName>
    <definedName name="意识影响">源石技艺杂项!$Y$3:$Y$5</definedName>
    <definedName name="音乐家" localSheetId="21">[1]职业!$C$38</definedName>
    <definedName name="音乐家" localSheetId="22">[1]职业!$C$38</definedName>
    <definedName name="音乐家">职业!$C$38</definedName>
    <definedName name="隐藏能源" localSheetId="21">[1]简单杂表!$J$37</definedName>
    <definedName name="隐藏能源" localSheetId="22">[1]简单杂表!$J$37</definedName>
    <definedName name="隐藏能源">简单杂表!$J$37</definedName>
    <definedName name="隐匿特性" localSheetId="21">[1]简单杂表!$G$7</definedName>
    <definedName name="隐匿特性" localSheetId="22">[1]简单杂表!$G$7</definedName>
    <definedName name="隐匿特性">简单杂表!$G$7</definedName>
    <definedName name="游击队员" localSheetId="21">[1]职业!$C$20</definedName>
    <definedName name="游击队员" localSheetId="22">[1]职业!$C$20</definedName>
    <definedName name="游击队员">职业!$C$20</definedName>
    <definedName name="元素塑能">源石技艺杂项!$G$3:$G$10</definedName>
    <definedName name="元素造物">源石技艺杂项!$J$13</definedName>
    <definedName name="元素转换">源石技艺杂项!$M$3</definedName>
    <definedName name="源石技艺_理论学家" localSheetId="21">[1]职业!$C$40</definedName>
    <definedName name="源石技艺_理论学家" localSheetId="22">[1]职业!$C$40</definedName>
    <definedName name="源石技艺_理论学家">职业!$C$40</definedName>
    <definedName name="远程武器">背包杂项!$G$33:$G$42</definedName>
    <definedName name="运动健将" localSheetId="21">[1]简单杂表!$G$11</definedName>
    <definedName name="运动健将" localSheetId="22">[1]简单杂表!$G$11</definedName>
    <definedName name="运动健将">简单杂表!$G$11</definedName>
    <definedName name="札拉克" localSheetId="21">[1]简单杂表!$I$4</definedName>
    <definedName name="札拉克" localSheetId="22">[1]简单杂表!$I$4</definedName>
    <definedName name="札拉克">简单杂表!$I$4</definedName>
    <definedName name="占卜师_占星师" localSheetId="21">[1]职业!$C$41</definedName>
    <definedName name="占卜师_占星师" localSheetId="22">[1]职业!$C$41</definedName>
    <definedName name="占卜师_占星师">职业!$C$41</definedName>
    <definedName name="张开双翼" localSheetId="21">[1]简单杂表!$J$5</definedName>
    <definedName name="张开双翼" localSheetId="22">[1]简单杂表!$J$5</definedName>
    <definedName name="张开双翼">简单杂表!$J$5</definedName>
    <definedName name="侦探" localSheetId="21">[1]职业!$C$30</definedName>
    <definedName name="侦探" localSheetId="22">[1]职业!$C$30</definedName>
    <definedName name="侦探">职业!$C$30</definedName>
    <definedName name="政治家" localSheetId="21">[1]职业!$C$48</definedName>
    <definedName name="政治家" localSheetId="22">[1]职业!$C$48</definedName>
    <definedName name="政治家">职业!$C$48</definedName>
    <definedName name="制毒" localSheetId="21">[1]简单杂表!$J$17</definedName>
    <definedName name="制毒" localSheetId="22">[1]简单杂表!$J$17</definedName>
    <definedName name="制毒">简单杂表!$J$17</definedName>
    <definedName name="治疗术">源石技艺杂项!$N$3:$N$4</definedName>
    <definedName name="重力操控">源石技艺杂项!$AB$3:$AB$5</definedName>
    <definedName name="自然亲和" localSheetId="21">[1]简单杂表!$G$13</definedName>
    <definedName name="自然亲和" localSheetId="22">[1]简单杂表!$G$13</definedName>
    <definedName name="自然亲和">简单杂表!$G$13</definedName>
    <definedName name="自选天赋">简单杂表!$F$2:$F$21</definedName>
    <definedName name="作家" localSheetId="21">[1]职业!$C$46</definedName>
    <definedName name="作家" localSheetId="22">[1]职业!$C$46</definedName>
    <definedName name="作家">职业!$C$46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1" i="18" l="1"/>
  <c r="E81" i="13"/>
  <c r="D81" i="13"/>
  <c r="C81" i="13"/>
  <c r="E56" i="13"/>
  <c r="B56" i="13"/>
  <c r="E55" i="13"/>
  <c r="E54" i="13"/>
  <c r="E53" i="13"/>
  <c r="E52" i="13"/>
  <c r="E51" i="13"/>
  <c r="A66" i="34"/>
  <c r="A65" i="34"/>
  <c r="A64" i="34"/>
  <c r="A63" i="34"/>
  <c r="A62" i="34"/>
  <c r="A61" i="34"/>
  <c r="A60" i="34"/>
  <c r="B59" i="34"/>
  <c r="A59" i="34"/>
  <c r="B58" i="34"/>
  <c r="A58" i="34"/>
  <c r="B57" i="34"/>
  <c r="A57" i="34"/>
  <c r="B56" i="34"/>
  <c r="A56" i="34"/>
  <c r="A55" i="34"/>
  <c r="A54" i="34"/>
  <c r="A47" i="34"/>
  <c r="A46" i="34"/>
  <c r="A45" i="34"/>
  <c r="A29" i="34"/>
  <c r="A28" i="34"/>
  <c r="A27" i="34"/>
  <c r="A22" i="34"/>
  <c r="A21" i="34"/>
  <c r="A20" i="34"/>
  <c r="B16" i="34"/>
  <c r="B15" i="34"/>
  <c r="B14" i="34"/>
  <c r="E13" i="34"/>
  <c r="F13" i="34" s="1"/>
  <c r="F12" i="34"/>
  <c r="E12" i="34"/>
  <c r="E11" i="34"/>
  <c r="F11" i="34" s="1"/>
  <c r="F10" i="34"/>
  <c r="E10" i="34"/>
  <c r="B10" i="34"/>
  <c r="E9" i="34"/>
  <c r="F9" i="34" s="1"/>
  <c r="B9" i="34"/>
  <c r="F8" i="34"/>
  <c r="E8" i="34"/>
  <c r="B8" i="34"/>
  <c r="NP2" i="34"/>
  <c r="NO2" i="34"/>
  <c r="NN2" i="34"/>
  <c r="NM2" i="34"/>
  <c r="NL2" i="34"/>
  <c r="NK2" i="34"/>
  <c r="NJ2" i="34"/>
  <c r="NI2" i="34"/>
  <c r="NH2" i="34"/>
  <c r="NG2" i="34"/>
  <c r="NF2" i="34"/>
  <c r="NE2" i="34"/>
  <c r="ND2" i="34"/>
  <c r="NC2" i="34"/>
  <c r="NB2" i="34"/>
  <c r="NA2" i="34"/>
  <c r="MZ2" i="34"/>
  <c r="MY2" i="34"/>
  <c r="MX2" i="34"/>
  <c r="MW2" i="34"/>
  <c r="MV2" i="34"/>
  <c r="MU2" i="34"/>
  <c r="MT2" i="34"/>
  <c r="MS2" i="34"/>
  <c r="MR2" i="34"/>
  <c r="MQ2" i="34"/>
  <c r="MP2" i="34"/>
  <c r="MO2" i="34"/>
  <c r="MN2" i="34"/>
  <c r="MM2" i="34"/>
  <c r="ML2" i="34"/>
  <c r="MK2" i="34"/>
  <c r="MJ2" i="34"/>
  <c r="MI2" i="34"/>
  <c r="MH2" i="34"/>
  <c r="MG2" i="34"/>
  <c r="MF2" i="34"/>
  <c r="ME2" i="34"/>
  <c r="MD2" i="34"/>
  <c r="MC2" i="34"/>
  <c r="MB2" i="34"/>
  <c r="MA2" i="34"/>
  <c r="LZ2" i="34"/>
  <c r="LY2" i="34"/>
  <c r="LX2" i="34"/>
  <c r="LW2" i="34"/>
  <c r="LV2" i="34"/>
  <c r="LU2" i="34"/>
  <c r="LT2" i="34"/>
  <c r="LS2" i="34"/>
  <c r="LR2" i="34"/>
  <c r="LQ2" i="34"/>
  <c r="LP2" i="34"/>
  <c r="LO2" i="34"/>
  <c r="LN2" i="34"/>
  <c r="LM2" i="34"/>
  <c r="LL2" i="34"/>
  <c r="LK2" i="34"/>
  <c r="LJ2" i="34"/>
  <c r="LI2" i="34"/>
  <c r="LH2" i="34"/>
  <c r="LG2" i="34"/>
  <c r="LF2" i="34"/>
  <c r="LE2" i="34"/>
  <c r="LD2" i="34"/>
  <c r="LC2" i="34"/>
  <c r="LB2" i="34"/>
  <c r="LA2" i="34"/>
  <c r="KZ2" i="34"/>
  <c r="KY2" i="34"/>
  <c r="KX2" i="34"/>
  <c r="KW2" i="34"/>
  <c r="KV2" i="34"/>
  <c r="KU2" i="34"/>
  <c r="KT2" i="34"/>
  <c r="KS2" i="34"/>
  <c r="KR2" i="34"/>
  <c r="KQ2" i="34"/>
  <c r="KP2" i="34"/>
  <c r="KO2" i="34"/>
  <c r="KN2" i="34"/>
  <c r="KM2" i="34"/>
  <c r="KL2" i="34"/>
  <c r="KK2" i="34"/>
  <c r="KJ2" i="34"/>
  <c r="KI2" i="34"/>
  <c r="KH2" i="34"/>
  <c r="KG2" i="34"/>
  <c r="KF2" i="34"/>
  <c r="KE2" i="34"/>
  <c r="KD2" i="34"/>
  <c r="KC2" i="34"/>
  <c r="KB2" i="34"/>
  <c r="KA2" i="34"/>
  <c r="JZ2" i="34"/>
  <c r="JY2" i="34"/>
  <c r="JX2" i="34"/>
  <c r="JW2" i="34"/>
  <c r="JV2" i="34"/>
  <c r="JU2" i="34"/>
  <c r="JT2" i="34"/>
  <c r="JS2" i="34"/>
  <c r="JR2" i="34"/>
  <c r="JQ2" i="34"/>
  <c r="JP2" i="34"/>
  <c r="JO2" i="34"/>
  <c r="JN2" i="34"/>
  <c r="JM2" i="34"/>
  <c r="JL2" i="34"/>
  <c r="JK2" i="34"/>
  <c r="JJ2" i="34"/>
  <c r="JI2" i="34"/>
  <c r="JH2" i="34"/>
  <c r="JG2" i="34"/>
  <c r="JF2" i="34"/>
  <c r="JE2" i="34"/>
  <c r="JD2" i="34"/>
  <c r="JC2" i="34"/>
  <c r="JB2" i="34"/>
  <c r="JA2" i="34"/>
  <c r="IZ2" i="34"/>
  <c r="IY2" i="34"/>
  <c r="IX2" i="34"/>
  <c r="IW2" i="34"/>
  <c r="IV2" i="34"/>
  <c r="IU2" i="34"/>
  <c r="IT2" i="34"/>
  <c r="IS2" i="34"/>
  <c r="IR2" i="34"/>
  <c r="IQ2" i="34"/>
  <c r="IP2" i="34"/>
  <c r="IO2" i="34"/>
  <c r="IN2" i="34"/>
  <c r="IM2" i="34"/>
  <c r="IL2" i="34"/>
  <c r="IK2" i="34"/>
  <c r="IJ2" i="34"/>
  <c r="II2" i="34"/>
  <c r="IH2" i="34"/>
  <c r="IG2" i="34"/>
  <c r="IF2" i="34"/>
  <c r="IE2" i="34"/>
  <c r="ID2" i="34"/>
  <c r="IC2" i="34"/>
  <c r="IB2" i="34"/>
  <c r="IA2" i="34"/>
  <c r="HZ2" i="34"/>
  <c r="HY2" i="34"/>
  <c r="HX2" i="34"/>
  <c r="HW2" i="34"/>
  <c r="HV2" i="34"/>
  <c r="HU2" i="34"/>
  <c r="HT2" i="34"/>
  <c r="HS2" i="34"/>
  <c r="HR2" i="34"/>
  <c r="HQ2" i="34"/>
  <c r="HP2" i="34"/>
  <c r="HO2" i="34"/>
  <c r="HN2" i="34"/>
  <c r="HM2" i="34"/>
  <c r="HL2" i="34"/>
  <c r="HK2" i="34"/>
  <c r="HJ2" i="34"/>
  <c r="HI2" i="34"/>
  <c r="HH2" i="34"/>
  <c r="HG2" i="34"/>
  <c r="HF2" i="34"/>
  <c r="HE2" i="34"/>
  <c r="HD2" i="34"/>
  <c r="HC2" i="34"/>
  <c r="HB2" i="34"/>
  <c r="HA2" i="34"/>
  <c r="GZ2" i="34"/>
  <c r="GY2" i="34"/>
  <c r="GX2" i="34"/>
  <c r="GW2" i="34"/>
  <c r="GV2" i="34"/>
  <c r="GU2" i="34"/>
  <c r="GT2" i="34"/>
  <c r="GS2" i="34"/>
  <c r="GR2" i="34"/>
  <c r="GQ2" i="34"/>
  <c r="GP2" i="34"/>
  <c r="GO2" i="34"/>
  <c r="GN2" i="34"/>
  <c r="GM2" i="34"/>
  <c r="GL2" i="34"/>
  <c r="GK2" i="34"/>
  <c r="GJ2" i="34"/>
  <c r="GI2" i="34"/>
  <c r="GH2" i="34"/>
  <c r="GG2" i="34"/>
  <c r="GF2" i="34"/>
  <c r="GE2" i="34"/>
  <c r="GD2" i="34"/>
  <c r="GC2" i="34"/>
  <c r="GB2" i="34"/>
  <c r="GA2" i="34"/>
  <c r="FZ2" i="34"/>
  <c r="FY2" i="34"/>
  <c r="FX2" i="34"/>
  <c r="FW2" i="34"/>
  <c r="FV2" i="34"/>
  <c r="FU2" i="34"/>
  <c r="FT2" i="34"/>
  <c r="FS2" i="34"/>
  <c r="FR2" i="34"/>
  <c r="FQ2" i="34"/>
  <c r="FP2" i="34"/>
  <c r="FO2" i="34"/>
  <c r="FN2" i="34"/>
  <c r="FM2" i="34"/>
  <c r="FL2" i="34"/>
  <c r="FK2" i="34"/>
  <c r="FJ2" i="34"/>
  <c r="FI2" i="34"/>
  <c r="FH2" i="34"/>
  <c r="FG2" i="34"/>
  <c r="FF2" i="34"/>
  <c r="FE2" i="34"/>
  <c r="FD2" i="34"/>
  <c r="FC2" i="34"/>
  <c r="FB2" i="34"/>
  <c r="FA2" i="34"/>
  <c r="EZ2" i="34"/>
  <c r="EY2" i="34"/>
  <c r="EX2" i="34"/>
  <c r="EW2" i="34"/>
  <c r="EV2" i="34"/>
  <c r="EU2" i="34"/>
  <c r="ET2" i="34"/>
  <c r="ES2" i="34"/>
  <c r="ER2" i="34"/>
  <c r="EQ2" i="34"/>
  <c r="EP2" i="34"/>
  <c r="EO2" i="34"/>
  <c r="EN2" i="34"/>
  <c r="EM2" i="34"/>
  <c r="EL2" i="34"/>
  <c r="EK2" i="34"/>
  <c r="EJ2" i="34"/>
  <c r="EI2" i="34"/>
  <c r="EH2" i="34"/>
  <c r="EG2" i="34"/>
  <c r="EF2" i="34"/>
  <c r="EE2" i="34"/>
  <c r="ED2" i="34"/>
  <c r="EC2" i="34"/>
  <c r="EB2" i="34"/>
  <c r="EA2" i="34"/>
  <c r="DZ2" i="34"/>
  <c r="DY2" i="34"/>
  <c r="DX2" i="34"/>
  <c r="DW2" i="34"/>
  <c r="DV2" i="34"/>
  <c r="DU2" i="34"/>
  <c r="DT2" i="34"/>
  <c r="DS2" i="34"/>
  <c r="DR2" i="34"/>
  <c r="DQ2" i="34"/>
  <c r="DP2" i="34"/>
  <c r="DO2" i="34"/>
  <c r="DN2" i="34"/>
  <c r="DM2" i="34"/>
  <c r="DL2" i="34"/>
  <c r="DK2" i="34"/>
  <c r="DJ2" i="34"/>
  <c r="DI2" i="34"/>
  <c r="DH2" i="34"/>
  <c r="DG2" i="34"/>
  <c r="DF2" i="34"/>
  <c r="DE2" i="34"/>
  <c r="DD2" i="34"/>
  <c r="DC2" i="34"/>
  <c r="DB2" i="34"/>
  <c r="DA2" i="34"/>
  <c r="CZ2" i="34"/>
  <c r="CY2" i="34"/>
  <c r="CX2" i="34"/>
  <c r="CW2" i="34"/>
  <c r="CV2" i="34"/>
  <c r="CU2" i="34"/>
  <c r="CT2" i="34"/>
  <c r="CS2" i="34"/>
  <c r="CR2" i="34"/>
  <c r="CQ2" i="34"/>
  <c r="CP2" i="34"/>
  <c r="CO2" i="34"/>
  <c r="CN2" i="34"/>
  <c r="CM2" i="34"/>
  <c r="CL2" i="34"/>
  <c r="CK2" i="34"/>
  <c r="CJ2" i="34"/>
  <c r="CI2" i="34"/>
  <c r="CH2" i="34"/>
  <c r="CG2" i="34"/>
  <c r="CF2" i="34"/>
  <c r="CE2" i="34"/>
  <c r="CD2" i="34"/>
  <c r="CC2" i="34"/>
  <c r="CB2" i="34"/>
  <c r="CA2" i="34"/>
  <c r="BZ2" i="34"/>
  <c r="BY2" i="34"/>
  <c r="BX2" i="34"/>
  <c r="BW2" i="34"/>
  <c r="BV2" i="34"/>
  <c r="BU2" i="34"/>
  <c r="BT2" i="34"/>
  <c r="BS2" i="34"/>
  <c r="BR2" i="34"/>
  <c r="BQ2" i="34"/>
  <c r="BP2" i="34"/>
  <c r="BO2" i="34"/>
  <c r="BN2" i="34"/>
  <c r="BM2" i="34"/>
  <c r="BL2" i="34"/>
  <c r="BK2" i="34"/>
  <c r="BJ2" i="34"/>
  <c r="BI2" i="34"/>
  <c r="BH2" i="34"/>
  <c r="BG2" i="34"/>
  <c r="BF2" i="34"/>
  <c r="BE2" i="34"/>
  <c r="BD2" i="34"/>
  <c r="BC2" i="34"/>
  <c r="BB2" i="34"/>
  <c r="BA2" i="34"/>
  <c r="AZ2" i="34"/>
  <c r="AY2" i="34"/>
  <c r="AX2" i="34"/>
  <c r="AW2" i="34"/>
  <c r="AV2" i="34"/>
  <c r="AU2" i="34"/>
  <c r="AT2" i="34"/>
  <c r="AS2" i="34"/>
  <c r="AR2" i="34"/>
  <c r="AQ2" i="34"/>
  <c r="AP2" i="34"/>
  <c r="AO2" i="34"/>
  <c r="AN2" i="34"/>
  <c r="AM2" i="34"/>
  <c r="AL2" i="34"/>
  <c r="AK2" i="34"/>
  <c r="AJ2" i="34"/>
  <c r="AI2" i="34"/>
  <c r="AH2" i="34"/>
  <c r="AG2" i="34"/>
  <c r="AF2" i="34"/>
  <c r="AE2" i="34"/>
  <c r="AD2" i="34"/>
  <c r="AC2" i="34"/>
  <c r="AB2" i="34"/>
  <c r="AA2" i="34"/>
  <c r="Z2" i="34"/>
  <c r="X2" i="34"/>
  <c r="W2" i="34"/>
  <c r="V2" i="34"/>
  <c r="T2" i="34"/>
  <c r="S2" i="34"/>
  <c r="R2" i="34"/>
  <c r="P2" i="34"/>
  <c r="O2" i="34"/>
  <c r="N2" i="34"/>
  <c r="L2" i="34"/>
  <c r="K2" i="34"/>
  <c r="J2" i="34"/>
  <c r="H2" i="34"/>
  <c r="B2" i="34"/>
  <c r="AN1" i="34"/>
  <c r="AM1" i="34"/>
  <c r="AL1" i="34"/>
  <c r="AK1" i="34"/>
  <c r="AJ1" i="34"/>
  <c r="AI1" i="34"/>
  <c r="AH1" i="34"/>
  <c r="AG1" i="34"/>
  <c r="AF1" i="34"/>
  <c r="AE1" i="34"/>
  <c r="AD1" i="34"/>
  <c r="AC1" i="34"/>
  <c r="AB1" i="34"/>
  <c r="AA1" i="34"/>
  <c r="Z1" i="34"/>
  <c r="X1" i="34"/>
  <c r="W1" i="34"/>
  <c r="V1" i="34"/>
  <c r="T1" i="34"/>
  <c r="S1" i="34"/>
  <c r="R1" i="34"/>
  <c r="P1" i="34"/>
  <c r="O1" i="34"/>
  <c r="N1" i="34"/>
  <c r="L1" i="34"/>
  <c r="K1" i="34"/>
  <c r="J1" i="34"/>
  <c r="H1" i="34"/>
  <c r="BH63" i="2"/>
  <c r="BD63" i="2"/>
  <c r="AZ63" i="2"/>
  <c r="AV63" i="2"/>
  <c r="AR63" i="2"/>
  <c r="AN63" i="2"/>
  <c r="AB61" i="2"/>
  <c r="T61" i="2"/>
  <c r="P61" i="2"/>
  <c r="L61" i="2"/>
  <c r="H61" i="2"/>
  <c r="BP60" i="2"/>
  <c r="BL60" i="2"/>
  <c r="AX60" i="2"/>
  <c r="AV60" i="2"/>
  <c r="AR60" i="2"/>
  <c r="AN60" i="2"/>
  <c r="BP57" i="2"/>
  <c r="BL57" i="2"/>
  <c r="AX57" i="2"/>
  <c r="AV57" i="2"/>
  <c r="AR57" i="2"/>
  <c r="AN57" i="2"/>
  <c r="AB56" i="2"/>
  <c r="T56" i="2"/>
  <c r="P56" i="2"/>
  <c r="L56" i="2"/>
  <c r="H56" i="2"/>
  <c r="BP54" i="2"/>
  <c r="BL54" i="2"/>
  <c r="AX54" i="2"/>
  <c r="AV54" i="2"/>
  <c r="AR54" i="2"/>
  <c r="AN54" i="2"/>
  <c r="BP51" i="2"/>
  <c r="BL51" i="2"/>
  <c r="AX51" i="2"/>
  <c r="AV51" i="2"/>
  <c r="AR51" i="2"/>
  <c r="AN51" i="2"/>
  <c r="AB51" i="2"/>
  <c r="T51" i="2"/>
  <c r="P51" i="2"/>
  <c r="L51" i="2"/>
  <c r="H51" i="2"/>
  <c r="BP48" i="2"/>
  <c r="BL48" i="2"/>
  <c r="AX48" i="2"/>
  <c r="AV48" i="2"/>
  <c r="AR48" i="2"/>
  <c r="AN48" i="2"/>
  <c r="AB46" i="2"/>
  <c r="T46" i="2"/>
  <c r="P46" i="2"/>
  <c r="L46" i="2"/>
  <c r="H46" i="2"/>
  <c r="BP45" i="2"/>
  <c r="BL45" i="2"/>
  <c r="AX45" i="2"/>
  <c r="AV45" i="2"/>
  <c r="AR45" i="2"/>
  <c r="AN45" i="2"/>
  <c r="BP42" i="2"/>
  <c r="BL42" i="2"/>
  <c r="AX42" i="2"/>
  <c r="AV42" i="2"/>
  <c r="AR42" i="2"/>
  <c r="AN42" i="2"/>
  <c r="AB41" i="2"/>
  <c r="T41" i="2"/>
  <c r="P41" i="2"/>
  <c r="L41" i="2"/>
  <c r="H41" i="2"/>
  <c r="BP39" i="2"/>
  <c r="BL39" i="2"/>
  <c r="AX39" i="2"/>
  <c r="AV39" i="2"/>
  <c r="AR39" i="2"/>
  <c r="AN39" i="2"/>
  <c r="BP36" i="2"/>
  <c r="BL36" i="2"/>
  <c r="AX36" i="2"/>
  <c r="AV36" i="2"/>
  <c r="AR36" i="2"/>
  <c r="AN36" i="2"/>
  <c r="AB36" i="2"/>
  <c r="T36" i="2"/>
  <c r="P36" i="2"/>
  <c r="L36" i="2"/>
  <c r="H36" i="2"/>
  <c r="CA33" i="2"/>
  <c r="BX33" i="2"/>
  <c r="BU33" i="2"/>
  <c r="BR33" i="2"/>
  <c r="BN33" i="2"/>
  <c r="BK33" i="2"/>
  <c r="BH33" i="2"/>
  <c r="BE33" i="2"/>
  <c r="BB33" i="2"/>
  <c r="AX33" i="2"/>
  <c r="AU33" i="2"/>
  <c r="AR33" i="2"/>
  <c r="AO33" i="2"/>
  <c r="AL33" i="2"/>
  <c r="AH33" i="2"/>
  <c r="T33" i="2"/>
  <c r="P33" i="2"/>
  <c r="L33" i="2"/>
  <c r="H33" i="2"/>
  <c r="D33" i="2"/>
  <c r="BM30" i="2"/>
  <c r="BJ30" i="2"/>
  <c r="BH30" i="2"/>
  <c r="BF30" i="2"/>
  <c r="BB30" i="2"/>
  <c r="AX30" i="2"/>
  <c r="AT30" i="2"/>
  <c r="AP30" i="2"/>
  <c r="AL30" i="2"/>
  <c r="AB30" i="2"/>
  <c r="X30" i="2"/>
  <c r="T30" i="2"/>
  <c r="P30" i="2"/>
  <c r="L30" i="2"/>
  <c r="H30" i="2"/>
  <c r="CA27" i="2"/>
  <c r="BX27" i="2"/>
  <c r="BU27" i="2"/>
  <c r="BR27" i="2"/>
  <c r="BN27" i="2"/>
  <c r="BK27" i="2"/>
  <c r="BH27" i="2"/>
  <c r="BE27" i="2"/>
  <c r="BB27" i="2"/>
  <c r="AX27" i="2"/>
  <c r="AU27" i="2"/>
  <c r="AR27" i="2"/>
  <c r="AO27" i="2"/>
  <c r="AL27" i="2"/>
  <c r="AH27" i="2"/>
  <c r="T27" i="2"/>
  <c r="P27" i="2"/>
  <c r="L27" i="2"/>
  <c r="H27" i="2"/>
  <c r="D27" i="2"/>
  <c r="BM24" i="2"/>
  <c r="BJ24" i="2"/>
  <c r="BH24" i="2"/>
  <c r="BF24" i="2"/>
  <c r="BB24" i="2"/>
  <c r="AX24" i="2"/>
  <c r="AT24" i="2"/>
  <c r="AP24" i="2"/>
  <c r="AL24" i="2"/>
  <c r="AB24" i="2"/>
  <c r="X24" i="2"/>
  <c r="T24" i="2"/>
  <c r="P24" i="2"/>
  <c r="L24" i="2"/>
  <c r="H24" i="2"/>
  <c r="AY19" i="2"/>
  <c r="BC19" i="2" s="1"/>
  <c r="AR18" i="2"/>
  <c r="AN18" i="2"/>
  <c r="AN17" i="2"/>
  <c r="AR17" i="2" s="1"/>
  <c r="AY16" i="2"/>
  <c r="BC16" i="2" s="1"/>
  <c r="AR16" i="2"/>
  <c r="AN16" i="2"/>
  <c r="AN12" i="2"/>
  <c r="AR12" i="2" s="1"/>
  <c r="J12" i="2"/>
  <c r="J15" i="2" s="1"/>
  <c r="BB48" i="3"/>
  <c r="AZ48" i="3"/>
  <c r="AX48" i="3"/>
  <c r="AV48" i="3"/>
  <c r="AZ47" i="3"/>
  <c r="AV47" i="3"/>
  <c r="AV45" i="3"/>
  <c r="AI43" i="3"/>
  <c r="AX41" i="3"/>
  <c r="AV41" i="3"/>
  <c r="AI39" i="3"/>
  <c r="AX37" i="3"/>
  <c r="AV37" i="3"/>
  <c r="AM36" i="3"/>
  <c r="AV35" i="3"/>
  <c r="AX33" i="3"/>
  <c r="AV33" i="3"/>
  <c r="AM32" i="3"/>
  <c r="AV31" i="3"/>
  <c r="AS30" i="3"/>
  <c r="AO28" i="3"/>
  <c r="BB27" i="3"/>
  <c r="AX27" i="3"/>
  <c r="AI27" i="3"/>
  <c r="AX25" i="3"/>
  <c r="AX23" i="3"/>
  <c r="AK23" i="3"/>
  <c r="AI23" i="3"/>
  <c r="AV22" i="3"/>
  <c r="AZ19" i="3"/>
  <c r="AI19" i="3"/>
  <c r="AV16" i="3"/>
  <c r="AO14" i="3"/>
  <c r="AI13" i="3"/>
  <c r="AV12" i="3"/>
  <c r="AK11" i="3"/>
  <c r="AV10" i="3"/>
  <c r="AI10" i="3"/>
  <c r="AI8" i="3"/>
  <c r="AV7" i="3"/>
  <c r="AI6" i="3"/>
  <c r="P6" i="3"/>
  <c r="H6" i="3"/>
  <c r="AK5" i="3"/>
  <c r="AI5" i="3"/>
  <c r="C28" i="30"/>
  <c r="C26" i="30"/>
  <c r="C24" i="30"/>
  <c r="C22" i="30"/>
  <c r="M88" i="1" s="1"/>
  <c r="C20" i="30"/>
  <c r="F19" i="30"/>
  <c r="F18" i="30"/>
  <c r="C18" i="30"/>
  <c r="M84" i="1" s="1"/>
  <c r="F17" i="30"/>
  <c r="F16" i="30"/>
  <c r="F15" i="30"/>
  <c r="F14" i="30"/>
  <c r="F13" i="30"/>
  <c r="F12" i="30"/>
  <c r="R127" i="1"/>
  <c r="R119" i="1"/>
  <c r="H117" i="1"/>
  <c r="W113" i="1"/>
  <c r="Q107" i="1"/>
  <c r="I107" i="1"/>
  <c r="Q105" i="1"/>
  <c r="I105" i="1"/>
  <c r="Q103" i="1"/>
  <c r="I103" i="1"/>
  <c r="Q101" i="1"/>
  <c r="I101" i="1"/>
  <c r="Q99" i="1"/>
  <c r="I99" i="1"/>
  <c r="Q92" i="1"/>
  <c r="M92" i="1"/>
  <c r="AP91" i="1"/>
  <c r="AY91" i="1" s="1"/>
  <c r="Q90" i="1"/>
  <c r="M90" i="1"/>
  <c r="Q88" i="1"/>
  <c r="Q86" i="1"/>
  <c r="M86" i="1"/>
  <c r="Q84" i="1"/>
  <c r="BF77" i="1"/>
  <c r="BB47" i="3" s="1"/>
  <c r="BD77" i="1"/>
  <c r="AZ77" i="1"/>
  <c r="B55" i="34" s="1"/>
  <c r="N77" i="1"/>
  <c r="T77" i="1" s="1"/>
  <c r="A53" i="34" s="1"/>
  <c r="BF76" i="1"/>
  <c r="BB46" i="3" s="1"/>
  <c r="BD76" i="1"/>
  <c r="AZ46" i="3" s="1"/>
  <c r="BB76" i="1"/>
  <c r="AX46" i="3" s="1"/>
  <c r="AZ76" i="1"/>
  <c r="B54" i="34" s="1"/>
  <c r="N76" i="1"/>
  <c r="T76" i="1" s="1"/>
  <c r="BB75" i="1"/>
  <c r="AX45" i="3" s="1"/>
  <c r="AZ75" i="1"/>
  <c r="Z75" i="1"/>
  <c r="AO43" i="3" s="1"/>
  <c r="T75" i="1"/>
  <c r="BF74" i="1"/>
  <c r="BB44" i="3" s="1"/>
  <c r="BD74" i="1"/>
  <c r="AZ44" i="3" s="1"/>
  <c r="AZ74" i="1"/>
  <c r="B52" i="34" s="1"/>
  <c r="N74" i="1"/>
  <c r="T74" i="1" s="1"/>
  <c r="BD73" i="1"/>
  <c r="AZ43" i="3" s="1"/>
  <c r="BB73" i="1"/>
  <c r="AX43" i="3" s="1"/>
  <c r="AZ73" i="1"/>
  <c r="AV43" i="3" s="1"/>
  <c r="N73" i="1"/>
  <c r="T73" i="1" s="1"/>
  <c r="AI41" i="3" s="1"/>
  <c r="AZ72" i="1"/>
  <c r="BF72" i="1" s="1"/>
  <c r="BB42" i="3" s="1"/>
  <c r="N72" i="1"/>
  <c r="T72" i="1" s="1"/>
  <c r="Z72" i="1" s="1"/>
  <c r="AO40" i="3" s="1"/>
  <c r="BF71" i="1"/>
  <c r="BB41" i="3" s="1"/>
  <c r="BD71" i="1"/>
  <c r="AZ41" i="3" s="1"/>
  <c r="AZ71" i="1"/>
  <c r="BB71" i="1" s="1"/>
  <c r="BF70" i="1"/>
  <c r="BB40" i="3" s="1"/>
  <c r="BD70" i="1"/>
  <c r="AZ40" i="3" s="1"/>
  <c r="BB70" i="1"/>
  <c r="AX40" i="3" s="1"/>
  <c r="AZ70" i="1"/>
  <c r="AV40" i="3" s="1"/>
  <c r="AZ69" i="1"/>
  <c r="AZ68" i="1"/>
  <c r="Z68" i="1"/>
  <c r="AO39" i="3" s="1"/>
  <c r="X68" i="1"/>
  <c r="AM39" i="3" s="1"/>
  <c r="T68" i="1"/>
  <c r="V68" i="1" s="1"/>
  <c r="AK39" i="3" s="1"/>
  <c r="BF67" i="1"/>
  <c r="BB37" i="3" s="1"/>
  <c r="BD67" i="1"/>
  <c r="AZ37" i="3" s="1"/>
  <c r="BB67" i="1"/>
  <c r="AZ67" i="1"/>
  <c r="B45" i="34" s="1"/>
  <c r="N67" i="1"/>
  <c r="T67" i="1" s="1"/>
  <c r="AZ66" i="1"/>
  <c r="T66" i="1"/>
  <c r="AI37" i="3" s="1"/>
  <c r="BF65" i="1"/>
  <c r="BB35" i="3" s="1"/>
  <c r="BD65" i="1"/>
  <c r="AZ35" i="3" s="1"/>
  <c r="AZ65" i="1"/>
  <c r="BB65" i="1" s="1"/>
  <c r="AX35" i="3" s="1"/>
  <c r="X65" i="1"/>
  <c r="V65" i="1"/>
  <c r="AK36" i="3" s="1"/>
  <c r="T65" i="1"/>
  <c r="Z65" i="1" s="1"/>
  <c r="AO36" i="3" s="1"/>
  <c r="BB64" i="1"/>
  <c r="AX34" i="3" s="1"/>
  <c r="AZ64" i="1"/>
  <c r="Z64" i="1"/>
  <c r="AO35" i="3" s="1"/>
  <c r="T64" i="1"/>
  <c r="BF63" i="1"/>
  <c r="BB33" i="3" s="1"/>
  <c r="BD63" i="1"/>
  <c r="AZ33" i="3" s="1"/>
  <c r="AZ63" i="1"/>
  <c r="BB63" i="1" s="1"/>
  <c r="X63" i="1"/>
  <c r="AM34" i="3" s="1"/>
  <c r="V63" i="1"/>
  <c r="AK34" i="3" s="1"/>
  <c r="T63" i="1"/>
  <c r="A39" i="34" s="1"/>
  <c r="BB62" i="1"/>
  <c r="AX32" i="3" s="1"/>
  <c r="AZ62" i="1"/>
  <c r="Z62" i="1"/>
  <c r="AO33" i="3" s="1"/>
  <c r="T62" i="1"/>
  <c r="AY20" i="2" s="1"/>
  <c r="BC20" i="2" s="1"/>
  <c r="BF61" i="1"/>
  <c r="BB31" i="3" s="1"/>
  <c r="BD61" i="1"/>
  <c r="AZ31" i="3" s="1"/>
  <c r="AZ61" i="1"/>
  <c r="B39" i="34" s="1"/>
  <c r="X61" i="1"/>
  <c r="V61" i="1"/>
  <c r="AK32" i="3" s="1"/>
  <c r="T61" i="1"/>
  <c r="A37" i="34" s="1"/>
  <c r="AZ60" i="1"/>
  <c r="BB60" i="1" s="1"/>
  <c r="AX30" i="3" s="1"/>
  <c r="T60" i="1"/>
  <c r="BF59" i="1"/>
  <c r="BB29" i="3" s="1"/>
  <c r="BD59" i="1"/>
  <c r="AZ29" i="3" s="1"/>
  <c r="AZ59" i="1"/>
  <c r="AV29" i="3" s="1"/>
  <c r="X59" i="1"/>
  <c r="AM30" i="3" s="1"/>
  <c r="V59" i="1"/>
  <c r="AK30" i="3" s="1"/>
  <c r="T59" i="1"/>
  <c r="A35" i="34" s="1"/>
  <c r="AZ58" i="1"/>
  <c r="N58" i="1"/>
  <c r="T58" i="1" s="1"/>
  <c r="BF57" i="1"/>
  <c r="BB57" i="1"/>
  <c r="AZ57" i="1"/>
  <c r="AV27" i="3" s="1"/>
  <c r="Z57" i="1"/>
  <c r="X57" i="1"/>
  <c r="AM28" i="3" s="1"/>
  <c r="V57" i="1"/>
  <c r="AK28" i="3" s="1"/>
  <c r="T57" i="1"/>
  <c r="A33" i="34" s="1"/>
  <c r="AZ56" i="1"/>
  <c r="V56" i="1"/>
  <c r="AK27" i="3" s="1"/>
  <c r="T56" i="1"/>
  <c r="BF55" i="1"/>
  <c r="BB25" i="3" s="1"/>
  <c r="BB55" i="1"/>
  <c r="AZ55" i="1"/>
  <c r="AV25" i="3" s="1"/>
  <c r="Z55" i="1"/>
  <c r="AO26" i="3" s="1"/>
  <c r="X55" i="1"/>
  <c r="AM26" i="3" s="1"/>
  <c r="V55" i="1"/>
  <c r="AK26" i="3" s="1"/>
  <c r="T55" i="1"/>
  <c r="A31" i="34" s="1"/>
  <c r="BB54" i="1"/>
  <c r="AX24" i="3" s="1"/>
  <c r="AZ54" i="1"/>
  <c r="T54" i="1"/>
  <c r="AI25" i="3" s="1"/>
  <c r="BF53" i="1"/>
  <c r="BB23" i="3" s="1"/>
  <c r="BB53" i="1"/>
  <c r="AZ53" i="1"/>
  <c r="B31" i="34" s="1"/>
  <c r="BF52" i="1"/>
  <c r="BB22" i="3" s="1"/>
  <c r="BD52" i="1"/>
  <c r="AZ22" i="3" s="1"/>
  <c r="BB52" i="1"/>
  <c r="AX22" i="3" s="1"/>
  <c r="AZ52" i="1"/>
  <c r="B30" i="34" s="1"/>
  <c r="AZ51" i="1"/>
  <c r="AT50" i="1"/>
  <c r="AZ50" i="1" s="1"/>
  <c r="T50" i="1"/>
  <c r="BF49" i="1"/>
  <c r="BB19" i="3" s="1"/>
  <c r="BD49" i="1"/>
  <c r="AZ49" i="1"/>
  <c r="AV19" i="3" s="1"/>
  <c r="Z49" i="1"/>
  <c r="AO23" i="3" s="1"/>
  <c r="X49" i="1"/>
  <c r="AM23" i="3" s="1"/>
  <c r="V49" i="1"/>
  <c r="T49" i="1"/>
  <c r="A25" i="34" s="1"/>
  <c r="BD48" i="1"/>
  <c r="AZ18" i="3" s="1"/>
  <c r="AZ48" i="1"/>
  <c r="N48" i="1"/>
  <c r="T48" i="1" s="1"/>
  <c r="AZ47" i="1"/>
  <c r="N47" i="1"/>
  <c r="T47" i="1" s="1"/>
  <c r="X47" i="1" s="1"/>
  <c r="AM21" i="3" s="1"/>
  <c r="BF46" i="1"/>
  <c r="BB16" i="3" s="1"/>
  <c r="BD46" i="1"/>
  <c r="AZ16" i="3" s="1"/>
  <c r="AZ46" i="1"/>
  <c r="BB46" i="1" s="1"/>
  <c r="AX16" i="3" s="1"/>
  <c r="BD45" i="1"/>
  <c r="AZ15" i="3" s="1"/>
  <c r="BB45" i="1"/>
  <c r="AX15" i="3" s="1"/>
  <c r="AZ45" i="1"/>
  <c r="B23" i="34" s="1"/>
  <c r="BB44" i="1"/>
  <c r="AX14" i="3" s="1"/>
  <c r="AZ44" i="1"/>
  <c r="AZ43" i="1"/>
  <c r="Z43" i="1"/>
  <c r="AO20" i="3" s="1"/>
  <c r="X43" i="1"/>
  <c r="AM20" i="3" s="1"/>
  <c r="T43" i="1"/>
  <c r="AY18" i="2" s="1"/>
  <c r="BC18" i="2" s="1"/>
  <c r="BD42" i="1"/>
  <c r="AZ12" i="3" s="1"/>
  <c r="BB42" i="1"/>
  <c r="AX12" i="3" s="1"/>
  <c r="AZ42" i="1"/>
  <c r="B20" i="34" s="1"/>
  <c r="T42" i="1"/>
  <c r="V42" i="1" s="1"/>
  <c r="AK19" i="3" s="1"/>
  <c r="AZ41" i="1"/>
  <c r="BF41" i="1" s="1"/>
  <c r="BB11" i="3" s="1"/>
  <c r="Z41" i="1"/>
  <c r="AO18" i="3" s="1"/>
  <c r="V41" i="1"/>
  <c r="AK18" i="3" s="1"/>
  <c r="T41" i="1"/>
  <c r="A17" i="34" s="1"/>
  <c r="BF40" i="1"/>
  <c r="BB10" i="3" s="1"/>
  <c r="BD40" i="1"/>
  <c r="AZ10" i="3" s="1"/>
  <c r="BB40" i="1"/>
  <c r="AX10" i="3" s="1"/>
  <c r="AZ40" i="1"/>
  <c r="B18" i="34" s="1"/>
  <c r="T40" i="1"/>
  <c r="AY15" i="2" s="1"/>
  <c r="BC15" i="2" s="1"/>
  <c r="AT39" i="1"/>
  <c r="AZ39" i="1" s="1"/>
  <c r="N39" i="1"/>
  <c r="T39" i="1" s="1"/>
  <c r="T38" i="1"/>
  <c r="AI15" i="3" s="1"/>
  <c r="Z37" i="1"/>
  <c r="X37" i="1"/>
  <c r="AM14" i="3" s="1"/>
  <c r="T37" i="1"/>
  <c r="V37" i="1" s="1"/>
  <c r="AK14" i="3" s="1"/>
  <c r="Z36" i="1"/>
  <c r="AO13" i="3" s="1"/>
  <c r="X36" i="1"/>
  <c r="AM13" i="3" s="1"/>
  <c r="V36" i="1"/>
  <c r="AK13" i="3" s="1"/>
  <c r="T36" i="1"/>
  <c r="A12" i="34" s="1"/>
  <c r="BB35" i="1"/>
  <c r="AX8" i="3" s="1"/>
  <c r="AZ35" i="1"/>
  <c r="T35" i="1"/>
  <c r="AN19" i="2" s="1"/>
  <c r="AR19" i="2" s="1"/>
  <c r="BF34" i="1"/>
  <c r="BB7" i="3" s="1"/>
  <c r="BD34" i="1"/>
  <c r="AZ7" i="3" s="1"/>
  <c r="AZ34" i="1"/>
  <c r="B12" i="34" s="1"/>
  <c r="Z34" i="1"/>
  <c r="AO11" i="3" s="1"/>
  <c r="X34" i="1"/>
  <c r="AM11" i="3" s="1"/>
  <c r="V34" i="1"/>
  <c r="T34" i="1"/>
  <c r="AI11" i="3" s="1"/>
  <c r="BB33" i="1"/>
  <c r="AX6" i="3" s="1"/>
  <c r="AZ33" i="1"/>
  <c r="T33" i="1"/>
  <c r="Z32" i="1"/>
  <c r="AO9" i="3" s="1"/>
  <c r="X32" i="1"/>
  <c r="AM9" i="3" s="1"/>
  <c r="T32" i="1"/>
  <c r="A8" i="34" s="1"/>
  <c r="Z31" i="1"/>
  <c r="AO8" i="3" s="1"/>
  <c r="X31" i="1"/>
  <c r="AM8" i="3" s="1"/>
  <c r="V31" i="1"/>
  <c r="AK8" i="3" s="1"/>
  <c r="T31" i="1"/>
  <c r="A7" i="34" s="1"/>
  <c r="T30" i="1"/>
  <c r="V30" i="1" s="1"/>
  <c r="AK7" i="3" s="1"/>
  <c r="AT29" i="1"/>
  <c r="AZ29" i="1" s="1"/>
  <c r="T29" i="1"/>
  <c r="AT28" i="1"/>
  <c r="AZ28" i="1" s="1"/>
  <c r="Z28" i="1"/>
  <c r="AO5" i="3" s="1"/>
  <c r="X28" i="1"/>
  <c r="AM5" i="3" s="1"/>
  <c r="V28" i="1"/>
  <c r="T28" i="1"/>
  <c r="A4" i="34" s="1"/>
  <c r="AT27" i="1"/>
  <c r="AZ27" i="1" s="1"/>
  <c r="AI47" i="3" s="1"/>
  <c r="AT26" i="1"/>
  <c r="AZ26" i="1" s="1"/>
  <c r="AB25" i="1"/>
  <c r="V22" i="1"/>
  <c r="AZ9" i="1"/>
  <c r="BD7" i="1"/>
  <c r="BD8" i="1" s="1"/>
  <c r="AD5" i="2" s="1"/>
  <c r="AD8" i="2" s="1"/>
  <c r="AZ7" i="1"/>
  <c r="AZ8" i="1" s="1"/>
  <c r="Z5" i="2" s="1"/>
  <c r="Z8" i="2" s="1"/>
  <c r="AV7" i="1"/>
  <c r="AV8" i="1" s="1"/>
  <c r="V5" i="2" s="1"/>
  <c r="V8" i="2" s="1"/>
  <c r="AR7" i="1"/>
  <c r="AR8" i="1" s="1"/>
  <c r="P4" i="3" s="1"/>
  <c r="AN7" i="1"/>
  <c r="AN8" i="1" s="1"/>
  <c r="AJ7" i="1"/>
  <c r="AJ8" i="1" s="1"/>
  <c r="AF7" i="1"/>
  <c r="AF8" i="1" s="1"/>
  <c r="AT15" i="1"/>
  <c r="AF14" i="1"/>
  <c r="F81" i="13" l="1"/>
  <c r="BD10" i="1" s="1"/>
  <c r="AD12" i="2" s="1"/>
  <c r="AD15" i="2" s="1"/>
  <c r="AZ10" i="1"/>
  <c r="F2" i="34" s="1"/>
  <c r="AI128" i="1"/>
  <c r="B6" i="34"/>
  <c r="BF28" i="1"/>
  <c r="AO48" i="3" s="1"/>
  <c r="BD28" i="1"/>
  <c r="AM48" i="3" s="1"/>
  <c r="J5" i="2"/>
  <c r="J8" i="2" s="1"/>
  <c r="AI125" i="1"/>
  <c r="AS125" i="1"/>
  <c r="Z74" i="1"/>
  <c r="AO42" i="3" s="1"/>
  <c r="X74" i="1"/>
  <c r="AM42" i="3" s="1"/>
  <c r="V74" i="1"/>
  <c r="AK42" i="3" s="1"/>
  <c r="BD26" i="1"/>
  <c r="AM46" i="3" s="1"/>
  <c r="BB26" i="1"/>
  <c r="AK46" i="3" s="1"/>
  <c r="D17" i="34"/>
  <c r="AF10" i="1"/>
  <c r="D20" i="34" s="1"/>
  <c r="F5" i="2"/>
  <c r="F8" i="2" s="1"/>
  <c r="AI131" i="1"/>
  <c r="AI21" i="3"/>
  <c r="AS131" i="1"/>
  <c r="AV10" i="1"/>
  <c r="V12" i="2" s="1"/>
  <c r="V15" i="2" s="1"/>
  <c r="B7" i="34"/>
  <c r="AV5" i="3"/>
  <c r="BF29" i="1"/>
  <c r="BB5" i="3" s="1"/>
  <c r="BD29" i="1"/>
  <c r="AZ5" i="3" s="1"/>
  <c r="BB29" i="1"/>
  <c r="AX5" i="3" s="1"/>
  <c r="BF50" i="1"/>
  <c r="BB20" i="3" s="1"/>
  <c r="BD50" i="1"/>
  <c r="AZ20" i="3" s="1"/>
  <c r="B28" i="34"/>
  <c r="AV20" i="3"/>
  <c r="BB50" i="1"/>
  <c r="AX20" i="3" s="1"/>
  <c r="A24" i="34"/>
  <c r="Z48" i="1"/>
  <c r="AO22" i="3" s="1"/>
  <c r="X48" i="1"/>
  <c r="AM22" i="3" s="1"/>
  <c r="V48" i="1"/>
  <c r="AK22" i="3" s="1"/>
  <c r="AI22" i="3"/>
  <c r="X58" i="1"/>
  <c r="AM29" i="3" s="1"/>
  <c r="V58" i="1"/>
  <c r="AK29" i="3" s="1"/>
  <c r="A34" i="34"/>
  <c r="Z58" i="1"/>
  <c r="AO29" i="3" s="1"/>
  <c r="AI29" i="3"/>
  <c r="AY14" i="2"/>
  <c r="BC14" i="2" s="1"/>
  <c r="A15" i="34"/>
  <c r="Z39" i="1"/>
  <c r="AO16" i="3" s="1"/>
  <c r="X39" i="1"/>
  <c r="AM16" i="3" s="1"/>
  <c r="V39" i="1"/>
  <c r="AK16" i="3" s="1"/>
  <c r="AI16" i="3"/>
  <c r="B17" i="34"/>
  <c r="BF39" i="1"/>
  <c r="BB9" i="3" s="1"/>
  <c r="AV9" i="3"/>
  <c r="BD39" i="1"/>
  <c r="AZ9" i="3" s="1"/>
  <c r="BJ17" i="2"/>
  <c r="BN17" i="2" s="1"/>
  <c r="BB39" i="1"/>
  <c r="AX9" i="3" s="1"/>
  <c r="B34" i="34"/>
  <c r="AV26" i="3"/>
  <c r="BF56" i="1"/>
  <c r="BB26" i="3" s="1"/>
  <c r="BB56" i="1"/>
  <c r="AX26" i="3" s="1"/>
  <c r="AV32" i="3"/>
  <c r="BF62" i="1"/>
  <c r="BB32" i="3" s="1"/>
  <c r="B40" i="34"/>
  <c r="BD62" i="1"/>
  <c r="AZ32" i="3" s="1"/>
  <c r="B47" i="34"/>
  <c r="BF69" i="1"/>
  <c r="BB39" i="3" s="1"/>
  <c r="BB69" i="1"/>
  <c r="AX39" i="3" s="1"/>
  <c r="BD69" i="1"/>
  <c r="AZ39" i="3" s="1"/>
  <c r="D15" i="34"/>
  <c r="BC91" i="1"/>
  <c r="BD56" i="1"/>
  <c r="AZ26" i="3" s="1"/>
  <c r="V54" i="1"/>
  <c r="AK25" i="3" s="1"/>
  <c r="X66" i="1"/>
  <c r="AM37" i="3" s="1"/>
  <c r="V66" i="1"/>
  <c r="AK37" i="3" s="1"/>
  <c r="A42" i="34"/>
  <c r="G1" i="34"/>
  <c r="B57" i="13"/>
  <c r="BB27" i="1"/>
  <c r="AK47" i="3" s="1"/>
  <c r="A23" i="34"/>
  <c r="V47" i="1"/>
  <c r="AK21" i="3" s="1"/>
  <c r="Z50" i="1"/>
  <c r="AO24" i="3" s="1"/>
  <c r="X50" i="1"/>
  <c r="AM24" i="3" s="1"/>
  <c r="V50" i="1"/>
  <c r="AK24" i="3" s="1"/>
  <c r="A26" i="34"/>
  <c r="AI24" i="3"/>
  <c r="AV24" i="3"/>
  <c r="B32" i="34"/>
  <c r="BF54" i="1"/>
  <c r="BB24" i="3" s="1"/>
  <c r="Z66" i="1"/>
  <c r="AO37" i="3" s="1"/>
  <c r="V77" i="1"/>
  <c r="AK45" i="3" s="1"/>
  <c r="AI33" i="3"/>
  <c r="AR10" i="1"/>
  <c r="AN10" i="1"/>
  <c r="B1" i="34"/>
  <c r="D18" i="34"/>
  <c r="B52" i="13"/>
  <c r="BD27" i="1"/>
  <c r="AM47" i="3" s="1"/>
  <c r="A16" i="34"/>
  <c r="Z40" i="1"/>
  <c r="AO17" i="3" s="1"/>
  <c r="X60" i="1"/>
  <c r="AM31" i="3" s="1"/>
  <c r="V60" i="1"/>
  <c r="AK31" i="3" s="1"/>
  <c r="A36" i="34"/>
  <c r="B44" i="34"/>
  <c r="AV36" i="3"/>
  <c r="BF66" i="1"/>
  <c r="BB36" i="3" s="1"/>
  <c r="BD66" i="1"/>
  <c r="AZ36" i="3" s="1"/>
  <c r="X77" i="1"/>
  <c r="AM45" i="3" s="1"/>
  <c r="H4" i="3"/>
  <c r="BF35" i="1"/>
  <c r="BB8" i="3" s="1"/>
  <c r="BD35" i="1"/>
  <c r="AZ8" i="3" s="1"/>
  <c r="B13" i="34"/>
  <c r="V40" i="1"/>
  <c r="AK17" i="3" s="1"/>
  <c r="Z47" i="1"/>
  <c r="AO21" i="3" s="1"/>
  <c r="BD54" i="1"/>
  <c r="AZ24" i="3" s="1"/>
  <c r="Z60" i="1"/>
  <c r="AO31" i="3" s="1"/>
  <c r="BB66" i="1"/>
  <c r="AX36" i="3" s="1"/>
  <c r="Z77" i="1"/>
  <c r="AO45" i="3" s="1"/>
  <c r="BF135" i="1"/>
  <c r="D8" i="3" s="1"/>
  <c r="L4" i="3"/>
  <c r="AV17" i="3"/>
  <c r="B25" i="34"/>
  <c r="BF47" i="1"/>
  <c r="BB17" i="3" s="1"/>
  <c r="BD47" i="1"/>
  <c r="AZ17" i="3" s="1"/>
  <c r="BB47" i="1"/>
  <c r="AX17" i="3" s="1"/>
  <c r="AV21" i="3"/>
  <c r="B29" i="34"/>
  <c r="BF51" i="1"/>
  <c r="BB21" i="3" s="1"/>
  <c r="Z67" i="1"/>
  <c r="AO38" i="3" s="1"/>
  <c r="V67" i="1"/>
  <c r="AK38" i="3" s="1"/>
  <c r="A43" i="34"/>
  <c r="X67" i="1"/>
  <c r="AM38" i="3" s="1"/>
  <c r="AI38" i="3"/>
  <c r="AB4" i="3"/>
  <c r="B46" i="34"/>
  <c r="AV38" i="3"/>
  <c r="BF68" i="1"/>
  <c r="BB38" i="3" s="1"/>
  <c r="BD68" i="1"/>
  <c r="AZ38" i="3" s="1"/>
  <c r="BB68" i="1"/>
  <c r="AX38" i="3" s="1"/>
  <c r="AY17" i="2"/>
  <c r="BC17" i="2" s="1"/>
  <c r="Z42" i="1"/>
  <c r="AO19" i="3" s="1"/>
  <c r="A18" i="34"/>
  <c r="X42" i="1"/>
  <c r="AM19" i="3" s="1"/>
  <c r="BJ15" i="2"/>
  <c r="BN15" i="2" s="1"/>
  <c r="B5" i="34"/>
  <c r="BF27" i="1"/>
  <c r="AO47" i="3" s="1"/>
  <c r="X40" i="1"/>
  <c r="AM17" i="3" s="1"/>
  <c r="G2" i="34"/>
  <c r="AB6" i="3"/>
  <c r="BB51" i="1"/>
  <c r="AX21" i="3" s="1"/>
  <c r="A40" i="34"/>
  <c r="X64" i="1"/>
  <c r="AM35" i="3" s="1"/>
  <c r="V64" i="1"/>
  <c r="AK35" i="3" s="1"/>
  <c r="A48" i="34"/>
  <c r="X72" i="1"/>
  <c r="AM40" i="3" s="1"/>
  <c r="AI40" i="3"/>
  <c r="V72" i="1"/>
  <c r="AK40" i="3" s="1"/>
  <c r="X75" i="1"/>
  <c r="AM43" i="3" s="1"/>
  <c r="V75" i="1"/>
  <c r="AK43" i="3" s="1"/>
  <c r="A51" i="34"/>
  <c r="AI17" i="3"/>
  <c r="A6" i="34"/>
  <c r="Z30" i="1"/>
  <c r="AO7" i="3" s="1"/>
  <c r="AI7" i="3"/>
  <c r="X30" i="1"/>
  <c r="AM7" i="3" s="1"/>
  <c r="AV13" i="3"/>
  <c r="BD43" i="1"/>
  <c r="AZ13" i="3" s="1"/>
  <c r="BB43" i="1"/>
  <c r="AX13" i="3" s="1"/>
  <c r="B21" i="34"/>
  <c r="S81" i="1"/>
  <c r="BJ16" i="2"/>
  <c r="BN16" i="2" s="1"/>
  <c r="BF48" i="1"/>
  <c r="BB18" i="3" s="1"/>
  <c r="B26" i="34"/>
  <c r="AV18" i="3"/>
  <c r="BD51" i="1"/>
  <c r="AZ21" i="3" s="1"/>
  <c r="AV8" i="3"/>
  <c r="B38" i="34"/>
  <c r="AV30" i="3"/>
  <c r="BF60" i="1"/>
  <c r="BB30" i="3" s="1"/>
  <c r="BD60" i="1"/>
  <c r="AZ30" i="3" s="1"/>
  <c r="A9" i="34"/>
  <c r="Z33" i="1"/>
  <c r="AO10" i="3" s="1"/>
  <c r="X33" i="1"/>
  <c r="AM10" i="3" s="1"/>
  <c r="V33" i="1"/>
  <c r="AK10" i="3" s="1"/>
  <c r="BF43" i="1"/>
  <c r="BB13" i="3" s="1"/>
  <c r="BB48" i="1"/>
  <c r="AX18" i="3" s="1"/>
  <c r="AV34" i="3"/>
  <c r="B42" i="34"/>
  <c r="BF64" i="1"/>
  <c r="BB34" i="3" s="1"/>
  <c r="BD64" i="1"/>
  <c r="AZ34" i="3" s="1"/>
  <c r="B53" i="34"/>
  <c r="BF75" i="1"/>
  <c r="BB45" i="3" s="1"/>
  <c r="BD75" i="1"/>
  <c r="AZ45" i="3" s="1"/>
  <c r="AI35" i="3"/>
  <c r="AV39" i="3"/>
  <c r="BJ13" i="2"/>
  <c r="BN13" i="2" s="1"/>
  <c r="N5" i="2"/>
  <c r="N8" i="2" s="1"/>
  <c r="C1" i="34"/>
  <c r="B53" i="13"/>
  <c r="A11" i="34"/>
  <c r="Z35" i="1"/>
  <c r="AO12" i="3" s="1"/>
  <c r="X35" i="1"/>
  <c r="AM12" i="3" s="1"/>
  <c r="AI12" i="3"/>
  <c r="V35" i="1"/>
  <c r="AK12" i="3" s="1"/>
  <c r="B11" i="34"/>
  <c r="BF33" i="1"/>
  <c r="BB6" i="3" s="1"/>
  <c r="BD33" i="1"/>
  <c r="AZ6" i="3" s="1"/>
  <c r="AV6" i="3"/>
  <c r="B22" i="34"/>
  <c r="AV14" i="3"/>
  <c r="BF44" i="1"/>
  <c r="BB14" i="3" s="1"/>
  <c r="BD44" i="1"/>
  <c r="AZ14" i="3" s="1"/>
  <c r="BD41" i="1"/>
  <c r="AZ11" i="3" s="1"/>
  <c r="AV11" i="3"/>
  <c r="BB41" i="1"/>
  <c r="AX11" i="3" s="1"/>
  <c r="B19" i="34"/>
  <c r="Z54" i="1"/>
  <c r="AO25" i="3" s="1"/>
  <c r="A30" i="34"/>
  <c r="X54" i="1"/>
  <c r="AM25" i="3" s="1"/>
  <c r="AI31" i="3"/>
  <c r="AN14" i="2"/>
  <c r="AR14" i="2" s="1"/>
  <c r="B36" i="34"/>
  <c r="AV28" i="3"/>
  <c r="BF58" i="1"/>
  <c r="BB28" i="3" s="1"/>
  <c r="BD58" i="1"/>
  <c r="AZ28" i="3" s="1"/>
  <c r="Z73" i="1"/>
  <c r="AO41" i="3" s="1"/>
  <c r="X73" i="1"/>
  <c r="AM41" i="3" s="1"/>
  <c r="A49" i="34"/>
  <c r="E1" i="34"/>
  <c r="B55" i="13"/>
  <c r="X29" i="1"/>
  <c r="AM6" i="3" s="1"/>
  <c r="V29" i="1"/>
  <c r="AK6" i="3" s="1"/>
  <c r="A5" i="34"/>
  <c r="AN13" i="2"/>
  <c r="AR13" i="2" s="1"/>
  <c r="A32" i="34"/>
  <c r="Z56" i="1"/>
  <c r="AO27" i="3" s="1"/>
  <c r="X56" i="1"/>
  <c r="AM27" i="3" s="1"/>
  <c r="BB58" i="1"/>
  <c r="AX28" i="3" s="1"/>
  <c r="V73" i="1"/>
  <c r="AK41" i="3" s="1"/>
  <c r="A52" i="34"/>
  <c r="Z76" i="1"/>
  <c r="AO44" i="3" s="1"/>
  <c r="V76" i="1"/>
  <c r="AK44" i="3" s="1"/>
  <c r="X76" i="1"/>
  <c r="AM44" i="3" s="1"/>
  <c r="AI44" i="3"/>
  <c r="AI45" i="3"/>
  <c r="R5" i="2"/>
  <c r="R8" i="2" s="1"/>
  <c r="T4" i="3"/>
  <c r="D1" i="34"/>
  <c r="AS128" i="1"/>
  <c r="B54" i="13"/>
  <c r="X4" i="3"/>
  <c r="F1" i="34"/>
  <c r="Y81" i="1"/>
  <c r="D4" i="34" s="1"/>
  <c r="C81" i="1"/>
  <c r="D19" i="34"/>
  <c r="BF26" i="1"/>
  <c r="AO46" i="3" s="1"/>
  <c r="B4" i="34"/>
  <c r="AI46" i="3"/>
  <c r="Z29" i="1"/>
  <c r="AO6" i="3" s="1"/>
  <c r="AY13" i="2"/>
  <c r="BC13" i="2" s="1"/>
  <c r="A14" i="34"/>
  <c r="Z38" i="1"/>
  <c r="AO15" i="3" s="1"/>
  <c r="X38" i="1"/>
  <c r="AM15" i="3" s="1"/>
  <c r="V38" i="1"/>
  <c r="AK15" i="3" s="1"/>
  <c r="AB41" i="1"/>
  <c r="X62" i="1"/>
  <c r="AM33" i="3" s="1"/>
  <c r="A38" i="34"/>
  <c r="V62" i="1"/>
  <c r="AK33" i="3" s="1"/>
  <c r="B51" i="34"/>
  <c r="BF73" i="1"/>
  <c r="BB43" i="3" s="1"/>
  <c r="BJ14" i="2"/>
  <c r="BN14" i="2" s="1"/>
  <c r="C14" i="1"/>
  <c r="I14" i="1" s="1"/>
  <c r="AI14" i="3"/>
  <c r="AI18" i="3"/>
  <c r="AI20" i="3"/>
  <c r="AI26" i="3"/>
  <c r="AI28" i="3"/>
  <c r="AI30" i="3"/>
  <c r="AY12" i="2"/>
  <c r="BC12" i="2" s="1"/>
  <c r="B24" i="34"/>
  <c r="B48" i="34"/>
  <c r="BB49" i="1"/>
  <c r="AX19" i="3" s="1"/>
  <c r="BB77" i="1"/>
  <c r="AX47" i="3" s="1"/>
  <c r="AI32" i="3"/>
  <c r="AI34" i="3"/>
  <c r="AI36" i="3"/>
  <c r="AI42" i="3"/>
  <c r="AI48" i="3"/>
  <c r="AN20" i="2"/>
  <c r="AR20" i="2" s="1"/>
  <c r="A41" i="34"/>
  <c r="BJ12" i="2"/>
  <c r="BN12" i="2" s="1"/>
  <c r="A13" i="34"/>
  <c r="B33" i="34"/>
  <c r="B41" i="34"/>
  <c r="B49" i="34"/>
  <c r="A19" i="34"/>
  <c r="A50" i="34"/>
  <c r="B50" i="34"/>
  <c r="BF42" i="1"/>
  <c r="BB12" i="3" s="1"/>
  <c r="BF45" i="1"/>
  <c r="BB15" i="3" s="1"/>
  <c r="Z59" i="1"/>
  <c r="AO30" i="3" s="1"/>
  <c r="Z61" i="1"/>
  <c r="AO32" i="3" s="1"/>
  <c r="Z63" i="1"/>
  <c r="AO34" i="3" s="1"/>
  <c r="BB72" i="1"/>
  <c r="AX42" i="3" s="1"/>
  <c r="AV42" i="3"/>
  <c r="AV44" i="3"/>
  <c r="AV46" i="3"/>
  <c r="A1" i="34"/>
  <c r="A10" i="34"/>
  <c r="B27" i="34"/>
  <c r="B35" i="34"/>
  <c r="B43" i="34"/>
  <c r="BD72" i="1"/>
  <c r="AZ42" i="3" s="1"/>
  <c r="BB28" i="1"/>
  <c r="AK48" i="3" s="1"/>
  <c r="X41" i="1"/>
  <c r="AM18" i="3" s="1"/>
  <c r="V43" i="1"/>
  <c r="AK20" i="3" s="1"/>
  <c r="BD53" i="1"/>
  <c r="AZ23" i="3" s="1"/>
  <c r="BD55" i="1"/>
  <c r="AZ25" i="3" s="1"/>
  <c r="BD57" i="1"/>
  <c r="AZ27" i="3" s="1"/>
  <c r="BB59" i="1"/>
  <c r="AX29" i="3" s="1"/>
  <c r="BB61" i="1"/>
  <c r="AX31" i="3" s="1"/>
  <c r="BB74" i="1"/>
  <c r="AX44" i="3" s="1"/>
  <c r="D4" i="3"/>
  <c r="AI9" i="3"/>
  <c r="AN15" i="2"/>
  <c r="AR15" i="2" s="1"/>
  <c r="A44" i="34"/>
  <c r="B37" i="34"/>
  <c r="V32" i="1"/>
  <c r="AK9" i="3" s="1"/>
  <c r="BB34" i="1"/>
  <c r="AX7" i="3" s="1"/>
  <c r="AV15" i="3"/>
  <c r="AV23" i="3"/>
  <c r="B51" i="13"/>
  <c r="AF15" i="1"/>
  <c r="Z12" i="2" l="1"/>
  <c r="Z15" i="2" s="1"/>
  <c r="X6" i="3"/>
  <c r="E2" i="34"/>
  <c r="T6" i="3"/>
  <c r="D6" i="3"/>
  <c r="F12" i="2"/>
  <c r="F15" i="2" s="1"/>
  <c r="A2" i="34"/>
  <c r="I3" i="34"/>
  <c r="I5" i="34"/>
  <c r="C2" i="34"/>
  <c r="L6" i="3"/>
  <c r="N12" i="2"/>
  <c r="N15" i="2" s="1"/>
  <c r="D2" i="34"/>
  <c r="R12" i="2"/>
  <c r="R15" i="2" s="1"/>
  <c r="I1" i="34"/>
  <c r="D6" i="34"/>
  <c r="I4" i="34" s="1"/>
  <c r="H8" i="3"/>
  <c r="I2" i="34" l="1"/>
  <c r="B1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Ashiterui</author>
  </authors>
  <commentList>
    <comment ref="AM14" authorId="0" shapeId="0" xr:uid="{00000000-0006-0000-0000-000001000000}">
      <text>
        <r>
          <rPr>
            <b/>
            <sz val="9"/>
            <rFont val="宋体"/>
            <family val="3"/>
            <charset val="134"/>
          </rPr>
          <t xml:space="preserve">Ashiterui:除非你的种族是神民，否则不要在这里选择天赋
</t>
        </r>
      </text>
    </comment>
    <comment ref="BF37" authorId="0" shapeId="0" xr:uid="{00000000-0006-0000-0000-000002000000}">
      <text>
        <r>
          <rPr>
            <b/>
            <sz val="9"/>
            <rFont val="宋体"/>
            <family val="3"/>
            <charset val="134"/>
          </rPr>
          <t>Ashiterui:</t>
        </r>
        <r>
          <rPr>
            <sz val="9"/>
            <rFont val="宋体"/>
            <family val="3"/>
            <charset val="134"/>
          </rPr>
          <t xml:space="preserve">
这里用于填写角色升级获得的学识类专属技能点（需要人工计算）</t>
        </r>
      </text>
    </comment>
    <comment ref="AD44" authorId="0" shapeId="0" xr:uid="{00000000-0006-0000-0000-000003000000}">
      <text>
        <r>
          <rPr>
            <b/>
            <sz val="9"/>
            <rFont val="宋体"/>
            <family val="3"/>
            <charset val="134"/>
          </rPr>
          <t>Ashiterui:</t>
        </r>
        <r>
          <rPr>
            <sz val="9"/>
            <rFont val="宋体"/>
            <family val="3"/>
            <charset val="134"/>
          </rPr>
          <t xml:space="preserve">
这里用于填写角色升级获得的泛用技能点（需要人工计算）
</t>
        </r>
      </text>
    </comment>
  </commentList>
</comments>
</file>

<file path=xl/sharedStrings.xml><?xml version="1.0" encoding="utf-8"?>
<sst xmlns="http://schemas.openxmlformats.org/spreadsheetml/2006/main" count="3744" uniqueCount="1618">
  <si>
    <t>明日方舟TRPG方舟角色卡BETA3.0</t>
  </si>
  <si>
    <t>角色信息</t>
  </si>
  <si>
    <t>头像</t>
  </si>
  <si>
    <t>基础属性</t>
  </si>
  <si>
    <r>
      <rPr>
        <b/>
        <sz val="11"/>
        <color rgb="FF323232"/>
        <rFont val="等线"/>
        <family val="3"/>
        <charset val="134"/>
      </rPr>
      <t>【姓名</t>
    </r>
    <r>
      <rPr>
        <sz val="11"/>
        <color rgb="FF323232"/>
        <rFont val="等线"/>
        <family val="3"/>
        <charset val="134"/>
      </rPr>
      <t>】</t>
    </r>
  </si>
  <si>
    <t>主属性</t>
  </si>
  <si>
    <t>身体素质</t>
  </si>
  <si>
    <t>生理强度</t>
  </si>
  <si>
    <t>反应机动</t>
  </si>
  <si>
    <t>精神意志</t>
  </si>
  <si>
    <t>经验智慧</t>
  </si>
  <si>
    <t>源石技艺</t>
  </si>
  <si>
    <t>个人魅力</t>
  </si>
  <si>
    <t>【玩家】</t>
  </si>
  <si>
    <t>【性别】</t>
  </si>
  <si>
    <t>初始点数</t>
  </si>
  <si>
    <t>【职业】</t>
  </si>
  <si>
    <t>警察</t>
  </si>
  <si>
    <t>【种族】</t>
  </si>
  <si>
    <t>补正点数</t>
  </si>
  <si>
    <t>【年龄】</t>
  </si>
  <si>
    <t>【住地】</t>
  </si>
  <si>
    <t>最终点数</t>
  </si>
  <si>
    <t>【生日】</t>
  </si>
  <si>
    <t>【故乡】</t>
  </si>
  <si>
    <t>副属性</t>
  </si>
  <si>
    <t>生命值</t>
  </si>
  <si>
    <t>体型</t>
  </si>
  <si>
    <t>力量/DB</t>
  </si>
  <si>
    <t>物理抗性</t>
  </si>
  <si>
    <t>法术抗性</t>
  </si>
  <si>
    <t>耐力</t>
  </si>
  <si>
    <t>【等级】</t>
  </si>
  <si>
    <r>
      <rPr>
        <b/>
        <sz val="11"/>
        <color theme="1"/>
        <rFont val="等线"/>
        <family val="3"/>
        <charset val="134"/>
        <scheme val="minor"/>
      </rPr>
      <t>【经验值</t>
    </r>
    <r>
      <rPr>
        <sz val="11"/>
        <color theme="1"/>
        <rFont val="等线"/>
        <family val="3"/>
        <charset val="134"/>
        <scheme val="minor"/>
      </rPr>
      <t>】</t>
    </r>
  </si>
  <si>
    <t>点数</t>
  </si>
  <si>
    <t>矿石病栏目</t>
  </si>
  <si>
    <t>角色天赋</t>
  </si>
  <si>
    <t>豁免值</t>
  </si>
  <si>
    <t>补正</t>
  </si>
  <si>
    <t>最终豁免值</t>
  </si>
  <si>
    <t>是否感染</t>
  </si>
  <si>
    <t>感染值</t>
  </si>
  <si>
    <t>感染特效</t>
  </si>
  <si>
    <t>种族天赋</t>
  </si>
  <si>
    <t>自选天赋</t>
  </si>
  <si>
    <t>感    染    部    位</t>
  </si>
  <si>
    <t>感染部位</t>
  </si>
  <si>
    <t>感染等级</t>
  </si>
  <si>
    <t>恶化值</t>
  </si>
  <si>
    <t>临    床    症    状</t>
  </si>
  <si>
    <t>技能表</t>
  </si>
  <si>
    <t>战 斗 类</t>
  </si>
  <si>
    <t>专精</t>
  </si>
  <si>
    <t>本职</t>
  </si>
  <si>
    <t>名称</t>
  </si>
  <si>
    <t>初始</t>
  </si>
  <si>
    <t>加点</t>
  </si>
  <si>
    <t>成长</t>
  </si>
  <si>
    <t>一般</t>
  </si>
  <si>
    <t>较难</t>
  </si>
  <si>
    <t>困难</t>
  </si>
  <si>
    <t>极难</t>
  </si>
  <si>
    <t>攀爬</t>
  </si>
  <si>
    <t>潜行</t>
  </si>
  <si>
    <t>搏斗</t>
  </si>
  <si>
    <t>追踪</t>
  </si>
  <si>
    <t>拳术</t>
  </si>
  <si>
    <t>游泳</t>
  </si>
  <si>
    <t>暗器</t>
  </si>
  <si>
    <t>商 价 类</t>
  </si>
  <si>
    <t>刀剑</t>
  </si>
  <si>
    <t>杖术</t>
  </si>
  <si>
    <t>枪术</t>
  </si>
  <si>
    <t>估价</t>
  </si>
  <si>
    <t>软兵</t>
  </si>
  <si>
    <t>经商</t>
  </si>
  <si>
    <t>重钝器</t>
  </si>
  <si>
    <t>会计</t>
  </si>
  <si>
    <t>盾术</t>
  </si>
  <si>
    <t>学识类</t>
  </si>
  <si>
    <t>弓弩</t>
  </si>
  <si>
    <t>+</t>
  </si>
  <si>
    <t>投掷</t>
  </si>
  <si>
    <t>技能点</t>
  </si>
  <si>
    <t>射击</t>
  </si>
  <si>
    <t>动物驯养</t>
  </si>
  <si>
    <t>炮术</t>
  </si>
  <si>
    <r>
      <rPr>
        <i/>
        <sz val="12"/>
        <color theme="1"/>
        <rFont val="Arial Black"/>
        <family val="2"/>
      </rPr>
      <t>SKILL POINTS</t>
    </r>
    <r>
      <rPr>
        <b/>
        <sz val="12"/>
        <color theme="1"/>
        <rFont val="Arial Black"/>
        <family val="2"/>
      </rPr>
      <t xml:space="preserve">              </t>
    </r>
  </si>
  <si>
    <t>占卜</t>
  </si>
  <si>
    <t>爆破</t>
  </si>
  <si>
    <t>博物</t>
  </si>
  <si>
    <t>兵械操作</t>
  </si>
  <si>
    <t>天灾学</t>
  </si>
  <si>
    <t>无人机操作</t>
  </si>
  <si>
    <t>源石技艺理论</t>
  </si>
  <si>
    <t>交 际 类</t>
  </si>
  <si>
    <t>源石理论</t>
  </si>
  <si>
    <t>动物学</t>
  </si>
  <si>
    <t>植物学</t>
  </si>
  <si>
    <t>取悦</t>
  </si>
  <si>
    <t>数学</t>
  </si>
  <si>
    <t>威吓</t>
  </si>
  <si>
    <t>化学</t>
  </si>
  <si>
    <t>交涉</t>
  </si>
  <si>
    <t>物理学</t>
  </si>
  <si>
    <t>心理学</t>
  </si>
  <si>
    <t>神秘学</t>
  </si>
  <si>
    <t>手 艺 类</t>
  </si>
  <si>
    <t>药理学</t>
  </si>
  <si>
    <t>毒理学</t>
  </si>
  <si>
    <t>营养学</t>
  </si>
  <si>
    <t>乐理</t>
  </si>
  <si>
    <t>工程学</t>
  </si>
  <si>
    <t>厨艺</t>
  </si>
  <si>
    <t>地质地理学</t>
  </si>
  <si>
    <t>艺术</t>
  </si>
  <si>
    <t>医学</t>
  </si>
  <si>
    <t>写作</t>
  </si>
  <si>
    <t>法学</t>
  </si>
  <si>
    <t>调香</t>
  </si>
  <si>
    <t>社会历史学</t>
  </si>
  <si>
    <t>急救</t>
  </si>
  <si>
    <t>军事理论</t>
  </si>
  <si>
    <t>开锁</t>
  </si>
  <si>
    <t xml:space="preserve">母语: </t>
  </si>
  <si>
    <t>载具驾驶</t>
  </si>
  <si>
    <t>通用语</t>
  </si>
  <si>
    <t>骑术</t>
  </si>
  <si>
    <t>炎国语</t>
  </si>
  <si>
    <t>锻造</t>
  </si>
  <si>
    <t>维多利亚语</t>
  </si>
  <si>
    <t>智械使用</t>
  </si>
  <si>
    <t>东国语</t>
  </si>
  <si>
    <t>机械能力</t>
  </si>
  <si>
    <t>乌萨斯语</t>
  </si>
  <si>
    <t>铳械改造</t>
  </si>
  <si>
    <t>萨米语</t>
  </si>
  <si>
    <t>妙手</t>
  </si>
  <si>
    <t>雷姆必拓语</t>
  </si>
  <si>
    <t>乔装</t>
  </si>
  <si>
    <t>伊比利亚语</t>
  </si>
  <si>
    <t>基 础 类</t>
  </si>
  <si>
    <t>萨尔贡语</t>
  </si>
  <si>
    <t>卡西米尔语</t>
  </si>
  <si>
    <t>叙拉古语</t>
  </si>
  <si>
    <t>聆听</t>
  </si>
  <si>
    <t>莱塔尼亚语</t>
  </si>
  <si>
    <t>嗅觉感知</t>
  </si>
  <si>
    <t>冬灵语(旧)</t>
  </si>
  <si>
    <t>侦察</t>
  </si>
  <si>
    <t>玻利瓦尔语</t>
  </si>
  <si>
    <t>阅读</t>
  </si>
  <si>
    <t>米诺斯语</t>
  </si>
  <si>
    <t>领航</t>
  </si>
  <si>
    <t>拉特兰语</t>
  </si>
  <si>
    <t>跳跃</t>
  </si>
  <si>
    <t>魔族语</t>
  </si>
  <si>
    <t>源石技艺栏目</t>
  </si>
  <si>
    <t>角色背景</t>
  </si>
  <si>
    <t>源石技艺点数</t>
  </si>
  <si>
    <t>现有源石技艺点数</t>
  </si>
  <si>
    <t>源石技艺命中率</t>
  </si>
  <si>
    <t>技力</t>
  </si>
  <si>
    <t>个人外貌</t>
  </si>
  <si>
    <t>源石技艺种类</t>
  </si>
  <si>
    <t>生活态度</t>
  </si>
  <si>
    <t>源石技艺类别</t>
  </si>
  <si>
    <t>等级</t>
  </si>
  <si>
    <t>点数消耗</t>
  </si>
  <si>
    <t>赋予技能</t>
  </si>
  <si>
    <r>
      <rPr>
        <b/>
        <sz val="11"/>
        <color theme="1"/>
        <rFont val="等线"/>
        <family val="3"/>
        <charset val="134"/>
        <scheme val="minor"/>
      </rPr>
      <t>重要之人</t>
    </r>
    <r>
      <rPr>
        <b/>
        <sz val="11"/>
        <color theme="1"/>
        <rFont val="Calibri"/>
        <family val="2"/>
      </rPr>
      <t xml:space="preserve">&amp;  </t>
    </r>
    <r>
      <rPr>
        <b/>
        <sz val="11"/>
        <color theme="1"/>
        <rFont val="等线"/>
        <family val="3"/>
        <charset val="134"/>
      </rPr>
      <t>珍视之物</t>
    </r>
  </si>
  <si>
    <t>对感染者态度</t>
  </si>
  <si>
    <t>情绪性格</t>
  </si>
  <si>
    <t>财产状况</t>
  </si>
  <si>
    <t>信誉骰点</t>
  </si>
  <si>
    <t>职业增幅</t>
  </si>
  <si>
    <t>技能加点</t>
  </si>
  <si>
    <t>补正值</t>
  </si>
  <si>
    <t>当前信誉</t>
  </si>
  <si>
    <t>等效合成玉</t>
  </si>
  <si>
    <t>重要资产</t>
  </si>
  <si>
    <t>资产描述</t>
  </si>
  <si>
    <t>强效技能</t>
  </si>
  <si>
    <t>简介</t>
  </si>
  <si>
    <t/>
  </si>
  <si>
    <t>背景故事</t>
  </si>
  <si>
    <t>特殊源石技艺：</t>
  </si>
  <si>
    <t>特殊编号：</t>
  </si>
  <si>
    <t>伤害</t>
  </si>
  <si>
    <t>伤害量</t>
  </si>
  <si>
    <t>消耗点数</t>
  </si>
  <si>
    <t>施法范围</t>
  </si>
  <si>
    <t>生效图</t>
  </si>
  <si>
    <t>描述你的   源石技艺（可不填）</t>
  </si>
  <si>
    <t>形状</t>
  </si>
  <si>
    <t>颜色</t>
  </si>
  <si>
    <t>行进模式</t>
  </si>
  <si>
    <t>你的角色大概是</t>
  </si>
  <si>
    <t>生效范围</t>
  </si>
  <si>
    <t xml:space="preserve">                                                                                                                         背包</t>
  </si>
  <si>
    <t>负重</t>
  </si>
  <si>
    <t>武器:</t>
  </si>
  <si>
    <t>自创武器填这里并简单介绍</t>
  </si>
  <si>
    <t>防具:</t>
  </si>
  <si>
    <t>自创防具填这里并简单介绍</t>
  </si>
  <si>
    <t>法杖</t>
  </si>
  <si>
    <t xml:space="preserve">模板: </t>
  </si>
  <si>
    <t>自创法杖填这里并简单介绍</t>
  </si>
  <si>
    <t>配件:</t>
  </si>
  <si>
    <t>无   人   机</t>
  </si>
  <si>
    <t>若有多个单种无人机请在这里写明</t>
  </si>
  <si>
    <t>投   掷   物</t>
  </si>
  <si>
    <t>若有更多投掷物请在这里简述</t>
  </si>
  <si>
    <t>个数</t>
  </si>
  <si>
    <t>背包杂项</t>
  </si>
  <si>
    <t>说明</t>
  </si>
  <si>
    <t>价值（选填）</t>
  </si>
  <si>
    <t>√</t>
  </si>
  <si>
    <t>微光诅咒</t>
  </si>
  <si>
    <t>永冻症</t>
  </si>
  <si>
    <t>侵蚀先锋</t>
  </si>
  <si>
    <t>生命短歌</t>
  </si>
  <si>
    <t>燃烧灯塔</t>
  </si>
  <si>
    <t>失控爆发</t>
  </si>
  <si>
    <t>单体</t>
  </si>
  <si>
    <t>群体1</t>
  </si>
  <si>
    <t>包围型</t>
  </si>
  <si>
    <t>群体3*3</t>
  </si>
  <si>
    <t>扩展型</t>
  </si>
  <si>
    <t>群体3*3+4</t>
  </si>
  <si>
    <t>超过上限</t>
  </si>
  <si>
    <t>元素塑能</t>
  </si>
  <si>
    <t>医疗法术</t>
  </si>
  <si>
    <t>强化附魔</t>
  </si>
  <si>
    <t>法术附魔</t>
  </si>
  <si>
    <t>法术祛魔</t>
  </si>
  <si>
    <t>元素转换</t>
  </si>
  <si>
    <t>治疗术</t>
  </si>
  <si>
    <t>光环术</t>
  </si>
  <si>
    <t>火焰升温</t>
  </si>
  <si>
    <t>寒冷结冰</t>
  </si>
  <si>
    <t>水能控制</t>
  </si>
  <si>
    <t>岩石大地</t>
  </si>
  <si>
    <t>烟雾聚拢</t>
  </si>
  <si>
    <t>毒素释放</t>
  </si>
  <si>
    <t>电系操纵</t>
  </si>
  <si>
    <t>风能涌动</t>
  </si>
  <si>
    <t>意识感知</t>
  </si>
  <si>
    <t>意识影响</t>
  </si>
  <si>
    <t>意识操控</t>
  </si>
  <si>
    <t>意识奴役</t>
  </si>
  <si>
    <t>重力操控</t>
  </si>
  <si>
    <t>法术风暴</t>
  </si>
  <si>
    <t>精神爆发</t>
  </si>
  <si>
    <t>法术湮灭</t>
  </si>
  <si>
    <t>技力光环</t>
  </si>
  <si>
    <t>元素造物</t>
  </si>
  <si>
    <t>意念裹挟</t>
  </si>
  <si>
    <t>法术涌动</t>
  </si>
  <si>
    <t>生命之触</t>
  </si>
  <si>
    <t>进行 1 回合的蓄力，使下一个释放的法术范围扩散至全场，每场战斗只能使用一次，该法术释放后技力归零。</t>
  </si>
  <si>
    <t>凝聚源石技艺，制造一个与你源石技艺种类相关的元素生物，元素生物的生命值等同于施术者的源石技艺理论点数，伤施术者源石技艺伤害的一半。这些元素生物的结构相当简单，形体简陋。不同元素的元素造物有不同的数值补正</t>
  </si>
  <si>
    <t>立刻对自己造成 6 点真实伤害，在本回合内造成的法术伤害+10。</t>
  </si>
  <si>
    <t>消耗 20 点技力，立刻使得自己获得等同于精神意志点数数值的法抗，持续 3 回合。每场战斗最多使用一次。</t>
  </si>
  <si>
    <t>消耗 10 点技力，直到自己的下回合结束前，消耗完整回合的源石技艺（包括普通施法攻击）转为消耗 1 个动作位。</t>
  </si>
  <si>
    <t>被动：每次使用源石技艺治疗目标时消耗自身 5 点技力，为其恢复 5 点技力，一场战斗中对同一目标最多生效 3 次。</t>
  </si>
  <si>
    <t>消耗 20 点技力，选择施法范围内的一名角色使其生命值在三回合内不会低于1，每次游戏中对每个角色只能使用一次。</t>
  </si>
  <si>
    <t>【火花】【驱寒之触】</t>
  </si>
  <si>
    <t>【火花】【驱寒之触】【点燃】【高温之触】【高压缓速】</t>
  </si>
  <si>
    <t>【火花】【驱寒之触】【点燃】【高温之触】【高压缓速】【烈焰之触】【烈焰裹身】【超温压缩】</t>
  </si>
  <si>
    <t>【微寒之触】</t>
  </si>
  <si>
    <t>【微寒之触】【冰冷之触】【冰霜行者】</t>
  </si>
  <si>
    <t>【微寒之触】【冰冷之触】【冰霜行者】【极寒之触】【冰封领域】</t>
  </si>
  <si>
    <t>【凝水】</t>
  </si>
  <si>
    <t>【凝水】【灌注】【水跃之触】</t>
  </si>
  <si>
    <t>【凝水】【灌注】【水跃之触】【元素塑形精通】【洪流之触】</t>
  </si>
  <si>
    <t>【扬尘】【碎石】</t>
  </si>
  <si>
    <t>【扬尘】【碎石】【微型地震】【石墙突起】</t>
  </si>
  <si>
    <t>【扬尘】【碎石】【微型地震】【石墙突起】【沙尘暴】【砂石狂舞】</t>
  </si>
  <si>
    <t>【遮蔽之幕】</t>
  </si>
  <si>
    <t>【遮蔽之幕】【帷幕】【烟雾笼罩】</t>
  </si>
  <si>
    <t>【遮蔽之幕】【帷幕】【烟雾笼罩】【烟雾谜域】</t>
  </si>
  <si>
    <t>【制毒】</t>
  </si>
  <si>
    <t>【制毒】【剧毒之触】</t>
  </si>
  <si>
    <t>【制毒】【剧毒之触】【毒能爆】</t>
  </si>
  <si>
    <t>【电器专精】【电击术】</t>
  </si>
  <si>
    <t>【电器专精】【电击术】【电流萦绕】【电光之触】</t>
  </si>
  <si>
    <t>【电器专精】【电击术】【电流萦绕】【电光之触】【闪电风暴】【雷爆】</t>
  </si>
  <si>
    <t>【微风之助】【横扫之风】</t>
  </si>
  <si>
    <t>【微风之助】【横扫之风】【狂风之息】【呼啸之风】【乘风之势】</t>
  </si>
  <si>
    <t>【微风之助】【横扫之风】【狂风之息】【呼啸之风】【乘风之势】【终极风暴】【风障】</t>
  </si>
  <si>
    <t>【探查术】</t>
  </si>
  <si>
    <t>【探查术】【高效探测】【意识信标】</t>
  </si>
  <si>
    <t>【探查术】【高效探测】【意识信标】【意识暴动】</t>
  </si>
  <si>
    <t>【振奋术】【沮丧术】</t>
  </si>
  <si>
    <t>【振奋术】【沮丧术】【意识沟通】【异化】</t>
  </si>
  <si>
    <t>【振奋术】【沮丧术】【意识沟通】【异化】【精神控制】【神奇“话术”】</t>
  </si>
  <si>
    <t>【无形之手】【牵引术】</t>
  </si>
  <si>
    <t>【无形之手】【牵引术】【碾压之手】【顺势碾压】</t>
  </si>
  <si>
    <t>【无形之手】【牵引术】【碾压之手】【顺势碾压】【破坏术】【无相之舞】【粉碎之手】</t>
  </si>
  <si>
    <t>【奴役术】</t>
  </si>
  <si>
    <t>【奴役术】【奴役光环】</t>
  </si>
  <si>
    <t>【奴役术】【奴役光环】【奴役爆发】</t>
  </si>
  <si>
    <t>【漂浮术】【浮空术】【直线起飞】【引力井】</t>
  </si>
  <si>
    <t>【漂浮术】【浮空术】【直线起飞】【引力井】【重力反转】【飞行术】</t>
  </si>
  <si>
    <t>【愈合之触】【愈合术】</t>
  </si>
  <si>
    <t>【愈合之触】【愈合术】【治疗之触】【活力涌动】</t>
  </si>
  <si>
    <t>【治愈光环】</t>
  </si>
  <si>
    <t>【治愈光环】【治愈之风】【破毒术】</t>
  </si>
  <si>
    <t>【附魔术】【附魔护甲】</t>
  </si>
  <si>
    <t>【祛魔术】【破魔术】</t>
  </si>
  <si>
    <t>【质地化】【法术裹挟】</t>
  </si>
  <si>
    <t>玩家、姓名、种族、性别、现居地</t>
  </si>
  <si>
    <t>力量</t>
  </si>
  <si>
    <t>物抗</t>
  </si>
  <si>
    <t>法抗</t>
  </si>
  <si>
    <t>先攻</t>
  </si>
  <si>
    <t>快捷录入栏</t>
  </si>
  <si>
    <t>信誉评级</t>
  </si>
  <si>
    <t>属性表</t>
  </si>
  <si>
    <t>能力表</t>
  </si>
  <si>
    <t>标准值</t>
  </si>
  <si>
    <t>临时加值</t>
  </si>
  <si>
    <t>临时扣除</t>
  </si>
  <si>
    <t>现有值</t>
  </si>
  <si>
    <t>战斗属性</t>
  </si>
  <si>
    <t>战斗相关技能一览</t>
  </si>
  <si>
    <t>增减</t>
  </si>
  <si>
    <t>当前</t>
  </si>
  <si>
    <t>专精技能栏目</t>
  </si>
  <si>
    <t>临时状态</t>
  </si>
  <si>
    <t>先行回合数</t>
  </si>
  <si>
    <t>装备</t>
  </si>
  <si>
    <t>惯   用   手</t>
  </si>
  <si>
    <t>武器模板</t>
  </si>
  <si>
    <t>持械</t>
  </si>
  <si>
    <t>技能检定</t>
  </si>
  <si>
    <t>先攻补正</t>
  </si>
  <si>
    <t>范围</t>
  </si>
  <si>
    <t>效果</t>
  </si>
  <si>
    <t>法杖模板</t>
  </si>
  <si>
    <t>伤害补正</t>
  </si>
  <si>
    <t>范围补正</t>
  </si>
  <si>
    <t>槽位数量</t>
  </si>
  <si>
    <t>耐久</t>
  </si>
  <si>
    <t>合成玉</t>
  </si>
  <si>
    <t>民用短杖</t>
  </si>
  <si>
    <t>槽位</t>
  </si>
  <si>
    <t>再装填/动作位</t>
  </si>
  <si>
    <t>装弹量</t>
  </si>
  <si>
    <t>配件</t>
  </si>
  <si>
    <t>副手</t>
  </si>
  <si>
    <t>无人机模板</t>
  </si>
  <si>
    <t>槽位1</t>
  </si>
  <si>
    <t>槽位2</t>
  </si>
  <si>
    <t>槽位3</t>
  </si>
  <si>
    <t>防具</t>
  </si>
  <si>
    <t>护甲模板</t>
  </si>
  <si>
    <t>提供物抗</t>
  </si>
  <si>
    <t>提供法抗</t>
  </si>
  <si>
    <t>其它武器（或护甲）（未装备）</t>
  </si>
  <si>
    <t>恶化值一</t>
  </si>
  <si>
    <t>恶化值二</t>
  </si>
  <si>
    <t>恶化值三</t>
  </si>
  <si>
    <t>恶化值四</t>
  </si>
  <si>
    <t>恶化值五</t>
  </si>
  <si>
    <t>恶化值六</t>
  </si>
  <si>
    <t>武器配件</t>
  </si>
  <si>
    <t>晶体电子单元强化配件</t>
  </si>
  <si>
    <t>装置强化配件</t>
  </si>
  <si>
    <t>聚合凝胶强化配件</t>
  </si>
  <si>
    <t>异铁强化配件</t>
  </si>
  <si>
    <t>酮列阵强化配件</t>
  </si>
  <si>
    <t>瞄具强化配件</t>
  </si>
  <si>
    <t>火炮核心配件</t>
  </si>
  <si>
    <t>RMA70法术核心配件</t>
  </si>
  <si>
    <t>法术屏障生成配件</t>
  </si>
  <si>
    <t>2*3</t>
  </si>
  <si>
    <t>1（1*3）</t>
  </si>
  <si>
    <t>本格</t>
  </si>
  <si>
    <t>近战武器</t>
  </si>
  <si>
    <t>远程武器</t>
  </si>
  <si>
    <t>铳械武器</t>
  </si>
  <si>
    <t>炮类武器</t>
  </si>
  <si>
    <t>技能</t>
  </si>
  <si>
    <t>图</t>
  </si>
  <si>
    <t>特殊自定义近战武器</t>
  </si>
  <si>
    <t>拳刃、指虎</t>
  </si>
  <si>
    <t>双</t>
  </si>
  <si>
    <t>1DB+1d14</t>
  </si>
  <si>
    <t>赋予技能【连续打击】：在本回合第一次攻击后，如果你没有进行其它行动，可以选择消耗 2 个动作位，再进行一次攻击。如果在本回合第二次攻击后，如果你没有进行其它行动，可以选择消耗 1 个动作位，再进行一次攻击。</t>
  </si>
  <si>
    <t>拳甲</t>
  </si>
  <si>
    <t>1DB+4d6</t>
  </si>
  <si>
    <t>赋予技能【蓄力冲拳】：消耗 4 个动作位，进行一次特殊的攻击，尝试将目标击飞。如果命中，使目标晕眩 1 回合。</t>
  </si>
  <si>
    <t>长鞭、套索</t>
  </si>
  <si>
    <t>单</t>
  </si>
  <si>
    <t>1DB+2d8</t>
  </si>
  <si>
    <t>赋予技能【断筋抽打】：消耗 2 个动作位，进行一次特殊的攻击，尝试将目标断筋。如果命中，使目标蹒跚 1 回合。</t>
  </si>
  <si>
    <t>流星锤、链锤</t>
  </si>
  <si>
    <t>1DB+4d8</t>
  </si>
  <si>
    <t>赋予技能【钝击抽打】：消耗 4 个动作位，进行一次特殊的攻击，尝试使目标的一个部位骨折。如果命中，使目标该部位骨折。</t>
  </si>
  <si>
    <t>双节棍</t>
  </si>
  <si>
    <t>1DB+1d8</t>
  </si>
  <si>
    <t>赋予技能【流星赶月】：（被动：使用该武器每次攻击命中并造成伤害后这个伤害会*4。）</t>
  </si>
  <si>
    <t>短棍、节杖</t>
  </si>
  <si>
    <t>1DB+2d4</t>
  </si>
  <si>
    <t>赋予技能【迅捷棍法】：（被动：你用该武器进行攻击只消耗 1 个动作位，且每回合可攻击至多五次，每次命中获得 1 个动作位）</t>
  </si>
  <si>
    <t>长棍、权杖</t>
  </si>
  <si>
    <t>1DB+2d10</t>
  </si>
  <si>
    <t>赋予技能【当头一棒】：消耗 4 个动作位，进行一次特殊的攻击，尝试击晕目标，命中使目标眩晕 1 回合</t>
  </si>
  <si>
    <t>电锯</t>
  </si>
  <si>
    <t>10d4</t>
  </si>
  <si>
    <t>赋予技能【野蛮切割】：消耗 3 个动作位，进行一次特殊的攻击，尝试使目标大出血，命中使目标大出血</t>
  </si>
  <si>
    <t>电钻</t>
  </si>
  <si>
    <t>无</t>
  </si>
  <si>
    <t>赋予技能【钻头突刺】：消耗 5 个动作位，你移动一格，然后对落脚那一格的所有敌人进行攻击，命中使目标大出血</t>
  </si>
  <si>
    <t>铳枪</t>
  </si>
  <si>
    <t>兵械操作+枪术</t>
  </si>
  <si>
    <t>效果：赋予技能【铳枪猛击】：消耗 2 个动作位，你移动两格，然后对落脚那一格的一格目标进行攻击，攻击命中造成流血。该技能每场战斗只能使用 2 次。</t>
  </si>
  <si>
    <t>轻长枪</t>
  </si>
  <si>
    <t>赋予技能【刺穿】：消耗 2 个动作位，进行一次特殊的攻击，尝试刺穿目标，命中使目标流血 3 回合（被动：如果不尝试刺穿目标仅尝试造成伤害，攻击只消耗 1 动作位）。</t>
  </si>
  <si>
    <t>骑兵长枪</t>
  </si>
  <si>
    <t>2DB+5d8</t>
  </si>
  <si>
    <t>赋予技能【蓄力穿刺】：消耗 4 个动作位，进行一次特殊的攻击，尝试重伤目标，本次攻击命中难度+1，命中必定造成最大伤害。</t>
  </si>
  <si>
    <t>冲刺长枪</t>
  </si>
  <si>
    <t>1DB+1d30</t>
  </si>
  <si>
    <t>赋予技能【冲锋穿刺】：消耗 5 个动作位，移动 1 至 5 个战术格（不能重复）然后发动一次攻击，此次攻击命中难度+1。每经过一个战术格造成伤害+5，移动满五个战术格必定造成最大伤害（1DB+30+25）。</t>
  </si>
  <si>
    <t>方阵长枪</t>
  </si>
  <si>
    <t>1DB+6d6</t>
  </si>
  <si>
    <t>赋予技能【长枪守卫】：（被动：每轮第一个进入你攻击范围内的敌人将受到你的一次攻击，该攻击命中难度+1；第二个命中难度+2；第三命中难度+3。人数最多不超过 3 个，难度最高不超过极难难度。）</t>
  </si>
  <si>
    <t>三叉戟</t>
  </si>
  <si>
    <t>1DB+3d8</t>
  </si>
  <si>
    <t>赋予技能【三项穿刺】：消耗 2 个动作位，进行一次特殊的攻击，尝试把目标变成马蜂窝，此次攻击命中难度+1，命中使目标进入痛苦状态，直到被治愈</t>
  </si>
  <si>
    <t>方天画戟、关刀</t>
  </si>
  <si>
    <t>1DB+5d8</t>
  </si>
  <si>
    <t>赋予技能【方天画斩】： 消耗 3 个动作位，进行一次特殊的攻击，尝试使攻击对攻击范围内所有角色生效。</t>
  </si>
  <si>
    <t>巨镰</t>
  </si>
  <si>
    <t>枪术+刀剑</t>
  </si>
  <si>
    <t>2DB+4d8</t>
  </si>
  <si>
    <t>赋予技能【收割】：（被动：攻击时对范围内所有角色进行攻击。如果你处于迷彩、隐蔽或攻击目标处于失明、目盲状态时，你的攻击命中造成目标 50%最大生命值的真实伤害，对非人型生物无效）。</t>
  </si>
  <si>
    <t>剑杖、刺剑、花剑</t>
  </si>
  <si>
    <t>4d6</t>
  </si>
  <si>
    <t>赋予技能【跳刺】：（被动：使用该武器攻击只消耗 1 个动作位，攻击命中后自身进入魅影状态，使得闪避难度-1，不会低于一般难度，攻击命中造成流血）。</t>
  </si>
  <si>
    <t>长剑</t>
  </si>
  <si>
    <t>4d8</t>
  </si>
  <si>
    <t>赋予技能【攻势剑法】：消耗 1 个动作位，进入攻势剑法状态，你的攻击命中难度-3，不会低于一般难度，可随时结束（被动：攻击命中造成流血）。赋予技能【守势剑法】：消耗 1 个动作位，进入守势剑法状态，你的格挡难度-2，不会低于一般难度，下回合开始时结束。</t>
  </si>
  <si>
    <t>武士刀</t>
  </si>
  <si>
    <t>赋予技能【居合斩】：（被动：攻击命中目标后，可以选择来到目标身后一格或目标所处战术格（背后），并获得一个动作位。）</t>
  </si>
  <si>
    <t>巨剑</t>
  </si>
  <si>
    <t>赋予技能【旋风斩】：消耗 5 个动作位，进入旋风斩状态，结束你的回合。旋风斩状态使得你补全背后的攻击范围，进入旋风斩状态的瞬间视为对攻击范围内所有角色进行一次攻击，此次攻击难度+2（不会低于极难难度）。之后任何进入旋风斩状态角色攻击范围内的角色都要被进行一次难度+2 的攻击，任何在旋风斩范围内的角色做出任何行动时要被进行一次难度+2 的攻击。旋风斩状态每持续一回合减一点耐力，进入二级疲劳时自动停止。</t>
  </si>
  <si>
    <t>匕首</t>
  </si>
  <si>
    <t>1d20</t>
  </si>
  <si>
    <t>赋予技能【幕刃】：消耗 1 个动作位，进入幕刃状态并结束回合。处于幕刃状态时受到近战武器攻击或空手攻击并闪避成功时，你将迅速来到攻击发起者所在的战术格（攻击者背后），并结束攻击者的回合。（被动：使用这把武器在目标背后攻击并成功时，必定造成最大伤害且使目标流血 3 回合；双持匕首仍能受到其中一把匕首的先攻加成且不受双持惩罚。）</t>
  </si>
  <si>
    <t>登山镐、丁字镐、工程锤</t>
  </si>
  <si>
    <t>赋予技能【猛砸】：消耗 3 个动作位，进行一次特殊的攻击，命中使目标一个部位骨折（被动：双持时额外-20 先攻）</t>
  </si>
  <si>
    <t>擂鼓锤、链枷、单手战锤</t>
  </si>
  <si>
    <t>进行一次特殊的攻击，命中使目标一个部位骨折，攻击被格挡时破坏用于格挡武器 5 点耐久，攻击命中破坏目标防具 10 点耐久。</t>
  </si>
  <si>
    <t>双手战锤、攻坚锤</t>
  </si>
  <si>
    <t>3DB+10d6</t>
  </si>
  <si>
    <t>赋予技能【碎甲重击】：消耗 3 个动作位，进行一次特殊的攻击，命中使目标一个部位骨折，攻击被格挡时破坏用于格挡武器 10 点耐久，攻击命中破坏目标防具 20点耐久。</t>
  </si>
  <si>
    <t>单手战斧、消防斧</t>
  </si>
  <si>
    <t>赋予技能【破甲劈砍】：消耗 3 个动作位，进行一次特殊的攻击，命中使目标一个部位骨折，攻击被格挡时破坏用于格挡武器 10 点耐久，攻击命中破坏目标防具 10点耐久。</t>
  </si>
  <si>
    <t>双手巨斧</t>
  </si>
  <si>
    <t>3DB+4d10</t>
  </si>
  <si>
    <t>赋予技能【顺劈斩】：命中使目标一个部位骨折，攻击被格挡时破坏用于格挡武器10 点耐久，攻击命中破坏目标防具 20 点耐久。（被动：攻击范围内所有角色）。</t>
  </si>
  <si>
    <t>半身盾、小圆盾</t>
  </si>
  <si>
    <t>1DB</t>
  </si>
  <si>
    <t>赋予技能【格挡姿态】：消耗 1 个动作位，进入格挡姿态，直到下回合开始你的格挡难度-2（不会低于一般难度），且在其它角色通过你所在的战术格时可以选择用盾术或身体素质与其进行反应机动对抗，成功可以使其停在本格你的面前并立即结束对方的回合。若你在整个回合内都没有进行攻击，自动进入格挡姿态。
若该盾牌是施法媒介，则赋予技能【法术格挡】：（被动：你用该盾牌可以格挡源石技艺的施法攻击）</t>
  </si>
  <si>
    <t>防爆大盾、全身盾</t>
  </si>
  <si>
    <t>3DB</t>
  </si>
  <si>
    <t>赋予技能【守卫姿态】：消耗 1 个动作位，进入守卫姿态，直到下回合开始你的格挡难度-2（不会低于一般难度），且在其它角色通过你所在的战术格时可以选择用盾
术或身体素质与其进行反应机动对抗，成功可以使其停在本格你的面前并立即结束对方的回合。此外，当以你为中心 3*3 范围内一名角色受到攻击时，你可以选择来到那名角色所在的战术格，为其格挡该次攻击，每轮最多触发一次。若你在整个回合内都没有进行攻击，自动进入守卫姿态。
若该盾牌是施法媒介，则赋予技能【法术格挡】：（被动：你用该盾牌可以格挡源石技艺的施法攻击）</t>
  </si>
  <si>
    <t>徒手</t>
  </si>
  <si>
    <t>2DB</t>
  </si>
  <si>
    <t>赋予技能【缠斗】：消耗3个动作位，选择攻击范围内的一个目标，与之进行生理强度对抗，目标则以生理强度或反应机动以应对。若对抗成功，你对目标造成2DB物理伤害并使其获得“被压制”状态，结束你的回合并使你获得“正在压制”状态；若失败，则反过来被目标压制。处于被压制状态的角色每到自己的回合时都要与压制自己的角色进行生理强度对抗，若失败则跳过自己的回合，成功则摆脱被压制状态；正在压制的角色到自己的回合时可以选择对被压制的角色造成2DB点物理伤害并结束自己的回合，也可以选择结束双方的缠斗，解除压制与被压制状态。</t>
  </si>
  <si>
    <t>特殊自定义远程武器</t>
  </si>
  <si>
    <t>袖箭、手弩</t>
  </si>
  <si>
    <t>赋予技能【细小】：（被动：该武器不占用手，但是用携带该武器的手格挡时该武器立刻破损）赋予技能【抵近射击】：消耗 3 个动作位，你移动一格，对落点战术格的一个角色进行射击，该次攻击无需检定且命中额外造成1dx 点伤害，x 的数值为武器骰数数值，本武器为例，x=8。赋予技能【后跳射击】：消耗 3 点动作位，你进行一次攻击，然后向后移动一个战术格，进入魅影状态，魅影状态使得你闪避难度-1，不会低于一般难度。</t>
  </si>
  <si>
    <t>轻型弩</t>
  </si>
  <si>
    <t>4d10</t>
  </si>
  <si>
    <t>赋予技能【穿透射击】：（被动：使用该武器攻击命中无装甲目标时造成流血；不能用于格挡。）赋予技能【抵近射击】：消耗 3 个动作位，你移动一格，对落点战术格的一个角色进行射击，该次攻击无需检定且命中额外造成1dx 点伤害，x 的数值为武器骰数数值。赋予技能【后跳射击】：消耗 3 点动作位，你进行一次攻击，然后向后移动一个战术格，进入魅影状态，魅影状态使得你闪避难度-1，不会低于一般难度。</t>
  </si>
  <si>
    <t>重弩</t>
  </si>
  <si>
    <t>8+4d10</t>
  </si>
  <si>
    <t>无限</t>
  </si>
  <si>
    <t>赋予技能【强化射击】：（被动：使用该武器攻击命中无装甲目标时造成大出血。）
赋予技能【抵近射击】：消耗 3 个动作位，你移动一格，对落点战术格的一个角色进行射击，该次攻击无需检定且命中额外造成1dx 点伤害，x 的数值为武器骰数数值。
赋予技能【后跳射击】：消耗 3 点动作位，你进行一次攻击，然后向后移动一个战术格，进入魅影状态，魅影状态使得你闪避难度-1，不会低于一般难度。</t>
  </si>
  <si>
    <t>短弓</t>
  </si>
  <si>
    <t>1DB+3d10</t>
  </si>
  <si>
    <t>赋予技能【抵近射击】：消耗 3 个动作位，你移动一格，对落点战术格的一个角色进行射击，该次攻击无需检定且命中额外造成 1dx 点伤害，x 的数值为武器骰数数值。
赋予技能【后跳射击】：消耗 3 点动作位，你进行一次攻击，然后向后移动一个战术格，进入魅影状态，魅影状态使得你闪避难度-1，不会低于一般难度。
赋予技能【弓防术】：（被动：可以格挡。）</t>
  </si>
  <si>
    <t>长弓、复合弓</t>
  </si>
  <si>
    <t>1DB+5d10</t>
  </si>
  <si>
    <t>赋予技能【抵近射击】：消耗 3 个动作位，你移动一格，对落点战术格的一个角色进行射击，该次攻击无需检定且命中额外造成 1dx 点伤害，x 的数值为武器骰数数值。
赋予技能【后跳射击】：消耗 3 点动作位，你进行一次攻击，然后向后移动一个战术格，进入魅影状态，魅影状态使得你闪避难度-2，不会低于一般难度。
赋予技能【弓防术】：（被动：可以格挡。）</t>
  </si>
  <si>
    <t>手炮</t>
  </si>
  <si>
    <t>5d10</t>
  </si>
  <si>
    <t>赋予技能【手炮轰击】：（被动：攻击命中造成真实伤害）
赋予技能【矫正角度】：消耗 1 个动作位，攻击范围在两回合内扩大至无限且命中敌人后 50 概率眩晕目标一回合。</t>
  </si>
  <si>
    <t>吹矢</t>
  </si>
  <si>
    <t>待定</t>
  </si>
  <si>
    <t>赋予技能【细小】：（被动：该武器不占用手，但是用携带该武器的手格挡时该武器立刻破损。）</t>
  </si>
  <si>
    <t>激素枪</t>
  </si>
  <si>
    <t>电击枪</t>
  </si>
  <si>
    <t>赋予技能【麻痹射击】：（被动：当你的攻击命中目标时，使对象麻痹，持续 2 回合）
赋予技能【眩晕射击】：消耗 3 个动作位，尝试进行一次特殊的攻击，该次攻击命中难度+2，但命中后使目标眩晕 2 回合而非麻痹</t>
  </si>
  <si>
    <t>喷火器</t>
  </si>
  <si>
    <t>16+2d8</t>
  </si>
  <si>
    <t>赋予技能【灼烧喷射】：（被动：你的攻击方式为选择八个方向中的一个并对一条线上的所有单位造成伤害）</t>
  </si>
  <si>
    <t>特殊自定义铳械武器</t>
  </si>
  <si>
    <t>拉特兰制式冲锋铳</t>
  </si>
  <si>
    <t>6d6</t>
  </si>
  <si>
    <t>赋予技能【弹雨】：消耗 5 个动作位，将全部剩余弹药朝一个战术格疯狂倾泻，对目标造成 12dx 点物理伤害，x 等于你射击技能的十位数。弹雨不能被闪避，不能被非盾武器格挡</t>
  </si>
  <si>
    <t>拉特兰制式射手铳</t>
  </si>
  <si>
    <t>赋予技能【连续点射】：（被动：该武器一回合可以攻击两次。）</t>
  </si>
  <si>
    <t>拉特兰制式狙击铳</t>
  </si>
  <si>
    <t>6+8d6</t>
  </si>
  <si>
    <t>赋予技能【狙击】：消耗3个动作位，进行一次特殊的攻击，使本次攻击命中难度+3（不会高于极难难度），但命中造成最大伤害（被动：使用该武器在突袭轮命中必定造成最大伤害）。</t>
  </si>
  <si>
    <t>拉特兰制式手铳</t>
  </si>
  <si>
    <t>赋予技能【快速拔枪】：（被动：如果你是战斗轮中第一个行动的角色，则在这回合用该武器的攻击命中后伤害+10。）</t>
  </si>
  <si>
    <t>拉特兰制式霰弹铳</t>
  </si>
  <si>
    <t>16d4</t>
  </si>
  <si>
    <t>赋予技能【散射】：（被动：攻击时对攻击方向2*3范围内所有目标进行攻击，攻击被格挡时破坏用于格挡武器10点耐久，攻击命中破坏目标防具20点耐久。）</t>
  </si>
  <si>
    <t>拉特兰制式连发炮铳</t>
  </si>
  <si>
    <t>32d4</t>
  </si>
  <si>
    <t>赋予技能【重火力】：（被动：使用该武器前，你需要一个完整回合进行准备，武器攻击命中目标使其大出血。）</t>
  </si>
  <si>
    <t>特制左轮手铳</t>
  </si>
  <si>
    <t>赋予技能【左轮连射】：消耗5个动作位，选择范围内的六个目标（可重复）依次对他们进行攻击，攻击难度+3（不会超过极难难度）。</t>
  </si>
  <si>
    <t>特殊自定义炮类武器</t>
  </si>
  <si>
    <t>泛用榴弹发射器</t>
  </si>
  <si>
    <t>2d10</t>
  </si>
  <si>
    <t>赋予技能【榴弹爆破】：（被动：你用该武器攻击命中后额外对目标造成2d10点爆炸真实伤害。）</t>
  </si>
  <si>
    <t>便携式迫击炮</t>
  </si>
  <si>
    <t>赋予技能【安置迫击炮】：消耗3个动作位，将迫击炮部署在你所在的战术格（否则将不能攻击）。
赋予技能【迫击炮爆破】：（被动：该武器以战术格为攻击目标，对以目标战术格为中心的3*3范围内所有目标造成爆炸真实伤害，且炮弹能够越过低矮障碍。）
赋予技能【卸载迫击炮】：消耗5个动作位，将迫击炮从战术格上卸载，重新携带在身上。</t>
  </si>
  <si>
    <t>床弩</t>
  </si>
  <si>
    <t>6+10d6</t>
  </si>
  <si>
    <t>赋予技能【安置床弩】：消耗3个动作位，将床弩部署在你所在的战术格（否则将不能攻击）。
赋予技能【床弩洞穿】：（被动：该武器攻击命中目标造成大出血和痛苦效果。）
赋予技能【卸载床弩】：消耗5个动作位，将床弩从战术格上卸载，重新携带在身上。</t>
  </si>
  <si>
    <t>武器表</t>
  </si>
  <si>
    <t>护甲表</t>
  </si>
  <si>
    <t>投掷物</t>
  </si>
  <si>
    <t>轻质护甲</t>
  </si>
  <si>
    <t>手里剑/飞刀</t>
  </si>
  <si>
    <t>轻质法袍</t>
  </si>
  <si>
    <t>飞斧</t>
  </si>
  <si>
    <t>军用轻型护甲</t>
  </si>
  <si>
    <t>投矛</t>
  </si>
  <si>
    <t>军用术士战袍</t>
  </si>
  <si>
    <t>燃烧瓶</t>
  </si>
  <si>
    <t>棉质夹层软甲</t>
  </si>
  <si>
    <t>闪光弹</t>
  </si>
  <si>
    <t>低温作战服</t>
  </si>
  <si>
    <t>烟雾弹</t>
  </si>
  <si>
    <t>军用重型战甲</t>
  </si>
  <si>
    <t>源石爆炸物</t>
  </si>
  <si>
    <t>军用防爆战甲</t>
  </si>
  <si>
    <t>过载的源石爆炸物</t>
  </si>
  <si>
    <t>“幽灵”级护甲</t>
  </si>
  <si>
    <t>冰霜附魔爆炸物</t>
  </si>
  <si>
    <t>天灾信使常用护甲</t>
  </si>
  <si>
    <t>电磁爆炸物</t>
  </si>
  <si>
    <t>重型工业防护服</t>
  </si>
  <si>
    <t>科研级源石环境防护服</t>
  </si>
  <si>
    <t>新材料科技装甲</t>
  </si>
  <si>
    <t>全身外骨骼装甲</t>
  </si>
  <si>
    <t>法术防护专用护甲</t>
  </si>
  <si>
    <t>方天画戟/关刀</t>
  </si>
  <si>
    <t>法杖配件</t>
  </si>
  <si>
    <t>无人机组件</t>
  </si>
  <si>
    <t>拓展型源石器路配件</t>
  </si>
  <si>
    <t>消耗型无人机模板</t>
  </si>
  <si>
    <t>装甲模块组件</t>
  </si>
  <si>
    <t>手杖式标准法杖</t>
  </si>
  <si>
    <t>长柄型源石器路配件</t>
  </si>
  <si>
    <t>民用型无人机模板</t>
  </si>
  <si>
    <t>旋翼模块组件</t>
  </si>
  <si>
    <t>标准模范法杖</t>
  </si>
  <si>
    <t>奥数核心型配件</t>
  </si>
  <si>
    <t>军用型无人机模板</t>
  </si>
  <si>
    <t>源石动力组件</t>
  </si>
  <si>
    <t>高级术士标准法杖</t>
  </si>
  <si>
    <t>增幅核心型配件</t>
  </si>
  <si>
    <t>高级科技型无人机模板</t>
  </si>
  <si>
    <t>法术接收器组件</t>
  </si>
  <si>
    <t>高级科研级法杖</t>
  </si>
  <si>
    <t>源石回路型配件</t>
  </si>
  <si>
    <t>重型无人机模板</t>
  </si>
  <si>
    <t>蜂群控制组件</t>
  </si>
  <si>
    <t>奇异魔法球式机械杖</t>
  </si>
  <si>
    <t>莱茵医疗配件</t>
  </si>
  <si>
    <t>侦测核心组件</t>
  </si>
  <si>
    <t>莱塔尼亚涌动核心型配件</t>
  </si>
  <si>
    <t>引导核心组件</t>
  </si>
  <si>
    <t>切削原液工业配件</t>
  </si>
  <si>
    <t>治愈核心组件</t>
  </si>
  <si>
    <t>皇家学院监制配件</t>
  </si>
  <si>
    <t>射手核心组件</t>
  </si>
  <si>
    <t>聚合剂液态核心配件</t>
  </si>
  <si>
    <t>集束打击核心组件</t>
  </si>
  <si>
    <t>哥伦比亚监制医疗配件</t>
  </si>
  <si>
    <t>法术打击核心组件</t>
  </si>
  <si>
    <t>星辰坠明配件</t>
  </si>
  <si>
    <t>投弹核心组件</t>
  </si>
  <si>
    <t>浮游单元配件</t>
  </si>
  <si>
    <t>制冷核心组件</t>
  </si>
  <si>
    <t>蓄能核心配件</t>
  </si>
  <si>
    <t>法术强化核心组件</t>
  </si>
  <si>
    <t>射线核心配件</t>
  </si>
  <si>
    <t>减重核心组件</t>
  </si>
  <si>
    <t>种族列表</t>
  </si>
  <si>
    <t>天赋池</t>
  </si>
  <si>
    <t>种族</t>
  </si>
  <si>
    <t>属性补正</t>
  </si>
  <si>
    <t>技能补正</t>
  </si>
  <si>
    <t>天赋名称</t>
  </si>
  <si>
    <t>天赋效果</t>
  </si>
  <si>
    <t>鲁珀</t>
  </si>
  <si>
    <t>生理强度+5，反应机动+5</t>
  </si>
  <si>
    <t>嗅觉+10，追踪+5，攀爬+3</t>
  </si>
  <si>
    <t>天赋：【狼袭】：消耗 1 个动作位，移动一格并在途中袭击一个目标（不算做攻击），这次袭击不消耗动作位也不造成伤害，需要以你所持的武器做检定，成功后使得目标进入“被压制”状态，但这个状态只持续一回合</t>
  </si>
  <si>
    <t>坚韧意志</t>
  </si>
  <si>
    <t>角色的意志比常人更加坚定。当进行意志检定失败时可骰两次，并选择任意一个结果作为本次的检定结果</t>
  </si>
  <si>
    <t>菲林</t>
  </si>
  <si>
    <t>生理强度+3，反应机动+3，个人魅力+5</t>
  </si>
  <si>
    <t>取悦+6，潜行+5</t>
  </si>
  <si>
    <t>天赋：【猫咪优雅】：当你使用消耗完整回合的行动成功后，你获得一个动作位。</t>
  </si>
  <si>
    <t>临死一搏</t>
  </si>
  <si>
    <t>当你的回合开始时，若生命值不足 10 点，可以选择使自己在本回合内每个动作位提供的移动格数+1、所有行动消耗的动作位-1（不会低于 1），同时移除自身所有负面效果并且造成的所有伤害+30%。但在该回合结束时，移除上述所有效果并进入大出血状态和眩晕状态，自己的生命值降至1 点。</t>
  </si>
  <si>
    <t>札拉克</t>
  </si>
  <si>
    <t>反应机动+6，经验智慧+3</t>
  </si>
  <si>
    <t>潜行+10，妙手+5，聆听+3</t>
  </si>
  <si>
    <t>天赋：【学得快】：到达等级 5 之前，你从技能检定成功中获得的经验翻倍</t>
  </si>
  <si>
    <t>撕裂</t>
  </si>
  <si>
    <t>尖锐的利爪撕裂肌肤。角色每次徒
手攻击造成伤害后使目标进入流血状态三
回合，每回合受到 3 点真实伤害</t>
  </si>
  <si>
    <t>黎博利</t>
  </si>
  <si>
    <t>反应机动+8，经验智慧+3</t>
  </si>
  <si>
    <t>侦察+6</t>
  </si>
  <si>
    <t>天赋：【张开双翼】：你在清醒状态时，所有摔落伤害都对你无效</t>
  </si>
  <si>
    <t>库兰塔</t>
  </si>
  <si>
    <t>反应机动+10，生理强度+3</t>
  </si>
  <si>
    <t>跳跃+10</t>
  </si>
  <si>
    <t>天赋：【跑得快】：你在反应机动对抗中取优势，在战斗中，如果你在一回合中仅移动，那么下一回合你额外获得 1 个动作位</t>
  </si>
  <si>
    <t>讨好个性</t>
  </si>
  <si>
    <t>有些种族天生就长着一副人畜无害的样子，与人交好是他们与生俱来的天分。无论你是伪装还是的确如此，当你未装备武器时，你不会受到敌视，这使得你能够在交际类对抗中取优势或是明目张胆地发起一场突袭轮</t>
  </si>
  <si>
    <t>阿斯兰</t>
  </si>
  <si>
    <t>身体素质+8，生理强度+8</t>
  </si>
  <si>
    <t>天赋：【侵略者】：你对一个角色造成物理伤害后，可以选择使其先攻变为 1，持续一回合，每场游戏只能使用一次</t>
  </si>
  <si>
    <t>法术亲和</t>
  </si>
  <si>
    <t>角色血脉中的源石技艺天赋更高。如果角色已觉醒源石技艺，那么 ta 在创建初始法术时额外获得 1 个源石技艺点数（详见法术创建）</t>
  </si>
  <si>
    <t>沃尔珀</t>
  </si>
  <si>
    <t>经验智慧+6</t>
  </si>
  <si>
    <t>嗅觉+30</t>
  </si>
  <si>
    <t>天赋：【狐闻善寻】：你的嗅觉获得额外点数（表现为技能补正）</t>
  </si>
  <si>
    <t>隐匿特性</t>
  </si>
  <si>
    <t>隐蔽对于该角色来说已经刻在基因上。角色在战斗中受到标记（详见战技）时标记来源者检定难度+3（不会高于极难难度）。</t>
  </si>
  <si>
    <t>卡特斯</t>
  </si>
  <si>
    <t>反应机动+8</t>
  </si>
  <si>
    <t>聆听+30</t>
  </si>
  <si>
    <t>天赋：【狡兔之察】：你的聆听获得额外点数（表现为技能补正）</t>
  </si>
  <si>
    <t>卡普里尼</t>
  </si>
  <si>
    <t>经验智慧+6，
精神意志+3</t>
  </si>
  <si>
    <t>领航+3，动物驯养+40，取悦+6</t>
  </si>
  <si>
    <t>天赋：【动物伙伴】：你的动物驯养获得额外点数（表现为技能补正）</t>
  </si>
  <si>
    <t>迅捷步伐</t>
  </si>
  <si>
    <t>可能拥有翅膀或其他相关能力使得角色更加轻盈迅捷，你每回合都额外获得一个动作位。</t>
  </si>
  <si>
    <t>阿纳缇</t>
  </si>
  <si>
    <t>生理强度+5，反应机动+6</t>
  </si>
  <si>
    <t>领航+3，追踪+5</t>
  </si>
  <si>
    <t>天赋：【挑战欲望】：如果场上只有一名敌人且自己没有任何友军，你的闪避难度和命中难度-3（不会低于一般难度）</t>
  </si>
  <si>
    <t>敏锐</t>
  </si>
  <si>
    <t>角色天生就有敏锐的洞察力。角色维持标记时不消耗动作位（详见战斗基础）</t>
  </si>
  <si>
    <t>佩洛</t>
  </si>
  <si>
    <t>追踪+30，领航+10，嗅觉+10</t>
  </si>
  <si>
    <t>天赋：【高效追踪】：你的追踪获得额外点数（表现为技能补正）</t>
  </si>
  <si>
    <t>灵巧</t>
  </si>
  <si>
    <t>角色的手上功夫了得，擅长精细的操作。当进行手艺类技能（详见技能）检定失败时可骰两次，并选择任意一个结果作为本次的检定结果</t>
  </si>
  <si>
    <t>埃拉菲亚</t>
  </si>
  <si>
    <t>反应机动+5，
源石技艺适应+15</t>
  </si>
  <si>
    <t>领航+6，潜行+3</t>
  </si>
  <si>
    <t>天赋：【奥数血脉】：你的源石技艺适应性获得额外点数（表现为属性补正）</t>
  </si>
  <si>
    <t>乌萨斯</t>
  </si>
  <si>
    <t>生理强度+15，身体素质+15</t>
  </si>
  <si>
    <t>天赋：【熊的力量】：你的生理强度和身体素质获得额外点数（表现为属性补正）</t>
  </si>
  <si>
    <t>运动健将</t>
  </si>
  <si>
    <t>你的角色是天生的运动健将，强健的体魄使得角色耐力值+1</t>
  </si>
  <si>
    <t>丰蹄</t>
  </si>
  <si>
    <t>生理强度+5，身体素质+6</t>
  </si>
  <si>
    <t>跳跃+3</t>
  </si>
  <si>
    <t>天赋：【耐力】：你的耐力上限+1</t>
  </si>
  <si>
    <t>医疗亲和</t>
  </si>
  <si>
    <t>你的医疗源石技艺对相同角色的施放次数+1</t>
  </si>
  <si>
    <t>依特拉</t>
  </si>
  <si>
    <t>反应机动+5，
生理强度+3</t>
  </si>
  <si>
    <t>调香+30</t>
  </si>
  <si>
    <t>天赋：【芬芳四溢】：你的调香获得额外点数（表现为技能补正）</t>
  </si>
  <si>
    <t>自然亲和</t>
  </si>
  <si>
    <t>角色可以使用“动物驯养”技能消除如源石虫、猎狗等野生动物的仇恨。</t>
  </si>
  <si>
    <t>安努拉</t>
  </si>
  <si>
    <t>精神意志+6</t>
  </si>
  <si>
    <t>妙手+5</t>
  </si>
  <si>
    <t>天赋：【毒液分泌】：赋予技能【制毒】：消耗12 小时，凭空制造一滴致死的毒素，但毒素在一天后才会生效。毒素的致死过程为：生效后，每小时对目标造成 2 点真实伤害直到死亡。毒素会被一些手段治愈（急救+毒理学检定或相关解药或特定源石技艺）</t>
  </si>
  <si>
    <t>匹特拉姆</t>
  </si>
  <si>
    <t>生理强度+15</t>
  </si>
  <si>
    <t>天赋：【壳状防御】：你在进行格挡时难度-1</t>
  </si>
  <si>
    <t>压制天赋</t>
  </si>
  <si>
    <t>当角色进行力量检定失败时可骰两次，并选择任意一个结果作为本次的检定结果</t>
  </si>
  <si>
    <t>阿达克利斯</t>
  </si>
  <si>
    <t>生理强度+10，身体素质+5</t>
  </si>
  <si>
    <t>天赋：【甩尾】：消耗 1 个动作位，对与你处于同一战术格内的目标以尾巴进行抽打造成 1DB 物理伤害（不算做攻击）</t>
  </si>
  <si>
    <t>快速自愈</t>
  </si>
  <si>
    <t>角色的身体能够快速自愈，流血异常状态在身上停留的回合-2</t>
  </si>
  <si>
    <t>萨弗拉</t>
  </si>
  <si>
    <t>攀爬+10</t>
  </si>
  <si>
    <t>天赋：【融为一体】：非战斗状态中，你可以尝试与周围环境融为一体，不靠嗅觉没人能够发现你的存在；战斗中，如果你整个回合不行动，你获得五回合隐蔽</t>
  </si>
  <si>
    <t>魅力非凡</t>
  </si>
  <si>
    <t>角色有着优质美貌的血统，个人魅力+20</t>
  </si>
  <si>
    <t>瓦伊凡</t>
  </si>
  <si>
    <t>生理强度+8，源石技艺适应性+8</t>
  </si>
  <si>
    <t>天赋：【龙种】：你永远不会在对抗中取劣势</t>
  </si>
  <si>
    <t>德拉克</t>
  </si>
  <si>
    <t>生理强度+8，源石技艺适应性+20</t>
  </si>
  <si>
    <t>天赋：【红龙之血】：你的攻击中绽放生命火花，造成的所有伤害附带 5 点真实伤害</t>
  </si>
  <si>
    <t>人小福大</t>
  </si>
  <si>
    <t>角色善于利用自己的矮小体
型，当受到体型等级比自己大的角色攻击时，
闪避难度-2（不会低于一般难度）</t>
  </si>
  <si>
    <t>萨科塔</t>
  </si>
  <si>
    <t>射击+15</t>
  </si>
  <si>
    <t>天赋：【律法子嗣】：你能够使用铳械，你可以任选一把（必须与模板完全相同）铳作为自己的守护铳，无视这把铳的花费；你的潜行难度+3（不会超过极难难度）</t>
  </si>
  <si>
    <t>灵动如星</t>
  </si>
  <si>
    <t>角色的闪避次数+1，如果角色体型低于 4，则改为+2。</t>
  </si>
  <si>
    <t>鬼</t>
  </si>
  <si>
    <t>生理强度+10</t>
  </si>
  <si>
    <t>天赋：【渴血】：每当战斗中有角色受伤，你获得力量+3，持续 1 回合，如果这个效果在一轮内触发了 3 次或更多（即力量累计增加了 9 或更多），你进行一次意志检定，若失败则会在当轮丧失所有物抗</t>
  </si>
  <si>
    <t>抗寒体质</t>
  </si>
  <si>
    <t>角色受到的寒冷-20°C。</t>
  </si>
  <si>
    <t>斐迪亚</t>
  </si>
  <si>
    <t>身体素质+8</t>
  </si>
  <si>
    <t>天赋：【蛇锐】：你的攻击总是让对手感到难缠，你攻击的目标闪避难度+1</t>
  </si>
  <si>
    <t>萨卡兹</t>
  </si>
  <si>
    <t>生理强度+10，身体素质+15，源石技艺适应性+5</t>
  </si>
  <si>
    <t>取悦+15，威吓+15</t>
  </si>
  <si>
    <t>天赋：【恶魔之血】：当你的感染值提升时数值加倍，恶化值提升时数值减半；你的交涉检定难度+3（不会高于极难难度）</t>
  </si>
  <si>
    <t>工匠世家</t>
  </si>
  <si>
    <t>初始携带 3 个配件，包括武器配件、法杖配件和无人机配件。</t>
  </si>
  <si>
    <t>龙</t>
  </si>
  <si>
    <t>生理强度+5，源石
技艺适应性+5</t>
  </si>
  <si>
    <t>天赋：【文明缔造者】：获得来自剧本奖励的经验翻倍</t>
  </si>
  <si>
    <t>特殊受体</t>
  </si>
  <si>
    <t>你不能主动选择源石技艺，你的源石技艺骰一个特殊源石技艺决定。</t>
  </si>
  <si>
    <t>曼提柯</t>
  </si>
  <si>
    <t>生理强度+3</t>
  </si>
  <si>
    <t>潜行+10</t>
  </si>
  <si>
    <t>天赋：【蝎尾毒刺】：消耗 2 个动作位进行一次特殊的攻击，对其造成 1DB 伤害，如果成功使目标受伤，目标会中毒，每回合受到两点真实伤害直到死亡或被救治；你非常容易被敌视，这或许会使得你总是成为第一个被排挤的目标，甚至是战斗中第一个被攻击的目标</t>
  </si>
  <si>
    <t>杜林</t>
  </si>
  <si>
    <t>源石技艺适应性+5</t>
  </si>
  <si>
    <t>神秘学+5，妙手+30</t>
  </si>
  <si>
    <t>天赋：【神奇矮人】：你的妙手获得额外点数（表现为技能补正）</t>
  </si>
  <si>
    <t>瑞柏巴</t>
  </si>
  <si>
    <t>嗅觉+10</t>
  </si>
  <si>
    <t>天赋：【犬牙呲互】：消耗 2 个动作位朝与自己同一格的角色使劲儿咬一口（不算做攻击），造成 1DB 物理伤害并使其流血 3 回合，每回合受到 3 点真实伤害</t>
  </si>
  <si>
    <t>麒麟</t>
  </si>
  <si>
    <t>生理强度+5，源石
技艺适应性+3，身体素质+5，反应机动+3</t>
  </si>
  <si>
    <t>皮洛萨</t>
  </si>
  <si>
    <t>生理强度+5，源石
技艺适应性+3，身体素质+5</t>
  </si>
  <si>
    <t>潜行+5</t>
  </si>
  <si>
    <t>天赋：【超凡耐心】：战斗中你移动所消耗的动作位+1；你的非战斗技能检定失败后可以重骰改判1次</t>
  </si>
  <si>
    <t>阿戈尔</t>
  </si>
  <si>
    <t>生理强度+15，身体素质+20</t>
  </si>
  <si>
    <t>神秘学+10，游泳+40</t>
  </si>
  <si>
    <t>天赋：【强大的阿戈尔】：（表现为属性补正和技能补正）</t>
  </si>
  <si>
    <t>神民</t>
  </si>
  <si>
    <t>生理强度+8，身体素质+8</t>
  </si>
  <si>
    <t>神秘学+10</t>
  </si>
  <si>
    <t>天赋：你有两个自选天赋</t>
  </si>
  <si>
    <t>温迪戈</t>
  </si>
  <si>
    <t>生理强度+45，源石技艺适应+45，身体素质+45</t>
  </si>
  <si>
    <t>天赋：【旧日魔种】：（表现为属性补正和技能补正）</t>
  </si>
  <si>
    <t>神话主族</t>
  </si>
  <si>
    <t>天赋：【“巨兽种”】：死亡后重生。</t>
  </si>
  <si>
    <t>机械</t>
  </si>
  <si>
    <t>天赋：【隐藏能源】：生命值归零后获得 5 个动作位，继续行动直到回合结束。</t>
  </si>
  <si>
    <t>职业名称</t>
  </si>
  <si>
    <t>技能点补正</t>
  </si>
  <si>
    <t>本职技能</t>
  </si>
  <si>
    <t>信誉增幅</t>
  </si>
  <si>
    <t>雇佣兵</t>
  </si>
  <si>
    <t>搏斗，战斗类任选一，潜行，威吓，侦察，聆听。下列二选一：载具驾驶，骑术。任意技能一个。</t>
  </si>
  <si>
    <t>天灾信使</t>
  </si>
  <si>
    <t>交涉，聆听，领航，侦察，源石理论，天灾学，知识类任选一，任意技能一个。</t>
  </si>
  <si>
    <t>信使</t>
  </si>
  <si>
    <t>交涉，取悦，攀爬，领航，博物。下列二选一：智械使用，载具驾驶。任意技能两个。</t>
  </si>
  <si>
    <t>武器大师</t>
  </si>
  <si>
    <t>战斗类任选一，恐吓，搏斗，锻造，妙手，跳跃。任意技能两个。</t>
  </si>
  <si>
    <t>拳击手</t>
  </si>
  <si>
    <t>聆听，搏斗，跳跃，拳术，威吓。任意技能两个。</t>
  </si>
  <si>
    <t>杀手/刺客</t>
  </si>
  <si>
    <t>战斗类任选一，潜行，聆听，攀爬，追踪，侦察。下列三选一：交涉，取悦，威吓。任意技能一个。</t>
  </si>
  <si>
    <t>猎人</t>
  </si>
  <si>
    <t>聆听，动物驯养，追踪，战斗类任选一，侦察，潜行。下列二选一：游泳，嗅觉感知。任意技能一个。</t>
  </si>
  <si>
    <t>忍者</t>
  </si>
  <si>
    <t>战斗类任选一，跳跃，攀爬，追踪，聆听，侦察，潜行。任意技能一个。</t>
  </si>
  <si>
    <t>侦察，追踪，乔装，潜行，战斗类任选一个。下列三选一：心理学，威吓，交涉。下列二选一：载具驾驶，骑术。任意技能一个。</t>
  </si>
  <si>
    <t>军人/士兵</t>
  </si>
  <si>
    <t>侦察，急救，投掷，潜行，战斗类任选一个，威吓，搏斗。任意技能一个。</t>
  </si>
  <si>
    <t>窃贼</t>
  </si>
  <si>
    <t>侦察，聆听，妙手，乔装，潜行，开锁。任意技能两个。</t>
  </si>
  <si>
    <t>间谍</t>
  </si>
  <si>
    <t>战斗类任选一个，侦察，聆听，乔装，阅读，潜行。下列三选一：交涉，威吓，取悦。任意技能一个。</t>
  </si>
  <si>
    <t>探险家</t>
  </si>
  <si>
    <t>攀爬，跳跃，侦察，领航，游泳，搏斗，急救。任意技能一个。</t>
  </si>
  <si>
    <t>安保人员</t>
  </si>
  <si>
    <t>战斗类任选一个，侦察，聆听，威吓，乔装，载具驾驶。任意技能两个。</t>
  </si>
  <si>
    <t>街头打手/混混</t>
  </si>
  <si>
    <t>战斗类任选一个，威吓，搏斗，妙手，投掷，追踪。任意技能两个。</t>
  </si>
  <si>
    <t>黑帮成员</t>
  </si>
  <si>
    <t>战斗类任选一个，威吓，侦察，载具驾驶，聆听，估价。任意技能两个。</t>
  </si>
  <si>
    <t>派系干员</t>
  </si>
  <si>
    <t>战斗类任选一个，交涉，侦察，潜行，急救。任意技能三个。</t>
  </si>
  <si>
    <t>游击队员</t>
  </si>
  <si>
    <t>战斗类任选一个，聆听，侦察，攀爬，潜行，急救，游泳。任意技能一个。</t>
  </si>
  <si>
    <t>退伍的战士</t>
  </si>
  <si>
    <t>战斗类任选一个，聆听，侦察，投掷，急救，搏斗。任意技能两个。</t>
  </si>
  <si>
    <t>竞技骑士</t>
  </si>
  <si>
    <t>战斗类任选一个，经商，取悦，跳跃，急救，搏斗，乔装。任意技能一个</t>
  </si>
  <si>
    <t>铁匠</t>
  </si>
  <si>
    <t>重钝器，开锁，机械维修，锻造。任意技能四个。</t>
  </si>
  <si>
    <t>艺人</t>
  </si>
  <si>
    <t>乐理，手艺，取悦，妙手。任意技能四个。</t>
  </si>
  <si>
    <t>流浪者</t>
  </si>
  <si>
    <t>无，但也意味着兴趣技能点无上限。</t>
  </si>
  <si>
    <t>厨师</t>
  </si>
  <si>
    <t>厨艺，取悦，学识：营养学。任意技能四个。</t>
  </si>
  <si>
    <t>白领/蓝领</t>
  </si>
  <si>
    <t>会计，阅读，语言。下列二选一：交涉，取悦。任意技能四个</t>
  </si>
  <si>
    <t>律师</t>
  </si>
  <si>
    <t>会计，心理学，学识：法律。下列二选一：威吓，交涉。任意技能四个</t>
  </si>
  <si>
    <t>商人</t>
  </si>
  <si>
    <t>会计，估价，经商，博物。下列二选一：交涉，取悦。任意技能三个。</t>
  </si>
  <si>
    <t>侦探</t>
  </si>
  <si>
    <t>侦察，聆听，潜行，交涉，心理学，乔装，追踪。任意技能一个。</t>
  </si>
  <si>
    <t>编辑/记者</t>
  </si>
  <si>
    <t>交涉，阅读，语言，书写。任意技能四个。</t>
  </si>
  <si>
    <t>农民</t>
  </si>
  <si>
    <t>领航，驯兽，跳跃，攀爬。任意技能四个。</t>
  </si>
  <si>
    <t>工人</t>
  </si>
  <si>
    <t>攀爬，锻造，搏斗。下列三选一：智械使用，机械维修与制造。任意技能四个。</t>
  </si>
  <si>
    <t>矿工</t>
  </si>
  <si>
    <t>攀爬，聆听，侦察。下列三选一：智械使用，机械维修与制造。任意技能四个。</t>
  </si>
  <si>
    <t>服务员</t>
  </si>
  <si>
    <t>取悦，交涉，侦察，会计。任意技能四个。</t>
  </si>
  <si>
    <t>机械师</t>
  </si>
  <si>
    <t>机械维修与制造，智械使用，阅读，学识：物理学。任意技能四个</t>
  </si>
  <si>
    <t>工程师</t>
  </si>
  <si>
    <t>智械使用，艺术，机械维修与制造，学识：物理学，学识：工程学。任意技能四个。</t>
  </si>
  <si>
    <t>音乐家</t>
  </si>
  <si>
    <t>乐理，聆听，取悦，心理学。任意技能四个。</t>
  </si>
  <si>
    <t>画家，漫画家</t>
  </si>
  <si>
    <t>艺术，心理学，博物，学识：神秘学。任意技能四个。</t>
  </si>
  <si>
    <t>源石技艺/理论学家</t>
  </si>
  <si>
    <t>阅读，语言，博物，学识：源石技艺理论，学识：源石理论。任意技能四个。</t>
  </si>
  <si>
    <t>占卜师/占星师</t>
  </si>
  <si>
    <t>领航，占卜，取悦，心理学。下列二选一：学识：神秘学，学识：星象学。任意技能四个。</t>
  </si>
  <si>
    <t>矿石病专家</t>
  </si>
  <si>
    <t>学生</t>
  </si>
  <si>
    <t>阅读，聆听，语言，取悦。任意技能四个。</t>
  </si>
  <si>
    <t>管家/仆人</t>
  </si>
  <si>
    <t>取悦，交涉，阅读，急救。任意技能四个。</t>
  </si>
  <si>
    <t>教师/学者（科学家）</t>
  </si>
  <si>
    <t>博物，阅读，交涉，知识类任选一个。任意技能四个。</t>
  </si>
  <si>
    <t>作家</t>
  </si>
  <si>
    <t>阅读，书写，心理学，语言。任意技能四个。</t>
  </si>
  <si>
    <t>猎头</t>
  </si>
  <si>
    <t>交涉，取悦，经商，心理学，估价。任意技能四个。</t>
  </si>
  <si>
    <t>政治家</t>
  </si>
  <si>
    <t>心理学，语言，书写。下列三选一：交涉，取悦，威吓。任意技能四个。</t>
  </si>
  <si>
    <t>医生</t>
  </si>
  <si>
    <t>国家/地区名称</t>
  </si>
  <si>
    <t>地区简介</t>
  </si>
  <si>
    <t>炎国</t>
  </si>
  <si>
    <t>炎国是一个幅员辽阔的古老帝国，他们的文化与理念跨越千年传承至今。
在内部，炎国是一个体量庞大的中央集权封建帝国，整个帝国被分为不同的区划，并由中央指派官员上任管理。而这些官员的选拔则依靠科举考试，这是一种对于文、才、学、武的考核制度，其对考生的身世几乎无要求，考核轮轮递进，其最终的考题往往由皇帝本人亲自审核甚至编撰。而皇帝，或被称为“天子”的人，则是炎国几乎没有任何制衡的权力中心。炎国人认为皇帝的地位“上天所属”，没有任何存在能够撼动统治者的权威。皇帝一般拥有一座皇宫，这意味着这里有很多宫廷相关的职业和出身。
对外部，炎国实行封闭政策，只有其经济中心——龙门对外开放。
炎国人通常没有明确的宗教信仰，他们产出瓷器、刺绣、丝绸等，热爱字墨诗画。如果你的角色是一名炎国人，那他或许会穿着带刺绣的衣服或者可能热爱诗歌。
炎国的农业十分发达，如果你是一个炎国低阶级的民众可能会是农民，并且对山水跋涉种植草药等学问有一定涉猎。
炎国人还有一些特殊的雇佣兵模式，例如镖局等，你的角色可能就是其中的一员。
炎国曾因质疑神明权威而“尊天子，弑神明”，召集了各界能人异士对巨兽神种发动了一场震撼人心的战役，你有可能是那场大战参与者的子孙辈。
炎国在北境对抗邪魔，西北侧则与乌萨斯有边境摩擦，如果你的角色是一名士兵或退伍老兵，你可能在这些地方服役过。
炎国的本土语言为炎国语，在一些和外界交际较为频繁的地域如龙门，可能会更多地使用通用语沟通。受过高等教育的炎国人一般也会讲通用语。
炎国的种族以麒麟、神民、龙（常见于贵族）为主，各种族均有混居。</t>
  </si>
  <si>
    <t>龙门</t>
  </si>
  <si>
    <t>隶属于炎国的特殊行省，相比于封闭的炎国内部十分开放，与外界交流密切经济发达，几乎完全城市化，建筑风格现代，是半个泰拉的经济中心。</t>
  </si>
  <si>
    <t>东国</t>
  </si>
  <si>
    <t>东国是一个多种族混居的国家，以鬼族为主。其政治体制为氏族幕府当家，即以一个氏族集团为权力中心，对周边地区管理较为松散。
东国人崇尚神道文化，国家中的武士热衷于刀剑收藏，如果你是一位东国名门子弟或有钱人，那么你有可能收藏着一些上好的刀剑。
东国人对樱花情有独钟，有寺庙文化，你可能是一个总是在樱树下打扫落花的僧人，并且可能爱好喝茶。
东国人善用刺客、忍者等佣兵或家丁，东国是最适合选择忍者等职业的国度。
东国曾与乌萨斯帝国发生战争，并出人意料的获得胜利，如果你是一名士兵或退伍士兵，那么你有可能是那场战争的亲历者，并蔑视乌萨斯人。
目前东国正处于南北朝的内战状态，北方由光严氏当家，南方由光元氏当家。八大家族掌握着全国军权。你角色的背景故事可能受到这场战争影响，战争或许夺走了你的某些东西，又或许给予了你无上荣耀。
东国语是东国的本土语言，但许多受到教育的人更常说通用语。</t>
  </si>
  <si>
    <t>乌萨斯帝国是一个民族主义沙文军事强国。他们对内施行农奴制和高压的剥削政策，皇帝和拥有封地兵权的各大贵族担任国家的权力中心，乌萨斯的皇帝有宫殿，这意味着有很多相关的出身和职业。
对外，乌萨斯帝国沙文扩张，频繁骚扰和侵略他国边境，与周边国家常年有边境纠纷。乌萨斯帝国以战养战，有着强大的军事储备。如果你的角色是或曾是一名乌萨斯军人，那么你可能有着强大的军事素养。
乌萨斯帝国曾与卡西米尔和东国发生过重大战役，还参与了改变泰拉大陆政治格局的“四皇会战”，你的角色可能是这些战役的亲历者或其子孙，乌萨斯常年的大小战役或许夺走了你的某些东西，也可能赋予你无限荣耀。
乌萨斯是个对感染者政策极其残暴的国家，大部分城市中的感染者一经发现就会被处死，甚至有专门屠杀感染者的军队——纠察队。很多感染者、政治犯等还会被强制押送到冻原矿场劳作，并作为消耗品很快死去。你的角色可能就曾从这些吃人的矿场逃出来。
乌萨斯的本土语言是乌萨斯语，但大部分乌萨斯人都会说通用语。</t>
  </si>
  <si>
    <t>萨米</t>
  </si>
  <si>
    <t>萨米人长年艰难对抗着北境的邪魔，你的角色或许被邪魔夺走了重要之物或者曾和邪魔有过交集。
萨米有雪祀文化，这是一种类似萨满的文化，萨米人靠这种方式祈祷，或者驱赶邪魔。
你的角色一定对邪魔恨之入骨。
萨米的本土语言是萨米语，只有少数人会通用语。</t>
  </si>
  <si>
    <t>卡西米尔</t>
  </si>
  <si>
    <t>卡西米尔人有着悠久的骑士文化，现如今，卡西米尔是一个高度现代化娱乐化的国度。其举办的骑士竞技盛会每年都能吸引大批游客，也催生了一大批新的服务业、商业以及骑士行业的诞生发展。你的角色会是他们中的一员吗？
卡西米尔商业协会掌控着整个国家的经济命脉，掌管军事的征战骑士们有时对此敢怒不敢言。
卡西米尔的底层骑士可能会参与一些残酷的自杀式表演取悦观众赚取赏金，他们可能会和钳兽厮杀过。也由于钳兽的过量养殖，你有可能在卡西米尔的下水道中或城市角落发现钳兽以及暗潮钳兽。
卡西米尔稍微有名的竞技骑士拥有骑士团和数量可观的粉丝。
卡西米尔长年和乌萨斯有冲突，如果你的角色是或曾是士兵，那么你可能曾与乌萨斯人作战。
卡西米尔的本土语言是卡西米尔语，但由于近年来国家的高速现代化和旅游业服务业发展，大部分人都会讲通用语。
千年之前，卡西米尔的梦魇可汗曾率领一支强大的军队横扫了周边的国度，极大冲击了以神民为主导的世界格局，还曾直入萨尔贡，向其西南方的焚沙之墙发起冲击并取得了一定进展，但最终没能成功。你或许是这支军队战士的后裔。</t>
  </si>
  <si>
    <t>谢拉格</t>
  </si>
  <si>
    <t>谢拉格在相当长的一段历史里都是极为封闭的国度，当地人信仰巨兽神“耶拉冈德”——风雪山神。
耶拉冈德的祭祀由一位圣女主持，圣女领导着其麾下的寺庙机构。圣女也是名义上的谢拉格领导者。
在相当长一段时间里，谢拉格的实权由三大家族把持，他们与寺庙机构相互擎肘，构成了谢拉格封闭的领导集团。
现如今，谢拉格由在三大家族漫长斗争中的最终胜者——希瓦艾什家掌权，其领导者正将谢拉格向外开放，成为贸易、矿业、工业蓬勃发展的新兴国家。你或许就是一名在谢拉格新风貌中收益的商人。</t>
  </si>
  <si>
    <t>哥伦比亚</t>
  </si>
  <si>
    <t>哥伦比亚是一个庞大的新兴殖民国家，有着强劲的经济实力与军事力量投射，他们外派的军队和经济像是一根根含带倒刺的钉子，牢牢扎进其它国家的内部并对其造成影响。作为一名哥伦比亚的商人或士兵，你或许就在其中。
哥伦比亚是联邦制政府，目前正在孜孜不倦的向外开拓。而开拓的任务则基本交由那些受到雇佣的大批贫苦或罹患矿石病的可怜人。你或许就是这浩浩荡荡开拓大队中的一员。
哥伦比亚有着繁多的企业，从小商贩到大型连锁公司应有尽有，你或许是其中一位老板，亦或是他们的员工（白领或蓝领）。
哥伦比亚有着强大的工业系统，你或许是一位包工头，或者只是基层的工人。
在哥伦比亚，各个种族混杂居住，语言体系丰富，但最常用的语言与官方语言是通用语和维多利亚语。</t>
  </si>
  <si>
    <t>玻利瓦尔</t>
  </si>
  <si>
    <t>玻利瓦尔常年处于军阀混战状态，这与其临近国家哥伦比亚的军事政治干扰不无干系。如果你是一名玻利瓦尔人，那么你大概率曾担任士兵或至少认识几位士兵。你的过去大概率受到战争影响。
玻利瓦尔有着一定的工业商业基础，你或许参与其中。
你可能出生于玻利瓦尔，但你的家庭由于逃避战乱移民到了其它国家。
玻利瓦尔的种族较为混杂，但以佩洛和瑞柏巴为主，主流语言是本土的玻利瓦尔语，以及受到哥伦比亚影响的维多利亚语及通用语。</t>
  </si>
  <si>
    <t>米诺斯</t>
  </si>
  <si>
    <t>前身为古阿加门王国，被称为文明的起点，有着悠久的荣耀战士文化和勤劳传统。
曾受到萨尔贡的殖民入侵，激起民众的强烈反抗，最终在十二英雄的领导下将萨尔贡军驱逐。如果你是一名米诺斯人，那么你也许敬仰十二英雄并穿戴和他们传说有关的首饰/盔甲。
米诺斯的主流种族是丰蹄族，本土语言为米诺斯语，较少人使用通用语。</t>
  </si>
  <si>
    <t>维多利亚</t>
  </si>
  <si>
    <t>维多利亚曾一度繁盛至极，被称为日不落帝国，在伊比利亚沉沦后一度被视为泰拉大陆最强大的国度。
维多利亚由君主以及其分封的贵族共同治理，君主拥有奢华的王宫，但维多利亚的权利制度较为松散。
维多利亚经历过几次工业革命，拥有强大的工业基础，撑起这个国度荣耀的是千百万向大地投射阴影的硕大工厂。如果你是维多利亚人又非贵族，那么你大概率在工厂任职，无论是主管还是普通工人。
维多利亚曾一度是学术中心，有名的维多利亚院校常年教导来自泰拉各地的进修留学生。如果你是一名有着较高学历的学生、教授等，你大概率在维多利亚读过书。
如果你是一名维多利亚贵族，那么你大概率在八大公爵或君主麾下任职。
现如今维多利亚的首都伦蒂尼姆被萨卡兹摄政王特雷西斯控制，如果你居住于此，那么你的生活可能很差。你也有可能在该事件中出逃到了其它国家或地区。
维多利亚曾参与改变泰拉大陆政治格局的战役“四皇会战”，你可能是战争的亲历者或亲历者的子孙。
维多利亚的本土语言包含维多利亚语和通用语，主体种族以菲林居多。</t>
  </si>
  <si>
    <t>莱塔尼亚</t>
  </si>
  <si>
    <t>莱塔尼亚是一个有着悠久法术底蕴的封建帝国，莱塔尼亚人从骨子里热爱钻研法术，还拥有许多同魔法有关的科技造物。如果你是一个莱塔尼亚人，那你很大可能对源石技艺（魔法）情有独钟。
莱塔尼亚曾由一位恐怖的巫王持续了上百年的统治，这名巫王残忍地镇压人民并使用活人进行法术实验，一生中研究了大量的禁忌魔法，其居所所在的法师塔充当了任何反抗者都难以逾越的防线。如果你存在于那个年代，那么你很有可能对巫王的统治心有余悸，或者曾被巫王的政策粉碎了家庭，亦或是你曾是巫王施暴的帮卒。
巫王的统治在数十年前于一场改变了泰拉大陆政治格局的战争“四皇会战”中被双子女皇终结，你的角色若曾担任或现在担任士兵，你可能参加了那场战役，甚至直面巫王恐怖的术士大军。
在更遥远的过去，莱塔尼亚曾是冬灵人的故乡，现代莱塔尼亚的殖民者强占了冬灵人的家园，这使得二者爆发了旷日持久的矛盾。但现如今，纯血的冬灵人已不复存在，仇恨正被时间抹平，大批冬灵人的后裔很好的融入了莱塔尼亚社会。如果你出生自莱塔尼亚，有可能正是冬灵人的后裔，你或许身带着某些祖先留下的遗产。冬灵人对源石技艺的研究既神秘又高深，懂得许多已渐渐失传的法术术式，这或许是莱塔尼亚成为源石技艺研究大国和巫王法术研究突飞猛进的原因之一。如果故事发生在莱塔尼亚，那么就有可能会涉及到冬灵人神秘的法术研究，而冬灵人的法术秘典通常由冬灵语编撰，冬灵语也被用作一些古老歌谣的传唱和某些信息的传达方式。
除去冬灵语，现代莱塔尼亚人大部分使用莱塔尼亚语或通用语，莱塔尼亚的主流种族是卡普里尼和埃拉菲亚。</t>
  </si>
  <si>
    <t>叙拉古</t>
  </si>
  <si>
    <t>叙拉古的政府组织孱弱不堪，其实际的掌权者是各个组织严明，控制着不同资源的大型黑帮。叙拉古比任何地方都盛产黑帮，小到打手大到教父，如果你想让你的角色成为一名黑帮成员，那么叙拉古是个好地方。
叙拉古的黑帮总是互相争夺地盘，因利益而反目成仇或重归于好，这些争端可能影响了一名叙拉古角色的身世。
叙拉古的黑帮文化极其发达，一名叙拉古角色的首饰、穿戴等多少会有这种文化的印记。例如一些黑帮符号系列的吊坠或随身携带武器的癖好等。
叙拉古人的主要语言是叙拉古语，由于黑帮文化的缘故，他们只有在台面上才说通用语，而在那些黑帮黑话的场合、贸易的场合或私下聊天的场合中，他们更喜欢讲叙拉古语，叙拉古语作为你母语的概率应高于通用语。
叙拉古的主流种族是鲁珀和沃尔珀。</t>
  </si>
  <si>
    <t>拉特兰</t>
  </si>
  <si>
    <t>拉特兰是一个有着主流的、虔诚的宗教信仰的国度。拉特兰人生性搞怪，喜好铳械，信仰他们的唯一神“主”。这种宗教信仰与现实世界中的虔诚、苦修等有着巨大不同，拉特兰最虔诚的信仰者可能思想脱线，喜好玩乐和发泄——这与他们的教义并不冲突。
拉特兰的修道院和教堂随处可见，其政府的组建以宗教神职为基础，一名政府高层一定也是一名高级神职人员。你或许就在神职体系中任职。
泰拉大陆国际性的峰会被定在拉特兰举行，你有可能是外邦工作人员在此处安家后的子嗣。
拉特兰人和萨卡兹人有着较强的仇恨关系。
拉特兰的主流种族是萨科塔和黎博利，他们主要讲通用语，在宗教的场合和私下的场合讲本土拉特兰语。</t>
  </si>
  <si>
    <t>卡兹戴尔</t>
  </si>
  <si>
    <t>卡兹戴尔是一片被遗忘的土地，这里的主要种族，或者说仅有的种族是萨卡兹。
萨卡兹曾数次崛起，但由于其体质和国力问题，他们的崛起之路总是被周边国家围追堵截并最终宣告破产。
卡兹戴尔是王庭制度，以一个首位王庭作为中央，以松散的制度管理其余各大王庭，这种弊病也是卡兹戴尔难以统一的原因之一。首位王庭的领导者被称为“魔王”。
卡兹戴尔盛行佣兵，各大佣兵受雇于雇主常年相互搏杀，这是一段极其血腥悲惨的历史，这或许摧毁了你角色的家庭，又或许促使你的角色离开了家乡。
历史上曾获得过短暂的稳定，由特雷西斯、特蕾西娅兄妹领导的力量压制了萨卡兹的各大贵族与派系首领，使得卡兹戴尔国内的力量在短时间得到统一。但随后特雷西斯与正统王特蕾西娅为争夺王位爆发了战争，最后特蕾西娅遇刺，军事委员会继续统治卡兹戴尔，并夺取了维多利亚的统治权。你的角色或许经历过这场战争，并支持着魔王兄妹俩的其中一位。
但实际上特雷西斯只给了卡兹戴尔名义上的统治权，并以各地的贵族作为统治者。
现如今的卡兹戴尔属于无政府状态，大量萨卡兹平民聚落和一些逃难的其他种族感染者聚落在战后的废土上过着自给自足的艰难生活。
卡兹戴尔有着极其悠久的历史和文化，卡兹戴尔出身的萨卡兹都将魔族语作为母语，而甚少使用通用语。</t>
  </si>
  <si>
    <t>雷姆必拓</t>
  </si>
  <si>
    <t>雷姆必拓是一个靠矿业和工业成为泰拉大陆佼佼者的现代化国家，这里施行较为原始的民主制度。
雷姆必拓内的工厂简直恨不得填满每一个角落，大大小小，错落无序，它们构建了整个泰拉大陆的工业与矿业。这些工厂的生产对象多种多样，下至最基础的矿物提纯，上到最顶尖的科技仪器创造，应有尽有。你如果生于雷姆必拓，那么你大概率在这些工厂工作，是工人、白领、老板。
由于工业的无节制发展，近年来雷姆必拓的环境极度恶化，天空中常飘摇着遮天蔽日的工业尘埃，这样的环境可能害死了你的家人，或对你的身体素质较低做出了解释。
雷姆必拓的主流种族是卡特斯，雷姆必拓本土语言和通用语同样常用。</t>
  </si>
  <si>
    <t>萨尔贡</t>
  </si>
  <si>
    <t>萨尔贡是一个处于热带地域的庞大封建帝国。其位于中央的，手持大权的领主被称为帕夏，而地方领主则被叫做王酋。萨尔贡整体政治制度较为松散，但中央对地方的掌控力也足以维护一方安定。
萨尔贡较多的城市坐落在沙漠绿洲中，如果你是一名萨尔贡人，那么你可能带有很多沙漠文化的印记，对广袤无垠的酷热沙漠有着不少回忆。你大概率是一个佩洛人。
萨尔贡的东边是一片繁茂的雨林，雨林中的人民极少受到萨尔贡政府管辖。雨林中有着别具一格的部落文化，其穿戴和认知都较为原始，主要种族是阿达克利斯和斐迪亚，大多尚武，以武力比试形式决定统治者（酋长）。如果你的家乡在这里，那么你可能还沾染着一些部落习俗和脾气，你或许曾离开原始部落来到大城市求学。
一些萨尔贡人对雨林环境十分了解，这使得他们即使从未系统学习过相关知识也对植物学和动物学等能力信手拈来。
千年之前，卡西米尔的梦魇可汗曾率领一支强大的军队横扫了周边的国度，极大冲击了以神民为主导的世界格局，还曾直入萨尔贡，向其西南方的焚沙之墙发起冲击并取得了一定进展，但最终没能成功。你或许是这支军队战士的后裔。
萨尔贡人以萨尔贡语为母语居多，但多少有通用语知识储备。</t>
  </si>
  <si>
    <t>伊比利亚</t>
  </si>
  <si>
    <t>伊比利亚曾一度是泰拉大陆最为辉煌的国度，她的国境临海，有着得天独厚的优势，与海中阿戈尔人交流频繁，并催生了一众璀璨的科技成果，将帝国推向了一个黄金时代。你或许是那个时代的遗老或曾听闻那个时代的传说。
在几十年前，由于一次被称为“大静谧”的恐怖事件，整个伊比利亚的绝大多数军事力量沦陷，黄金时代戛然而止。随后迎来的便是海嗣和深海教团的疯狂入侵，祂们属于蜂巢意志，与人类的情感观念截然不相同，无法沟通，注定作为敌人。
伊比利亚曾试图反攻海嗣并修复那些黄金时代的摧残遗物。例如那些以神秘阿戈尔科技制造的灯塔——伊比利亚之眼和那些可以在海上航行的大船。你或许是那个时代的亲历者或亲历者的子嗣。
现如今的伊比利亚正在海嗣的进攻下举步维艰，大片城市沉沦缺乏补给，你或许曾经受过悲惨生活或被深海教团——这一信仰海嗣的邪教团所夺取真爱之人。
伊比利亚曾与拉特兰有着相同的信仰，但随着时间推移，他们渐渐将宗教本土化。
现如今的伊比利亚军事力量与政府力量团结在审判庭之下，四处搜索妄图将人类拉向无底深渊的深海邪教徒，并反抗着海嗣的进攻。你的角色若服役，必然是他们中的一员。
伊比利亚人通常讲伊比利亚语，受过高等教育的伊比利亚人才习惯说通用语。伊比利亚的种族以黎博利和阿戈尔为主。</t>
  </si>
  <si>
    <t>阿戈尔
（特殊）</t>
  </si>
  <si>
    <t>阿戈尔人在深海中建立了一个古老而强大的文明，拥有水下移动城市等无数难以置信的科技，你的角色若来自阿戈尔的故乡，或许曾经是一名研究者。
阿戈尔人有灿烂的艺术和科学成就，但海嗣的攻势让他们的城市难以靠近乃至生死未卜。如非特殊，你不能身处阿戈尔的城市，但是你可以来自阿戈尔。</t>
  </si>
  <si>
    <t>荒原</t>
  </si>
  <si>
    <t>荒原是无政府者和被遗忘者的沃土、雇佣兵的家乡，千奇百怪的事每天都在这里发生，天灾频发。</t>
  </si>
  <si>
    <t>徒手攻击</t>
  </si>
  <si>
    <t>拳刃/指虎</t>
  </si>
  <si>
    <t>剑杖/刺剑/花剑</t>
  </si>
  <si>
    <t>登山镐/丁字镐/工程锤</t>
  </si>
  <si>
    <t>擂鼓锤/链枷/单手战锤</t>
  </si>
  <si>
    <t>双手战锤/攻坚锤</t>
  </si>
  <si>
    <t>单手战斧/消防斧</t>
  </si>
  <si>
    <t>半身盾/小圆盾</t>
  </si>
  <si>
    <t>防爆大盾/全身盾</t>
  </si>
  <si>
    <t>再装填</t>
  </si>
  <si>
    <t>袖箭/手弩</t>
  </si>
  <si>
    <t>长弓/复合弓</t>
  </si>
  <si>
    <t>投掷武器</t>
  </si>
  <si>
    <t>特殊自定义投掷武器</t>
  </si>
  <si>
    <t>5d6</t>
  </si>
  <si>
    <t>0.2/个</t>
  </si>
  <si>
    <t>50/个</t>
  </si>
  <si>
    <t>赋予技能【暗器投掷】：（被动：使用该武器攻击后，本回合还能使用其它武器再攻击一次。）</t>
  </si>
  <si>
    <t>投掷/暗器</t>
  </si>
  <si>
    <t>1DB+5d6</t>
  </si>
  <si>
    <t>3/个</t>
  </si>
  <si>
    <t>100/个</t>
  </si>
  <si>
    <t>赋予技能【蓄力飞斧】：消耗3个动作位，尝试进行一次特殊的攻击，攻击命中使目标蹒跚2回合。</t>
  </si>
  <si>
    <t>2DB+5d6</t>
  </si>
  <si>
    <t>4/个</t>
  </si>
  <si>
    <t>300/个</t>
  </si>
  <si>
    <t>赋予技能【蓄力飞矛】：消耗4个动作位，尝试进行一次特殊的攻击，攻击命中使目标大出血。</t>
  </si>
  <si>
    <t>0.5/个</t>
  </si>
  <si>
    <t>10/个</t>
  </si>
  <si>
    <t>赋予技能【火焰附着】：投掷该武器进行一次攻击，被该武器命中的目标每回合受到5点火焰真实伤害，直到被扑灭；该武器以战术格为目标。</t>
  </si>
  <si>
    <t>赋予技能【闪光爆破】：投掷该武器进行一次攻击，被该武器命中的目标进入失明、失聪状态，持续2回合；该武器以战术格为目标，对以目标战术格为中心3*3范围生效。</t>
  </si>
  <si>
    <t>赋予技能【烟雾爆破】：投掷该武器进行一次攻击，该武器以战术格为目标；该武器命中对以目标战术格为中心5*5距范围内的区域制造烟雾，使烟雾内的角色全部失明，烟雾持续10回合。</t>
  </si>
  <si>
    <t>400/个</t>
  </si>
  <si>
    <t>赋予技能【手雷爆破】：投掷该武器进行一次攻击，被该武器命中的目标额外受到5d10点爆炸真实伤害；该武器以战术格为目标，对以目标战术格为中心3*3范围生效。</t>
  </si>
  <si>
    <t>8d8</t>
  </si>
  <si>
    <t>2/个</t>
  </si>
  <si>
    <t>赋予技能【过载爆破】：投掷该武器进行一次攻击，被该武器命中的目标额外受到8d8点爆炸真实伤害；该武器以战术格为目标，对以目标战术格为中心3*3范围生效。</t>
  </si>
  <si>
    <t>赋予技能【寒霜爆破】：投掷该武器进行一次攻击，被该武器命中的目标受到-30°C的寒冷效果3回合；该武器以战术格为目标，对以目标战术格为中心3*3范围生效。</t>
  </si>
  <si>
    <t>1/个</t>
  </si>
  <si>
    <t>600/个</t>
  </si>
  <si>
    <t>：赋予技能【电磁爆破】：投掷该武器进行一次攻击，被该武器命中的目标受到麻痹效果3回合，爆炸范围内所有无人机和其它机械失效3回合；该武器以战术格为目标，对以目标战术格为中心3*3范围生效。</t>
  </si>
  <si>
    <t>护甲</t>
  </si>
  <si>
    <t>特殊自定义护甲</t>
  </si>
  <si>
    <t>能够抵抗-10°C的低温环境。</t>
  </si>
  <si>
    <t>能够抵抗-30°C的低温环境，赋予技能【迷彩伪装】：（被动：一回合不进行任何行动后进入迷彩状态）。</t>
  </si>
  <si>
    <t>免疫【击晕打击】，穿戴者释放法术需要额外吟唱2个动作位。</t>
  </si>
  <si>
    <t>将受到的爆炸真实伤害类型伤害数值削减至3，免疫【击晕打击】，穿戴者释放法术需要额外吟唱2个动作位。</t>
  </si>
  <si>
    <t>免疫“被压制”状态，闪避成功难度-1（不会低于一般难度）。</t>
  </si>
  <si>
    <t>能够抵抗2级的源石环境。</t>
  </si>
  <si>
    <t>能够抵抗2级的源石环境，免疫【击晕打击】</t>
  </si>
  <si>
    <t>能够抵抗3级的源石环境；能够抵抗-30°C的低温环境；所有受到的火焰类型伤害数值削减至3。</t>
  </si>
  <si>
    <t>能够抵抗2级的源石环境；能够抵抗-30°C的低温环境；所有受到的火焰类型伤害数值削减至3。</t>
  </si>
  <si>
    <t>将你的负重固定为自身负重上限的150%，将你的先攻固定为1点，免疫【击晕打击】</t>
  </si>
  <si>
    <t>免疫下一次受到的法术伤害，冷却时间为5回合。</t>
  </si>
  <si>
    <t>纯粹施法媒介</t>
  </si>
  <si>
    <t>某物品</t>
  </si>
  <si>
    <t>施法范围补正</t>
  </si>
  <si>
    <t>特殊自定义法杖模板</t>
  </si>
  <si>
    <t>特殊自定义法杖配件</t>
  </si>
  <si>
    <t>赋予技能【充能模式】：消耗5个动作位，回复10点技力。</t>
  </si>
  <si>
    <t>赋予技能【治疗模式】：当你释放医疗法术时，你的施法范围变为4*3，该法术对范围内所有角色生效。</t>
  </si>
  <si>
    <t>使你的施法生效范围变为3*3</t>
  </si>
  <si>
    <t>施法命中率+20</t>
  </si>
  <si>
    <t>赋予技能【回流模块】：当该法杖持有者为一名使用者外的角色恢复生命值时，持有者恢复等量生命值。</t>
  </si>
  <si>
    <t>赋予技能【星辰坠落】：你施法前需要先咏唱一个完整回合，然后在下一回合选择全场任意一个战术格，以这个战术格为目标命中对战术格内所有角色生效，通过这个技能释放的所有法术都被视为聚焦法术。</t>
  </si>
  <si>
    <t>赋予技能【锁定施法】：（被动：当你使用法术轰击攻击目标时，你造成的伤害减半，但释放消耗从完整回合变为3个动作位。被你法术轰击命中的目标会被一个法术浮游单元锁定并跟踪，进入被锁定状态，你再次攻击被你锁定的目标时无视施法范围。）</t>
  </si>
  <si>
    <t>赋予技能【厚积薄发】：（被动：当你一回合没有施法，你下次释放法术轰击的伤害+8但额外消耗3点技力，这一效果最多累计三层，施法后立即移除。）</t>
  </si>
  <si>
    <t>赋予技能【奥数射线】：（被动：这个配件会占据法杖的所有槽位；这个配件使得你的施法范围变成选择八个方向中的一个并对该直线上的所有目标造成伤害，该攻击以战术格为目标，但释放前要蓄力一个完整回合，这样施展的所有法术都被视为弹道法术。）</t>
  </si>
  <si>
    <t>特殊自定义无人机模板</t>
  </si>
  <si>
    <t>有</t>
  </si>
  <si>
    <t>生命值耗尽后仍能行动一回合</t>
  </si>
  <si>
    <t>生命补正</t>
  </si>
  <si>
    <t>反应机动补正</t>
  </si>
  <si>
    <t>特殊自定义无人机组件</t>
  </si>
  <si>
    <t>无人每消耗一点动作位可以移动两格</t>
  </si>
  <si>
    <t>拥有这个组件的无人机不占用你可操纵的无人机位置，这意味着如果你的无人机都安装此插件，那么你能够同时操控无数的无人机。此外，拥有此插件的无人机在被操控行动时被赋予的动作位是共享的：当无人机操纵者消耗了一个动作位给予无人机操作，那么所有拥有该模块的无人机都获得了一个动作位，这意味着每一架无人机都能进行1动作位的行动且不干扰其它无人机的动作位使用。</t>
  </si>
  <si>
    <t>你的无人机操控数量不再设置上限。</t>
  </si>
  <si>
    <t>赋予技能【无人机侦察】：消耗2个动作位，为使用者提供整个战场的视野，使用者将默认标记战场中所有非隐蔽状态和迷彩状态的角色，持续两回合。</t>
  </si>
  <si>
    <t>赋予技能【无人机引导】：消耗2个动作位，给以自己为中心3*3范围内的所有敌对目标施加“被引导”状态，使得友方角色攻击该目标时命中率+25。</t>
  </si>
  <si>
    <t>赋予技能【无人机治疗】：（被动：回合结束后，为以自己为中心3*3范围内的所有角色回复6的生命值）</t>
  </si>
  <si>
    <t>赋予技能【无人机射击】：消耗2个动作位，对以自身为中心5*5范围内的一个目标进行攻击，命中造成6d6点物理伤害。</t>
  </si>
  <si>
    <t>赋予技能【无人机打击】：消耗2个动作位，对以自身为中心5*5范围内的一个目标进行攻击，命中造成8d8点物理伤害。</t>
  </si>
  <si>
    <t>赋予技能【无人机打击】：消耗2个动作位，对以自身为中心5*5范围内的一个目标进行攻击，命中造成20点法术伤害。</t>
  </si>
  <si>
    <t>赋予技能【无人机投弹】：消耗2个动作位，对以自身为中心3*3范围内的一个目标战术格投射弹药，弹药生效不会影响无人机自身。（被动：该无人机能够悬挂一枚武器弹药，弹药的种类有燃烧瓶、闪光弹、烟雾弹、源石爆炸物、过载的源石爆炸物、电磁爆炸物和冰霜附魔爆炸物，战斗中途不能重新装填）</t>
  </si>
  <si>
    <t>赋予技能【制冷模块】：消耗2个动作位，对以自身为中心3*3范围进行制冷，范围内的所有角色受到-10°C的寒冷效果。</t>
  </si>
  <si>
    <t>赋予技能【法术强化矩阵】：消耗2个动作位，使全场所有角色获得“法术如潮”状态，持续两回合，每场战斗只能使用一次。法术如潮状态使得角色造成的法术伤害+50%。</t>
  </si>
  <si>
    <t>赋予技能【急速强化矩阵】：消耗2个动作位，使全场所有角色获得“急速”状态，持续两回合。急速状态使得负重值低于总负重一半的角色所有行动动作位-1（不会低于1）。</t>
  </si>
  <si>
    <t>嗅觉</t>
  </si>
  <si>
    <t>特殊弹药</t>
  </si>
  <si>
    <t>伤害修正</t>
  </si>
  <si>
    <t>适配</t>
  </si>
  <si>
    <t>特殊效果</t>
  </si>
  <si>
    <t>普通箭矢</t>
  </si>
  <si>
    <t>0.1/支</t>
  </si>
  <si>
    <t>麻痹箭矢</t>
  </si>
  <si>
    <t>0.2/支</t>
  </si>
  <si>
    <t>命中并造成伤害时，使目标麻痹2回合。</t>
  </si>
  <si>
    <t>烈焰箭矢</t>
  </si>
  <si>
    <t>命中并造成伤害时，使目标燃烧3回合，每回合受到3点火焰真实伤害。</t>
  </si>
  <si>
    <t>源石蚀刻箭矢</t>
  </si>
  <si>
    <t>命中并造成伤害时，使目标感染值/恶化值+50。</t>
  </si>
  <si>
    <t>破甲箭矢</t>
  </si>
  <si>
    <t>0.5/支</t>
  </si>
  <si>
    <t>命中目标时破坏其护甲（或盾牌）15点耐久，无法被非盾武器抵挡。</t>
  </si>
  <si>
    <t>涂毒箭矢</t>
  </si>
  <si>
    <t>不可购买</t>
  </si>
  <si>
    <t>命中并造成伤害时，使目标中毒，中毒效果取决于你涂毒的种类。</t>
  </si>
  <si>
    <t>爆炸箭矢</t>
  </si>
  <si>
    <t>弓弩/床弩</t>
  </si>
  <si>
    <t>命中时，对以命中目标为中心的3*3范围内所有角色造成伤害。</t>
  </si>
  <si>
    <t>源石蚀刻子弹</t>
  </si>
  <si>
    <t>0.05/发</t>
  </si>
  <si>
    <t>铳械</t>
  </si>
  <si>
    <t>缓和激素/镖</t>
  </si>
  <si>
    <t>激素枪/吹矢</t>
  </si>
  <si>
    <t>命中目标时，移除其身上的所有非永久性负面效果。</t>
  </si>
  <si>
    <t>强化激素/镖</t>
  </si>
  <si>
    <t>命中目标时，使其先攻+50，持续两回合。</t>
  </si>
  <si>
    <t>剧毒激素/镖</t>
  </si>
  <si>
    <t>命中目标并造成伤害时，使其在五回合后死亡，除非中途被治愈。</t>
  </si>
  <si>
    <t>解毒激素/镖</t>
  </si>
  <si>
    <t>命中时解除目标身上的中毒和剧毒状态。</t>
  </si>
  <si>
    <t>麻痹激素/镖</t>
  </si>
  <si>
    <t>命中目标并造成伤害时，使其眩晕2回合。</t>
  </si>
  <si>
    <t>刺激激素/镖</t>
  </si>
  <si>
    <t>命中目标并造成伤害时，使其进入痛苦状态，直到被治愈。</t>
  </si>
  <si>
    <t>源石爆炸填充物</t>
  </si>
  <si>
    <t>0.1/颗</t>
  </si>
  <si>
    <t>炮类</t>
  </si>
  <si>
    <t>先攻修正</t>
  </si>
  <si>
    <t>近战</t>
  </si>
  <si>
    <t>近战或远程或铳械</t>
  </si>
  <si>
    <t>命中时进行一次兵械操作检定，成功则使额外使目标眩晕1回合。</t>
  </si>
  <si>
    <t>格挡难度-1</t>
  </si>
  <si>
    <t>泛用</t>
  </si>
  <si>
    <t>武器耐久+20</t>
  </si>
  <si>
    <t>远程或铳械</t>
  </si>
  <si>
    <t>攻击检定难度-2</t>
  </si>
  <si>
    <t>你可以消耗1个动作位将武器在近战形态与火炮形态间切换，火炮形态武器攻击范围+4，攻击采用兵械操作技能检定，以战术格为目标，对目标战术格中的所有角色造成3d10点爆炸真实伤害。</t>
  </si>
  <si>
    <t>近战或远程或炮类或部分投掷类</t>
  </si>
  <si>
    <t>该武器拥有法杖性质，可以当做施法媒介使用，为你的施法范围+1（但不会使武器伤害变为法术）。</t>
  </si>
  <si>
    <t>近战武器中的盾类武器</t>
  </si>
  <si>
    <t xml:space="preserve">赋予技能【法术屏障生成】：消耗4个动作位，进行兵械操作检定生成一个1*3范围的法术屏障，每一格屏障都能完全抵消一次弹道法术。 </t>
  </si>
  <si>
    <t>感染阶段</t>
  </si>
  <si>
    <t>部位</t>
  </si>
  <si>
    <t>序号</t>
  </si>
  <si>
    <t>易感程度</t>
  </si>
  <si>
    <t>感染途径</t>
  </si>
  <si>
    <t>感染值增加</t>
  </si>
  <si>
    <t>恶化值增加</t>
  </si>
  <si>
    <t>急性发作</t>
  </si>
  <si>
    <t>脑部</t>
  </si>
  <si>
    <t>头部</t>
  </si>
  <si>
    <t>躯干</t>
  </si>
  <si>
    <t>手臂</t>
  </si>
  <si>
    <t>腿脚</t>
  </si>
  <si>
    <t>特殊肢体</t>
  </si>
  <si>
    <t>初期</t>
  </si>
  <si>
    <t>进入一般源石环境并无相关护具与防护措施（例如规范的工业实验室、源石工业运行区段，或是长时间以前的天灾遗迹等）</t>
  </si>
  <si>
    <t>进行一次较难难度的豁免值检定，成功使得角色增加5d10点感染值，失败则使角色增加1d100点感染值。</t>
  </si>
  <si>
    <t>进行一次一般难度的豁免值检定，成功使角色增加1d3点恶化值，失败使角色增加1d10点恶化值</t>
  </si>
  <si>
    <t>临床症状</t>
  </si>
  <si>
    <t>中期</t>
  </si>
  <si>
    <t>3个源石技艺点数</t>
  </si>
  <si>
    <t>立即进行一次较难难度的意志鉴定，失败会导致角色瞬间向射程内所有角色释放一次法术轰击或其它攻击性法术。</t>
  </si>
  <si>
    <t>此刻即为该部位受到感染的瞬间，该角色要立刻在下列特殊状态中随机骰出一项作为矿石病发病表现：1.加速恶化2.幻觉3.幻听4.幻嗅5.精神恍惚6.精神崩溃7.混乱8.嗜睡9.失忆10.情感缺失
然后将骰出的发病表现填入角色卡中的矿石病发病表现一栏里。
进入该阶段后，一直到晚期阶段之前，该部位感染值每天自动+1.</t>
  </si>
  <si>
    <t>此刻即为该部位受到感染的瞬间，该角色要立刻在下列特殊状态中随机骰出一项作为矿石病发病表现：1.加速恶化2.失明3.失嗅4.失聪5.失语6.痛苦
然后将骰出的发病表现填入角色卡中的矿石病发病表现一栏里。
进入该阶段后，一直到晚期阶段之前，该部位感染值每天自动+1.</t>
  </si>
  <si>
    <t>进入该阶段后，立即为角色添加痛苦矿石病发作表现。一直到晚期阶段之前，该部位感染值每天自动+1.矿石病感染了角色的循环系统、内脏或是躯干内外的任何位置，这会导致躯干感染的角色相较于其他感染者更容易感到痛苦和不适，感染加深后会造成一些基础数值上限的降低。
角色的身体会时常感到阵痛，但过一阵子就好像什么也没发生过一样。</t>
  </si>
  <si>
    <t>进入该阶段后，一直到晚期阶段之前，该部位感染值每天自动+1。</t>
  </si>
  <si>
    <t>进入该阶段后，一直到晚期阶段之前，该部位感染值每天自动+1.</t>
  </si>
  <si>
    <t>进入该阶段后，角色的特殊肢体立即产生局部异变这一异常状态。
进入该阶段后，一直到晚期阶段之前，该部位感染值每天自动+1.</t>
  </si>
  <si>
    <t>2个源石技艺点数</t>
  </si>
  <si>
    <t>1个源石技艺点数</t>
  </si>
  <si>
    <t>晚期</t>
  </si>
  <si>
    <t>生理强度+2d10</t>
  </si>
  <si>
    <t>立即进行一次较难难度的意志鉴定，失败会立即出现矿石病发作症状（若没有则以痛苦顶替），持续1d3回合，成功则可避免。</t>
  </si>
  <si>
    <t>长时间接触源石器材或曾处于源石环境中的物品（例如尘封在源石工业区的旧书）。</t>
  </si>
  <si>
    <t>进行一次较难难度的豁免值检定，成功使得角色增加3d10点感染值，失败则使角色增加1d100点感染值。</t>
  </si>
  <si>
    <t>不增长</t>
  </si>
  <si>
    <t>法抗+1d10</t>
  </si>
  <si>
    <t>豁免值+4d10</t>
  </si>
  <si>
    <t>末期</t>
  </si>
  <si>
    <t>豁免值+2d6</t>
  </si>
  <si>
    <t>立即进行一次较难难度的意志鉴定，失败会进入加速恶化状态，持续1d3回合，成功则可避免。</t>
  </si>
  <si>
    <t>感染等级1时的发病表现可能是几个星期才会发作一次或者表现的并不明显，那么进入感染等级2后，这些症状的存在感明显上升了，或许仍然要一星期才能显现一次，但已经明显对生活造成了影响。
患者大概率是在这个阶段发现了自己患有矿石病。</t>
  </si>
  <si>
    <t>感染等级1时的发病表现可能是几个星期才会发作一次或者表现的并不明显，那么进入感染等级2后，这些症状的存在感明显上升了，或许仍然要一星期才能显现一次，但已经明显对生活造成了影响。</t>
  </si>
  <si>
    <t>痛苦发作的频率明显提高了。角色十分容易在完成一些较为费力的行动后就进入一级疲劳或乏力状态。</t>
  </si>
  <si>
    <t>沙粒样的源石结晶开始微量渗出体表，但感染特征仍不明显，这导致感染者可能在整个初期阶段都意识不到自己受到了感染，进而延误病情的控制。</t>
  </si>
  <si>
    <t>源石结晶开始微量渗出体表，但感染特征仍不明显，这导致感染者可能在整个初期阶段都意识不到自己受到了感染，进而延误病情的控制。</t>
  </si>
  <si>
    <t>局部异变的发病表现日益明显。</t>
  </si>
  <si>
    <t>1d6随机获得一项特殊源石技艺*</t>
  </si>
  <si>
    <t>立即进行一次较难难度的豁免检定，失败会导致矿石病在3回合后蔓延到其它器官，即要在未感染的器官中随机抽取一个新的感染器官，这个感染器官的感染状态将从“感染阶段初期，感染等级1，恶化值0”开始。</t>
  </si>
  <si>
    <t>进入高能源石环境并无相关护具与防护措施（例如工业泄露区、几年前的天灾遗址等）</t>
  </si>
  <si>
    <t>进行一次困难难度的豁免值检定，成功使得角色增加8d10点感染值，失败则使角色增加100点感染值。</t>
  </si>
  <si>
    <t>进行一次一般难度的豁免值检定，成功使角色增加1d6点恶化值，失败使角色增加1d20点恶化值。</t>
  </si>
  <si>
    <t>发病的次数大大提高，每天角色可能都会进行一次发病，如果是持续性的症状，它的表现就会更明显了。</t>
  </si>
  <si>
    <t>失明、失聪、失嗅的等级上升一级，如果是持续性的症状，它的表现就会变得更明显。</t>
  </si>
  <si>
    <t>体表开始生出不太明显的源石结晶，通常呈现较为密集的点状。</t>
  </si>
  <si>
    <t>病情状况的表现仍然不明，除了感染部位偶尔刺痛一下，好像与之前没什么不同，这通常导致病情的确认被进一步被延误。</t>
  </si>
  <si>
    <t>进入该感染等级后角色的反应机动立即-1d6
有一种又麻又痛的苦楚自感染处久久不散，患者将周期性陷入乏力状态，每次五分钟到一小时不等。</t>
  </si>
  <si>
    <t>进入该感染等级后立即进行一次急性发作判定。</t>
  </si>
  <si>
    <t>1d3天加速恶化</t>
  </si>
  <si>
    <t>低能源石工具或碎片刺破皮肤（如源石驱动冰箱的碎片，武器配件中的源石零件等）</t>
  </si>
  <si>
    <t>进行一次较难难度的豁免值检定，成功使得角色增加1d3点感染值，失败则使角色增加4d6点感染值。</t>
  </si>
  <si>
    <t>进行一次一般难度的豁免值检定，成功使角色增加1d3点恶化值，失败使角色增加1d10点恶化值。</t>
  </si>
  <si>
    <t>1d6天加速恶化</t>
  </si>
  <si>
    <t>1d10天加速恶化</t>
  </si>
  <si>
    <t>豁免值-1d10</t>
  </si>
  <si>
    <t>立即进行一次豁免值检定，失败角色会进入流血状态，持续6回合，成功则可避免。</t>
  </si>
  <si>
    <t>发病频率没有明显变化，但头部可能会有源石结晶渗出体表，这会导致角色感染者的身份更容易曝光。</t>
  </si>
  <si>
    <t>点状如星盘的源石结晶聚拢为几块更大的源石结晶，更多的源石结晶会在躯干的其它位置出现，但一般不会超过三处。这使得角色在暴露躯干的情况下能被一眼认出感染者的身份。</t>
  </si>
  <si>
    <t>刺痛的频率大大增加，结晶变得显眼且逐渐蔓延，矿石病已经能被明确感知，沙粒样的源石结晶开始聚拢为几片较大的碎块，这会使得患者在未穿着长袖上衣的情况下暴露身份。</t>
  </si>
  <si>
    <t>源石结晶开始变成块状，暴露在外的源石结晶能够被轻易发现。</t>
  </si>
  <si>
    <t>局部异变的发病带来的身体异化完全展现。</t>
  </si>
  <si>
    <t>身体素质-1d10</t>
  </si>
  <si>
    <t>立即进行一次豁免值检定，失败角色会进入眩晕状态，持续1d3回合，成功则可避免。</t>
  </si>
  <si>
    <t>进入正在发生的天灾范围或刚刚结束的天灾范围；进入高能源石工业研究区、高能源石实验室等</t>
  </si>
  <si>
    <t>进行一次极难难度的豁免值检定，成功使得角色增加99点感染值，失败则使角色增加125点感染值。（更靠近天灾中心的位置可能增长的值更多，而距天灾中心较远的地方可能增长值更少）</t>
  </si>
  <si>
    <t>进行一次一般难度的豁免值检定，成功使角色增加1d10点恶化值，失败使角色增加
1d100
点恶化值。</t>
  </si>
  <si>
    <t>立即进行一次豁免值检定，失败角色失去20点生命值，成功则可避免。</t>
  </si>
  <si>
    <t>源石结晶变得更明显了。</t>
  </si>
  <si>
    <t>受到感染的那些具体部位，如耳、鼻、喉等开始周期性痛苦，可能每天都会痛，但是持续时间不长。这会导致痛苦debuff。</t>
  </si>
  <si>
    <t>进行一次急性发作判定。</t>
  </si>
  <si>
    <t>源石结晶更加明显，进入该感染等级后立即进行一次急性发作判定。</t>
  </si>
  <si>
    <t>源石结晶变得更明显了。角色十分容易在完成一些较为费力的行动后就进入一级疲劳或乏力状态。</t>
  </si>
  <si>
    <t>进行一次d100，若结果大于50则个人魅力降低1d10，小于50则个人魅力增加1d10。</t>
  </si>
  <si>
    <t>角色直接失去20点生命值并进入眩晕状态。</t>
  </si>
  <si>
    <t>高能源石工具或碎片刺破皮肤（正在充能的法杖源石核心、法术大师无人机的碎片等）</t>
  </si>
  <si>
    <t>进行一次困难难度的豁免值检定，成功使得角色增加6d10点感染值，失败则使角色增加4d20点感染值。</t>
  </si>
  <si>
    <t>进入该感染等级后立即进行一次急性发作判定。
进入该阶段后，直到角色死亡，该部位感染值每天自动增加的数值变为2.</t>
  </si>
  <si>
    <t>进入该感染等级的瞬间进行一次急性发作判定。
进入该阶段后，直到角色死亡，该部位感染值每天自动增加的数值变为2.</t>
  </si>
  <si>
    <t>进入该感染等级后立即进行一次急性发作判定。
进入该阶段后，直到角色死亡，该部位感染值每天自动增加的数值变为2。
此时，源石结晶开始野蛮生长，黑色的晶体和裂隙将大量且集中的出现在手臂的某个位置。穿着较薄的衣物也会被发觉异样。</t>
  </si>
  <si>
    <t>进入该感染等级后立即进行一次急性发作判定；进入该阶段后，直到角色死亡，该部位感染值每天自动增加的数值变为2。</t>
  </si>
  <si>
    <t>受到特殊法术攻击（技能）且无相关防具</t>
  </si>
  <si>
    <t>参照具体法术不同而定。</t>
  </si>
  <si>
    <t>发病频率再次飙升，每天都可能会发病数次。</t>
  </si>
  <si>
    <t>发病频率再次飙升，每天都可能会发病数次，具体的感染部位如眼、鼻等一疼就是半天，感染者将清楚的感受到矿石病给自己带来的肉体上的折磨。</t>
  </si>
  <si>
    <t>稍受刺激感染处可能就会感到剧痛，这种痛苦在没有医疗处理的情况下自然消退可能需要长达7到8小时的时间。</t>
  </si>
  <si>
    <t>集中产生源石结晶的部位将长期疼痛，这使得角色受到永久性的痛苦状态（一些医疗手段和医疗源石技艺能够短暂的消除这些状态），还会使得角色身体素质最大上限-1d6。</t>
  </si>
  <si>
    <t>进入该感染等级后角色的反应机动立即-1d10。
源石结晶比任何相同程度感染部位展现出来的都要大，让人足以在十米开外一眼发现无遮挡部分的源石晶体。</t>
  </si>
  <si>
    <t>角色的身体素质最大上限-1d6。</t>
  </si>
  <si>
    <t>角色的身体素质最大上限-1d10</t>
  </si>
  <si>
    <t>角色的生理强度最大上限-1d6。</t>
  </si>
  <si>
    <t>角色的反应机动最大上限-1d10。</t>
  </si>
  <si>
    <t>角色的身体素质最大上限-4d6；进入该感染等级后立即进行一次急性发作判定。</t>
  </si>
  <si>
    <t>角色的生理强度最大上限-1d10，进入该感染等级后立即进行一次急性发作判定。</t>
  </si>
  <si>
    <t>角色的发病表现与频率翻倍，但恶化值只会自然增长而不受其它影响。
在这一感染等级，角色的恶化值积满后立刻死亡。</t>
  </si>
  <si>
    <t>失明、失聪、失嗅的等级上升一级，如果是持续性的症状，它的表现就会变得更明显。在这一感染等级，角色的恶化值积满后立刻死亡。</t>
  </si>
  <si>
    <t>疼痛浸透在生活的每一处细节中，这使得角色陷入永久的痛苦和乏力状态中（一些医疗手段和医疗源石技艺能够短暂的消除这些状态）。在这一感染等级，角色的恶化值积满后立刻死亡。</t>
  </si>
  <si>
    <t>角色进入永久性无法缓解的乏力状态。在这一感染等级，角色的恶化值积满后立刻死亡。</t>
  </si>
  <si>
    <t>角色的反应机动最大上限-4d6。在这一感染等级，角色的恶化值积满后立刻死亡。</t>
  </si>
  <si>
    <t>进入该感染等级后立即进行一次急性发作判定。在这一感染等级，角色的恶化值积满后立刻死亡。</t>
  </si>
  <si>
    <t>特殊类</t>
  </si>
  <si>
    <t>伤害表</t>
  </si>
  <si>
    <t>施法范围表</t>
  </si>
  <si>
    <t>火焰/升温</t>
  </si>
  <si>
    <t>编号</t>
  </si>
  <si>
    <t>射程</t>
  </si>
  <si>
    <t>图例</t>
  </si>
  <si>
    <t>【微光诅咒】</t>
  </si>
  <si>
    <t>——</t>
  </si>
  <si>
    <t>【永冻诅咒】【凛冬之税】</t>
  </si>
  <si>
    <t>【侵蚀之触】【腐败之触】</t>
  </si>
  <si>
    <t>【点燃】【高温之触】【高压缓速】</t>
  </si>
  <si>
    <t>【高效探测】【意识信标】</t>
  </si>
  <si>
    <t>【治疗之触】【活力涌动】</t>
  </si>
  <si>
    <t>【异变之触】</t>
  </si>
  <si>
    <t>【过载充能】</t>
  </si>
  <si>
    <t>【烈焰之触】【烈焰裹身】【超温压缩】</t>
  </si>
  <si>
    <t>【意识暴动】</t>
  </si>
  <si>
    <t>【失控】</t>
  </si>
  <si>
    <t>寒冷/结冰</t>
  </si>
  <si>
    <t>【治愈之风】【破毒术】</t>
  </si>
  <si>
    <t>【冰冷之触】【冰霜行者】</t>
  </si>
  <si>
    <t>【意识沟通】【异化】</t>
  </si>
  <si>
    <t>消耗点数：</t>
  </si>
  <si>
    <t>赋予技能：</t>
  </si>
  <si>
    <t>【法术湮灭】</t>
  </si>
  <si>
    <t>【技力光环】</t>
  </si>
  <si>
    <t>【极寒之触】【冰封领域】</t>
  </si>
  <si>
    <t>【精神控制】【神奇“话术”】</t>
  </si>
  <si>
    <t>【法术涌动】</t>
  </si>
  <si>
    <t>【生命之触】</t>
  </si>
  <si>
    <t>【灌注】【水跃之触】</t>
  </si>
  <si>
    <t>【碾压之手】【顺势碾压】</t>
  </si>
  <si>
    <t>【元素塑形精通】【洪流之触】</t>
  </si>
  <si>
    <t>【破坏术】【无相之舞】【粉碎之手】</t>
  </si>
  <si>
    <t>岩石/大地</t>
  </si>
  <si>
    <t>【微型地震】【石墙突起】</t>
  </si>
  <si>
    <t>【奴役光环】</t>
  </si>
  <si>
    <t>【沙尘暴】【砂石狂舞】</t>
  </si>
  <si>
    <t>【奴役爆发】</t>
  </si>
  <si>
    <t>【漂浮术】</t>
  </si>
  <si>
    <t>【帷幕】【烟雾笼罩】</t>
  </si>
  <si>
    <t>【浮空术】【直线起飞】【引力井】</t>
  </si>
  <si>
    <t>【烟雾谜域】</t>
  </si>
  <si>
    <t>【重力反转】【飞行术】</t>
  </si>
  <si>
    <t>【精神爆发】</t>
  </si>
  <si>
    <t>【意念裹挟】</t>
  </si>
  <si>
    <t>【剧毒之触】</t>
  </si>
  <si>
    <t>【毒能爆】</t>
  </si>
  <si>
    <t>【电流萦绕】【电光之触】</t>
  </si>
  <si>
    <t>【闪电风暴】【雷爆】</t>
  </si>
  <si>
    <t>【狂风之息】【呼啸之风】【乘风之势】</t>
  </si>
  <si>
    <t>【终极风暴】【风障】</t>
  </si>
  <si>
    <t>【法术风暴】</t>
  </si>
  <si>
    <t>【元素造物】</t>
  </si>
  <si>
    <t>常规动作</t>
  </si>
  <si>
    <t>动作位消耗</t>
  </si>
  <si>
    <t>描述</t>
  </si>
  <si>
    <t>移动</t>
  </si>
  <si>
    <t>每移动一格消耗1个动作位</t>
  </si>
  <si>
    <t>角色移动至其它战术格。</t>
  </si>
  <si>
    <t>角色跳上战术格内的高台或跳过一个甚至两个战术格。该行动需要进行跳跃检定，角色采取跳跃行动时必须有跳跃的必要（例如陷坑、障碍物等），不能平地跳远。</t>
  </si>
  <si>
    <t>角色爬上高处，需要进行攀爬检定。</t>
  </si>
  <si>
    <t>攻击</t>
  </si>
  <si>
    <t>使用手持武器进行基础的攻击，每回合限一次。</t>
  </si>
  <si>
    <t>尝试攻击</t>
  </si>
  <si>
    <t>当一个非战斗职业角色使用一把未曾加点过的武器攻击一个同为非战斗职业的角色时，ta可以进行尝试攻击，使这次攻击命中率固定50。</t>
  </si>
  <si>
    <t>闪避</t>
  </si>
  <si>
    <t>角色采取反应机动检定尝试闪避攻击，闪避的难度与攻击来源的难度相反（例如攻击检定为一般难度闪避检定难度就为极难），每轮限一次。</t>
  </si>
  <si>
    <t>疾奔</t>
  </si>
  <si>
    <t>一个完整回合</t>
  </si>
  <si>
    <t>角色全力狂奔，移动等同于其动作位上限个战术格（不受临时动作位减少的影响），过重状态的角色无法使用本战技。每进行两次疾奔消耗一点耐力。</t>
  </si>
  <si>
    <t>标记</t>
  </si>
  <si>
    <t>使用侦察、聆听和嗅觉检定中的一项标记一个目标，被标记的目标攻击友军时攻击命中难度+2（不会超过极难难度），被标记的目标还会永久被友军共享视野。一名角色同时最多标记一个目标，而且在没有对讲机的情况下，维持标记状态每回合都要支付1动作位。</t>
  </si>
  <si>
    <t>角色通过潜行技能检定尝试隐藏自己的行踪，使得自己不被注意到或摆脱标记。战斗开始前成功处于潜行状态的角色发起战斗轮可以获得突袭轮的行动权，战斗开始后潜行成功可以使角色无法被选择为目标。被标记的角色试图进入潜行时需要以潜行技能与标记来源的技能进行对抗，成功后进入潜行状态并摆脱标记。</t>
  </si>
  <si>
    <t>投掷物品</t>
  </si>
  <si>
    <t>将一件非武器物品投向4射程内的一个战术格。</t>
  </si>
  <si>
    <t>搬运物品</t>
  </si>
  <si>
    <t>不消耗，但立即结束回合</t>
  </si>
  <si>
    <t>角色将重物抬起并移动至自己所在战术格或相邻八格中。</t>
  </si>
  <si>
    <t>角色对本格内的一名其它角色进行急救，如果这么做了，急救的发起者将跳过自己的下一个回合。</t>
  </si>
  <si>
    <t>发起警报</t>
  </si>
  <si>
    <t>当一个角色进入突袭轮而场上有其相同阵营的角色没有进入时，该角色可以向这些同伴发起警报，使得这些未进入突袭轮的友军在该突袭轮中可以闪避且难度-2（不会低于一般难度）。</t>
  </si>
  <si>
    <t>战技</t>
  </si>
  <si>
    <t>闪避预备</t>
  </si>
  <si>
    <t>角色做好闪避的准备，进入魅影状态。</t>
  </si>
  <si>
    <t>借机攻击</t>
  </si>
  <si>
    <t>如果角色在整个回合中都没有进行攻击，那么在该回合结束时可以对攻击范围内的角色进行一次攻击，但这次攻击命中后只能造成最低伤害。</t>
  </si>
  <si>
    <t>眩晕打击</t>
  </si>
  <si>
    <t>来到一名角色身后，使用近战武器（若持非近战武器则采用搏斗检定）对其弱点进行一次攻击，这次攻击的难度+1但命中后（即使没能造成伤害）使目标眩晕两回合。眩晕打击最多造成10点伤害，如果这一伤害致死，则使目标生命值锁定为1。眩晕打击也不会造成出血和大出血。</t>
  </si>
  <si>
    <t>缴械打击</t>
  </si>
  <si>
    <t>使用近战武器进行一次攻击，尝试打掉一名角色的武器，该次攻击命中难度+1且不造成伤害，但命中后使得目标下回合无法使用武器且进入麻痹状态。</t>
  </si>
  <si>
    <t>断筋打击</t>
  </si>
  <si>
    <t>进行一次难度+1的攻击，攻击命中使目标痛苦或流血，直到被治愈。</t>
  </si>
  <si>
    <t>协作打击</t>
  </si>
  <si>
    <t>攻击一个被标记的、拥有至少1个负面状态的、在同一轮内被友军造成伤害过的目标，尽可能的对这个目标进行扰乱，使其获得3层被扰乱效果并造成本次能够造成的最低伤害。</t>
  </si>
  <si>
    <t>精准打击</t>
  </si>
  <si>
    <t>对一名被标记的目标进行普通攻击。</t>
  </si>
  <si>
    <t>瞄准射击</t>
  </si>
  <si>
    <t>使用远程武器、铳械或炮类武器时，你进行提前预瞄，使得下次远程射击时命中难度-3。</t>
  </si>
  <si>
    <t>格挡</t>
  </si>
  <si>
    <t>当角色受到攻击时，尝试用手中的武器进行格挡，需要进行武器相关检定，检定的难度与攻击来源的命中难度相反。</t>
  </si>
  <si>
    <t>对峙攻击</t>
  </si>
  <si>
    <t>进行一次攻击，与目标的格挡武器进行对抗，对抗成功的一方将对失败一方造成一次攻击伤害，失败的一方将被缴械一回合。</t>
  </si>
  <si>
    <t>凝神专注</t>
  </si>
  <si>
    <t>角色屏息凝神，使得下次攻击命中难度-1（不会低于一般难度）；如果下次攻击使用源石技艺，则命中难度-3（不会低于一般难度）。这个战技有3回合的使用间隙。</t>
  </si>
  <si>
    <t>莽突</t>
  </si>
  <si>
    <t>莽突使得你的角色移动5个战术格并将路径上所有负重低于自己或体型等级低于自己的目标击飞，被击飞的目标眩晕1回合。该战技每场战斗只能使用一次且消耗1点耐力。</t>
  </si>
  <si>
    <t>手下留情</t>
  </si>
  <si>
    <t>法术反制</t>
  </si>
  <si>
    <t>选择一个被标记的目标，当这个目标释放弹道型法术时若这个法术的路径经过你的施法范围，则与之进行源石技艺理论对抗，成功则抵消对方的本次施法。无论成功与否，自己在下一回合都无法进行移动。</t>
  </si>
  <si>
    <t>法术回路</t>
  </si>
  <si>
    <t>与相邻四格内的一名友方角色单位连接，连接中的角色无法移动。在法术回路连接状态下，任意一方在进行法术相关检定失败时其它一方都能为其再骰一次检定；任意一方的法抗都与连接者相加；任意一方通过法术轰击造成的伤害都是所有连接内角色法术伤害之和（但连接中只要有一名角色释放法术轰击，其它角色在同一战斗轮中都不能再释放）。法术回路最多同时连接五名角色，连接中的任何一者受到控制效果（如麻痹、眩晕、被精神控制等）或死亡时连接取消。</t>
  </si>
  <si>
    <t>专精能力</t>
  </si>
  <si>
    <t>类别</t>
  </si>
  <si>
    <t>动作如星</t>
  </si>
  <si>
    <t>战斗类</t>
  </si>
  <si>
    <t>这个技能专精会被收录到角色的专精技能栏目，动作如星会增加角色每轮2个闪避次数，并且每成功闪避2次就会在下回合额外获得一个动作位。</t>
  </si>
  <si>
    <t>完美打击</t>
  </si>
  <si>
    <t>这个技能专精会被收录到角色的专精技能栏目，完美打击能够增加来源于角色的所有物理伤害10点。</t>
  </si>
  <si>
    <t>精准标记</t>
  </si>
  <si>
    <t>这个技能专精会被收录到角色的专精技能栏目，精准标记会使得友方攻击被标记者时造成1.5倍伤害。</t>
  </si>
  <si>
    <t>封禁打击</t>
  </si>
  <si>
    <t>这个技能专精会被收录到角色的专精技能栏目，封禁打击会使得角色的近战攻击命中时剥夺目标1个动作位（1回合冷却）。</t>
  </si>
  <si>
    <t>寒芒之眼</t>
  </si>
  <si>
    <t>这个技能专精会被收录到角色的专精技能栏目，寒芒之眼会使得角色的远程攻击命中目标后可以选择对其进行标记，并且自身对被标记的目标命中难度-1（可叠加）</t>
  </si>
  <si>
    <t>斩杀</t>
  </si>
  <si>
    <t>这个技能专精会被收录到角色的专精技能栏目，斩杀使得角色在攻击生命值低于50%的角色时造成双倍伤害（如果伤害翻倍前不能致死而翻倍后致死，则为目标保留1点生命值）。</t>
  </si>
  <si>
    <t>精益求精</t>
  </si>
  <si>
    <t>手艺类</t>
  </si>
  <si>
    <t>这个技能专精会被收录到角色的专精技能栏目，精益求精将允许角色在手艺类技能失败时以一个难度+1（不会超过极难难度）的反应机动检定来改判结果。</t>
  </si>
  <si>
    <t>大同小异</t>
  </si>
  <si>
    <t>这个技能专精会被收录到角色的专精技能栏目，大同小异将允许角色额外专精一个技能到1级但无法再提升。</t>
  </si>
  <si>
    <t>独具匠心</t>
  </si>
  <si>
    <t>这个技能专精会被收录到角色的专精技能栏目，独具匠心将使得角色在手艺类技能的大成功区间扩展为1~15并将大失败改判为大成功。</t>
  </si>
  <si>
    <t>勤能补拙</t>
  </si>
  <si>
    <t>基础类</t>
  </si>
  <si>
    <t>这个技能专精会被收录到角色的专精技能栏目，勤能补拙使得角色在获得技能点时收益翻倍。</t>
  </si>
  <si>
    <t>夯实基础</t>
  </si>
  <si>
    <t>这个技能专精会被收录到角色的专精技能栏目，夯实基础使得角色获得30个可供任意分配的技能点。</t>
  </si>
  <si>
    <t>基石专注</t>
  </si>
  <si>
    <t>这个技能专精会被收录到角色的专精技能栏目，基石专注使得角色在每场游戏里的孤注一掷次数增加为10。</t>
  </si>
  <si>
    <t>发财Ⅰ</t>
  </si>
  <si>
    <t>商价类</t>
  </si>
  <si>
    <t>这个技能专精会被收录到角色的专精技能栏目，发财将增加角色的信誉评级20点。</t>
  </si>
  <si>
    <t>发财Ⅱ</t>
  </si>
  <si>
    <t>这个技能专精会被收录到角色的专精技能栏目，发财将增加角色的信誉评级30点。</t>
  </si>
  <si>
    <t>发财Ⅲ</t>
  </si>
  <si>
    <t>这个技能专精会被收录到角色的专精技能栏目，发财将增加角色的信誉评级40点。</t>
  </si>
  <si>
    <t>魅力释放</t>
  </si>
  <si>
    <t>交际类</t>
  </si>
  <si>
    <t>这个技能专精会被收录到角色的专精技能栏目，魅力释放使得角色在交际类技能检定失败时用个人魅力以相同的难度进行改判检定。</t>
  </si>
  <si>
    <t>人脉亨通</t>
  </si>
  <si>
    <t>这个技能专精会被收录到角色的专精技能栏目，人脉亨通使得角色在条件允许的情况下通过人脉查询资料，包括公司信息、人物信息、历史文化和自然信息等，他还可能会认识游戏剧本中当地的一些权威人士。</t>
  </si>
  <si>
    <t>领袖魅力</t>
  </si>
  <si>
    <t>这个技能专精会被收录到角色的专精技能栏目，领袖魅力使得所有企图拒绝你建议的人都要进行一次精神意志检定，你基本熟识所有的权威人士并大概率能够请求他们的援助。</t>
  </si>
  <si>
    <t>头脑风暴</t>
  </si>
  <si>
    <t>这个技能专精会被收录到角色的专精技能栏目，头脑风暴使得角色在学识类技能检定失败时用经验智慧以+1难度（不会超过极难难度）进行改判检定。</t>
  </si>
  <si>
    <t>研究专精</t>
  </si>
  <si>
    <t>这个技能专精会被收录到角色的专精技能栏目，研究专精使得角色可以投入无限次数的孤注一掷在学识类技能上，并且每当这么做并成功时都会获得15点可分配在任意学识类技能上的技能点数。</t>
  </si>
  <si>
    <t>博览群识</t>
  </si>
  <si>
    <t>这个技能专精会被收录到角色的专精技能栏目，博览群识能够将所有学识类技能增加50个点数。</t>
  </si>
  <si>
    <t>法术防阵</t>
  </si>
  <si>
    <t>这个技能专精会被收录到角色的专精技能栏目，法术防阵会给予角色每场战斗2个【法术防阵】：消耗完整回合，向前方战术格3*1或1*3范围释放一层法术屏障，屏障会拦截一切武器攻击和弹道法术，阻拦试图通过的敌方单位。屏障总计能够承受等同于施法者法术伤害*3的伤害，但直到法术防阵彻底破碎前，施法者由于维持防阵不能进行任何移动。终止维持法术防阵的状态需要消耗3个动作位，终止后法术防阵立即消失，再次释放需要间隔至少3回合。</t>
  </si>
  <si>
    <t>移动施法</t>
  </si>
  <si>
    <t>这个技能专精会被收录到角色的专精技能栏目，移动施法会使得角色每当释放法术轰击就能获得2个只能用于移动的动作位（先行回合）。</t>
  </si>
  <si>
    <t>秘术掌握</t>
  </si>
  <si>
    <t>这个技能精会被收录到角色的专精技能栏目，秘术掌握使得来源于角色的负面效果和正面效果持续时间都延长1回合。</t>
  </si>
  <si>
    <t>正面状态</t>
  </si>
  <si>
    <t>状态名</t>
  </si>
  <si>
    <t>效果描述</t>
  </si>
  <si>
    <t>迷彩</t>
  </si>
  <si>
    <t>角色与环境融为一体难被察觉，这使得其行动能够更加使人措手不及。迷彩状态下的单位若在该战斗轮结束时未被标记，则其下回合先攻+100。</t>
  </si>
  <si>
    <t>隐蔽</t>
  </si>
  <si>
    <t>隐蔽状态下的角色无法被标记，被选作行动或攻击的对象时使其检定难度+1。</t>
  </si>
  <si>
    <t>无法被敌人选中为目标。</t>
  </si>
  <si>
    <t>电流萦绕</t>
  </si>
  <si>
    <t>下次受到近战攻击时会使得攻击来源眩晕1回合，这个效果遇水会失效。</t>
  </si>
  <si>
    <t>乘风之势</t>
  </si>
  <si>
    <t>跳跃高度提升至5米并免疫摔落伤害。</t>
  </si>
  <si>
    <t>狂风之息</t>
  </si>
  <si>
    <t>这名角色有狂风相助，远程攻击包括弓弩、投掷、源石技艺范围+3。</t>
  </si>
  <si>
    <t>风障</t>
  </si>
  <si>
    <t>这名角色将免疫下一次飞行物所造成的伤害（例如远程源石技艺打击，箭矢、子弹等）。</t>
  </si>
  <si>
    <t>意识暴动</t>
  </si>
  <si>
    <t>意识暴动使角色主观缓时，能够更精细的进行行动，角色的所有检定难度-3（不会低于一般难度），角色的先攻+100，如果在非战斗中使用，那么角色还能够在聆听、侦察、嗅觉感知这三项检定失败后用一个一般难度的源石技艺理论检定改判结果。</t>
  </si>
  <si>
    <t>正在精神控制</t>
  </si>
  <si>
    <t>你精神控制了一个角色！每回合开始时要与被控制者进行精神意志对抗以维持此状态。</t>
  </si>
  <si>
    <t>奴役光环</t>
  </si>
  <si>
    <t>你正在对所有进入你施法范围内的低级源石共生生物释放奴役术！且奴役目标数量不再设置上限！（奴役：如果你在一个战斗轮中要使唤奴役物行动，你的最大动作位-2）</t>
  </si>
  <si>
    <t>飞行</t>
  </si>
  <si>
    <t>飞行状态能够使角色无视障碍物，无视地块的任何效果，无法成为近战武器的攻击目标。</t>
  </si>
  <si>
    <t>一层由古老源石意志海洋组成的波浪正在身畔涌动，你获得了等同于精神意志点数数值的法抗。</t>
  </si>
  <si>
    <t>附魔护甲</t>
  </si>
  <si>
    <t>一层散发着黯淡光芒的魔法护甲静静萦绕在你身侧，你的法抗+10。</t>
  </si>
  <si>
    <t>法术包裹</t>
  </si>
  <si>
    <t>元素构质的法术洋流温暖地包裹着你，你的物抗+100。</t>
  </si>
  <si>
    <t>活力涌动</t>
  </si>
  <si>
    <t>角色活力四射，先攻+50，闪避、格挡时难度-3（不会低于一般难度），移除疼痛状态，耐力恢复至上限。</t>
  </si>
  <si>
    <t>生命涌动</t>
  </si>
  <si>
    <t>一股复苏之风顽强地守卫着你生命的最后一道壁垒，你的生命值不会低于1。</t>
  </si>
  <si>
    <t>正在压制</t>
  </si>
  <si>
    <t>正在压制的角色到自己的回合时可以选择对被压制的角色造成2DB点物理伤害并结束自己的回合，也可以选择结束双方的缠斗，解除压制与被压制状态。</t>
  </si>
  <si>
    <t>长枪守卫</t>
  </si>
  <si>
    <t>下一个进入你攻击范围内的的敌人将受到你的一次攻击，该攻击命中难度+1。</t>
  </si>
  <si>
    <t>攻势剑法</t>
  </si>
  <si>
    <t>你的攻击命中难度-2，不会低于一般难度，可随时结束。此外，你的攻击命中造成流血。</t>
  </si>
  <si>
    <t>守势剑法</t>
  </si>
  <si>
    <t>你的格挡难度-2，不会低于一般难度。</t>
  </si>
  <si>
    <t>旋风斩</t>
  </si>
  <si>
    <t>旋风斩状态使得你补全背后的攻击范围，进入旋风斩状态的瞬间视为对攻击范围内所有角色进行一次攻击，此次攻击难度+2（不会高于极难难度）。之后任何进入旋风斩状态角色攻击范围内的角色都要被进行一次难度+2的攻击，任何在旋风斩范围内的角色做出任何行动时要被进行一次难度+2的攻击。</t>
  </si>
  <si>
    <t>幕刃</t>
  </si>
  <si>
    <t>受到近战武器攻击或空手攻击并闪避成功时，你将迅速来到攻击发起者所在的战术格（攻击者背后），并结束攻击者的回合。</t>
  </si>
  <si>
    <t>格挡姿态</t>
  </si>
  <si>
    <t>你的格挡难度-2（不会低于一般难度），且在其它角色通过你所在的战术格时可以选择用盾术或身体素质与其进行反应机动对抗，成功可以使其停在本格你的面前并立即结束对方的回合。</t>
  </si>
  <si>
    <t>守卫姿态</t>
  </si>
  <si>
    <t>你的格挡难度-2（不会低于一般难度），且在其它角色通过你所在的战术格时可以选择用盾术或身体素质与其进行反应机动对抗，成功可以使其停在本格你的面前并立即结束对方的回合。此外，当以你为中心3*3范围内一名角色受到攻击时，你可以选择来到那名角色所在的战术格，为其格挡该次攻击，每轮最多触发一次。</t>
  </si>
  <si>
    <t>魅影</t>
  </si>
  <si>
    <t>角色闪避难度-1，不会低于一般难度。</t>
  </si>
  <si>
    <t>被强化</t>
  </si>
  <si>
    <t>你被强化了！先攻+50，持续两回合。</t>
  </si>
  <si>
    <t>法术如潮</t>
  </si>
  <si>
    <t>法术如潮状态使得角色造成的法术伤害+50%。</t>
  </si>
  <si>
    <t>急速</t>
  </si>
  <si>
    <t>急速状态使得负重值低于总负重一半的角色所有行动动作位-1（不会低于1）。</t>
  </si>
  <si>
    <t>挑战激情</t>
  </si>
  <si>
    <t>阿纳缇正在挑战目标，闪避难度和命中难度-3（不会低于一般难度）。</t>
  </si>
  <si>
    <t>渴血Ⅰ</t>
  </si>
  <si>
    <t>力量+3</t>
  </si>
  <si>
    <t>渴血Ⅱ</t>
  </si>
  <si>
    <t>力量+6</t>
  </si>
  <si>
    <t>渴血Ⅲ</t>
  </si>
  <si>
    <t>力量+9</t>
  </si>
  <si>
    <t>渴血Ⅳ</t>
  </si>
  <si>
    <t>力量+12</t>
  </si>
  <si>
    <t>渴血Ⅴ</t>
  </si>
  <si>
    <t>力量+15</t>
  </si>
  <si>
    <t>蛇锐</t>
  </si>
  <si>
    <t>你攻击的目标闪避难度+1（不会高于极难难度）。</t>
  </si>
  <si>
    <t>每个动作位提供的移动格数+1、所有行动消耗的动作位-1（不会低于1），同时移除自身所有负面效果并且造成的所有伤害+30%。</t>
  </si>
  <si>
    <t>下次攻击命中难度-1（不会低于一般难度）；如果下次攻击使用源石技艺，则命中难度-2（不会低于一般难度）。</t>
  </si>
  <si>
    <t>厚积薄发Ⅰ</t>
  </si>
  <si>
    <t>你下次释放法术轰击的伤害+8但额外消耗3点技力。</t>
  </si>
  <si>
    <t>厚积薄发Ⅱ</t>
  </si>
  <si>
    <t>你下次释放法术轰击的伤害+16但额外消耗6点技力。</t>
  </si>
  <si>
    <t>厚积薄发Ⅲ</t>
  </si>
  <si>
    <t>你下次释放法术轰击的伤害+24但额外消耗9点技力。</t>
  </si>
  <si>
    <t>负面状态</t>
  </si>
  <si>
    <t>乏力</t>
  </si>
  <si>
    <t>角色所有检定难度+1（不会超过极难难度）。</t>
  </si>
  <si>
    <t>痛苦</t>
  </si>
  <si>
    <t>角色所有检定都要额外进行一次精神意志检定。</t>
  </si>
  <si>
    <t>加速恶化</t>
  </si>
  <si>
    <t>角色矿石病感染值与恶化值增长速度翻倍。</t>
  </si>
  <si>
    <t>幻觉</t>
  </si>
  <si>
    <t>角色侦察相关检定前须额外进行一次意志检定，失败则在接下来的检定中看到不存在的东西，得到的信息也将亦真亦假。</t>
  </si>
  <si>
    <t>幻听</t>
  </si>
  <si>
    <t>角色聆听相关检定前须额外进行一次意志检定，失败则在接下来的检定中听到不存在的声音，得到的信息也将亦真亦假。</t>
  </si>
  <si>
    <t>幻嗅</t>
  </si>
  <si>
    <t>角色嗅觉相关检定前须额外进行一次意志检定，失败则在接下来的检定中闻到不存在的味道，得到的信息也将亦真亦假。</t>
  </si>
  <si>
    <t>失明</t>
  </si>
  <si>
    <t>角色侦察相关检定难度+3，攻击命中难度+3（不会超过极难难度）。</t>
  </si>
  <si>
    <t>失聪</t>
  </si>
  <si>
    <t>角色聆听相关检定难度+3，攻击命中难度+2（不会超过极难难度）。</t>
  </si>
  <si>
    <t>失嗅</t>
  </si>
  <si>
    <t>角色嗅觉相关检定难度+3，攻击命中难度+1（不会超过极难难度）。</t>
  </si>
  <si>
    <t>失忆</t>
  </si>
  <si>
    <t>角色出现记忆缺失。在此状态下角色可能很难想起某些具体的知识（例如一名角色想要转述一封信，这对于正常人来说可能十分简单，完全用不着检定，但处于失忆状态的角色开口时很可能就遗忘了信的部分内容，只好通过一次困难难度的智力检定才能想起它们），此外，角色的日常生活也会受到极大影响。</t>
  </si>
  <si>
    <t>失语</t>
  </si>
  <si>
    <t>角色发声相关检定无法进行，无法进行标记。</t>
  </si>
  <si>
    <t>精神崩溃</t>
  </si>
  <si>
    <t>角色的精神崩溃了！在此状态下，角色无法进行动作，玩家暂时失去角色的控制权，视具体情况每回合开始时进行一次意志检定，成功则状态消除，失败重复这一步骤，直到角色摆脱控制或死亡。</t>
  </si>
  <si>
    <t>情感缺失</t>
  </si>
  <si>
    <t>角色将逐渐失去自主情感，最终导致人格缺陷。该状态下的角色在交际类技能判定时难度+2。</t>
  </si>
  <si>
    <t>局部异变</t>
  </si>
  <si>
    <t>角色的某个部位由于矿石病感染或药物治疗等原因产生变异，例如普罗旺斯的尾部膨大，安德切尔的光环歪斜等，被影响的角色要骰一次1d6，若结果小于3，ta的个人魅力-10；若结果大于3，ta的个人魅力+10，具体发生异变的部位和异变效果视具体情况而定。</t>
  </si>
  <si>
    <t>嗜睡</t>
  </si>
  <si>
    <t>角色会经常犯困，此时需要进行精神意志检定，失败则进入睡眠状态</t>
  </si>
  <si>
    <t>混乱</t>
  </si>
  <si>
    <t>这名角色混乱了，他言不达意行动毛手毛脚，所有检定难度+3（不会高于极难难度）</t>
  </si>
  <si>
    <t>困惑Ⅰ</t>
  </si>
  <si>
    <t>角色好困惑，他对现实的认知有些模糊。</t>
  </si>
  <si>
    <t>困惑Ⅱ</t>
  </si>
  <si>
    <t>角色十分困惑，他快要崩溃了！</t>
  </si>
  <si>
    <t>困惑Ⅲ</t>
  </si>
  <si>
    <t>移除该状态，为角色添加精神崩溃状态。</t>
  </si>
  <si>
    <t>“异化”</t>
  </si>
  <si>
    <t>这名角色的思维正在被改写，他对某些事物的理解被认为改变了。</t>
  </si>
  <si>
    <t>被精神控制</t>
  </si>
  <si>
    <t>这名角色被精神控制了，他的操纵权被转交给了精神控制的来源。</t>
  </si>
  <si>
    <t>受到牵引</t>
  </si>
  <si>
    <t>下次使用武器攻击必定失手。</t>
  </si>
  <si>
    <t>被奴役</t>
  </si>
  <si>
    <t>这个单位被奴役了。</t>
  </si>
  <si>
    <t>漂浮</t>
  </si>
  <si>
    <t>这名角色正漂浮在空中，他无法自由移动，无法闪避。</t>
  </si>
  <si>
    <t>压力山大</t>
  </si>
  <si>
    <t>这名角色受到重压，先攻-50点</t>
  </si>
  <si>
    <t>被破魔</t>
  </si>
  <si>
    <t>这名角色和他的护甲的魔法抗性被剥离了 。</t>
  </si>
  <si>
    <t>被法术胁迫</t>
  </si>
  <si>
    <t>这名角色被源石技艺胁迫，先攻-100点。</t>
  </si>
  <si>
    <t>睡眠</t>
  </si>
  <si>
    <t>这名角色睡着了，他无法做出任何行动，受到任何形式的伤害或负面效果都会解除这个状态。</t>
  </si>
  <si>
    <t>燃烧</t>
  </si>
  <si>
    <t>这名角色被点燃了，他每回合受到3点火焰真实伤害。</t>
  </si>
  <si>
    <t>寒冷（-30~-10）</t>
  </si>
  <si>
    <t>角色被冻僵了，最大动作位减半（向下取整）</t>
  </si>
  <si>
    <t>寒冷（-40以下）</t>
  </si>
  <si>
    <t>角色正在经受彻骨冰寒，最大动作位减半，每回合开始时有（10-该角色法抗）*10概率进入眩晕状态一回合。</t>
  </si>
  <si>
    <t>潮湿</t>
  </si>
  <si>
    <t>潮湿使得角色难以行动，他的负重值翻倍。该状态的角色受到寒冷效果会为角色额外添加一个持续3回合的冻结效果。</t>
  </si>
  <si>
    <t>冻结</t>
  </si>
  <si>
    <t>角色受到的伤害+30%。</t>
  </si>
  <si>
    <t>目盲</t>
  </si>
  <si>
    <t>角色难以睁眼，攻击命中难度+1。</t>
  </si>
  <si>
    <t>眩晕</t>
  </si>
  <si>
    <t>角色的回合被跳过且失去所有物抗和法抗。</t>
  </si>
  <si>
    <t>中毒</t>
  </si>
  <si>
    <t>这个角色中毒了，每回合或每小时受到2点真实伤害，直到死亡或被治愈。</t>
  </si>
  <si>
    <t>剧毒</t>
  </si>
  <si>
    <t>这名角色身中剧毒！每回合或每分钟受到6点真实伤害，直到死亡或被治愈。</t>
  </si>
  <si>
    <t>麻痹</t>
  </si>
  <si>
    <t>角色身体麻痹，无法移动。</t>
  </si>
  <si>
    <t>被压制</t>
  </si>
  <si>
    <t>这名角色被压制了，每到自己的回合时都要与压制自己的角色进行生理强度对抗，若失败则跳过自己的回合。</t>
  </si>
  <si>
    <t>蹒跚</t>
  </si>
  <si>
    <t>角色步履蹒跚，移动所消耗的动作位+1.</t>
  </si>
  <si>
    <t>左臂骨折</t>
  </si>
  <si>
    <t>左手手持武器无法使用，力量-3点（不会低于0）。</t>
  </si>
  <si>
    <t>右臂骨折</t>
  </si>
  <si>
    <t>右手手持武器无法使用，力量-3点（不会低于0）。</t>
  </si>
  <si>
    <t>单腿骨折</t>
  </si>
  <si>
    <t>持续处于蹒跚状态。</t>
  </si>
  <si>
    <t>双腿骨折</t>
  </si>
  <si>
    <t>无法移动。</t>
  </si>
  <si>
    <t>流血</t>
  </si>
  <si>
    <t>每回合受到3点真实伤害。</t>
  </si>
  <si>
    <t>大出血</t>
  </si>
  <si>
    <t>每回合受到6点真实伤害直到受到救治，如果这个效果累计三回合后还没有消除，还会使得状态拥有者眩晕1d6回合。</t>
  </si>
  <si>
    <t>一级疲劳</t>
  </si>
  <si>
    <t>持续处于乏力状态。</t>
  </si>
  <si>
    <t>二级疲劳</t>
  </si>
  <si>
    <t>所有检定难度+3（不会超过极难难度），无法进行疾奔和旋风斩。</t>
  </si>
  <si>
    <t>火焰附着</t>
  </si>
  <si>
    <t>这名角色被火焰吞噬，每回合受到5点火焰真实伤害直到被扑灭。</t>
  </si>
  <si>
    <t>被沉默</t>
  </si>
  <si>
    <t>禁止施法</t>
  </si>
  <si>
    <t>被锁定</t>
  </si>
  <si>
    <t>这名角色被一个法术浮游单元锁定了。</t>
  </si>
  <si>
    <t>被引导</t>
  </si>
  <si>
    <t>这名角色被无人机引导着，使得无人机操控者阵营对该角色的命中率+25。</t>
  </si>
  <si>
    <t>律法子嗣</t>
  </si>
  <si>
    <t>这名角色因为无法隐藏自己的光环和翅膀导致潜行难度+3（不会超过极难难度）。</t>
  </si>
  <si>
    <t>恶魔之血</t>
  </si>
  <si>
    <t>这名角色由于种族原因被人疏远，交涉检定难度+3（不会超过极难难度）。</t>
  </si>
  <si>
    <t>烈性中毒</t>
  </si>
  <si>
    <t>角色将在五回合内毒发身亡。</t>
  </si>
  <si>
    <t>过重</t>
  </si>
  <si>
    <t>角色移动所消耗的动作位+1，闪避检定难度+3。</t>
  </si>
  <si>
    <t>被缴械</t>
  </si>
  <si>
    <t>无法使用武器。</t>
  </si>
  <si>
    <t>被标记</t>
  </si>
  <si>
    <t>这名角色被标记了，他对标记来源阵营的所有角色命中率-2（不可叠加）。</t>
  </si>
  <si>
    <t>源石技艺失控</t>
  </si>
  <si>
    <t>角色的源石技艺所有属性将强化至原本的2倍，并立刻不受控制的向随机方向、随机目标进行释放，持续1d3回合，结束后进入眩晕状态持续1d5回合。</t>
  </si>
  <si>
    <t>被扰乱</t>
  </si>
  <si>
    <t>这名角色被扰乱行动，下回合最大动作位-1（最多叠加三层且被扰乱的角色至少能够剩余1个动作位）。</t>
  </si>
  <si>
    <t>☆</t>
  </si>
  <si>
    <t>狼袭</t>
  </si>
  <si>
    <t>消耗 1 个动作位，移动一格并在途中袭击一个目标（不算做攻击），这次袭击不消耗动作位也不造成伤害，需要以你所持的武器做检定，成功后使得目标进入“被压制”状态，但这个状态只持续一回合</t>
  </si>
  <si>
    <t>✬</t>
  </si>
  <si>
    <t>猫咪优雅</t>
  </si>
  <si>
    <t>当你使用消耗完整回合的行动成功后，你获得一个动作位。</t>
  </si>
  <si>
    <t>★</t>
  </si>
  <si>
    <t>尖锐的利爪撕裂肌肤。角色每次徒手攻击造成伤害后使目标进入流血状态三回合，每回合受到 3 点真实伤害</t>
  </si>
  <si>
    <t>学得快</t>
  </si>
  <si>
    <t>到达等级 5 之前，你从技能检定成功中获得的经验翻倍</t>
  </si>
  <si>
    <t>张开双翼</t>
  </si>
  <si>
    <t>你在清醒状态时，所有摔落伤害都对你无效</t>
  </si>
  <si>
    <t>跑得快</t>
  </si>
  <si>
    <t>你在反应机动对抗中取优势，在战斗中，如果你在一回合中仅移动，那么下一回合你额外获得 1 个动作位</t>
  </si>
  <si>
    <t>侵略者</t>
  </si>
  <si>
    <t>你对一个角色造成物理伤害后，可以选择使其先攻变为 1，持续一回合，每场游戏只能使用一次</t>
  </si>
  <si>
    <t>狐闻善寻</t>
  </si>
  <si>
    <t>你的嗅觉获得额外点数（表现为技能补正）</t>
  </si>
  <si>
    <t>狡兔之察</t>
  </si>
  <si>
    <t>你的聆听获得额外点数（表现为技能补正）</t>
  </si>
  <si>
    <t>动物伙伴</t>
  </si>
  <si>
    <t>你的动物驯养获得额外点数（表现为技能补正）</t>
  </si>
  <si>
    <t>挑战欲望</t>
  </si>
  <si>
    <t>如果场上只有一名敌人且自己没有任何友军，你的闪避难度和命中难度-3（不会低于一般难度）</t>
  </si>
  <si>
    <t>高效追踪</t>
  </si>
  <si>
    <t>你的追踪获得额外点数（表现为技能补正）</t>
  </si>
  <si>
    <t>奥数血脉</t>
  </si>
  <si>
    <t>你的源石技艺适应性获得额外点数（表现为属性补正）</t>
  </si>
  <si>
    <t>熊的力量</t>
  </si>
  <si>
    <t>你的生理强度和身体素质获得额外点数（表现为属性补正）</t>
  </si>
  <si>
    <t>你的耐力上限+1</t>
  </si>
  <si>
    <t>芬芳四溢</t>
  </si>
  <si>
    <t>你的调香获得额外点数（表现为技能补正）</t>
  </si>
  <si>
    <t>角色善于利用自己的矮小体型，当受到体型等级比自己大的角色攻击时，闪避难度-2（不会低于一般难度）</t>
  </si>
  <si>
    <t>制毒</t>
  </si>
  <si>
    <t>生效后，每小时对目标造成 2 点真实伤害直到死亡。毒素会被一些手段治愈（急救+毒理学检定或相关解药或特定源石技艺）</t>
  </si>
  <si>
    <t>壳状防御</t>
  </si>
  <si>
    <t>你在进行格挡时难度-1</t>
  </si>
  <si>
    <t>甩尾</t>
  </si>
  <si>
    <t>消耗 1 个动作位，对与你处于同一战术格内的目标以尾巴进行抽打造成 1DB 物理伤害（不算做攻击）</t>
  </si>
  <si>
    <t>阿戈尔（特殊）</t>
  </si>
  <si>
    <t>融为一体</t>
  </si>
  <si>
    <t>非战斗状态中，你可以尝试与周围环境融为一体，不靠嗅觉没人能够发现你的存在；战斗中，如果你整个回合不行动，你获得五回合隐蔽</t>
  </si>
  <si>
    <t>龙种</t>
  </si>
  <si>
    <t>你永远不会在对抗中取劣势</t>
  </si>
  <si>
    <t>红龙之血</t>
  </si>
  <si>
    <t>你的攻击中绽放生命火花，造成的所有伤害附带 5 点真实伤害</t>
  </si>
  <si>
    <t>你能够使用铳械，你可以任选一把（必须与模板完全相同）铳作为自己的守护铳，无视这把铳的花费；你的潜行难度+3（不会超过极难难度）</t>
  </si>
  <si>
    <t>渴血</t>
  </si>
  <si>
    <t>每当战斗中有角色受伤，你获得力量+3，持续 1 回合，如果这个效果在一轮内触发了 3 次或更多（即力量累计增加了 9 或更多），你进行一次意志检定，若失败则会在当轮丧失所有物抗</t>
  </si>
  <si>
    <t>你的攻击总是让对手感到难缠，你攻击的目标闪避难度+1</t>
  </si>
  <si>
    <t>当你的感染值提升时数值加倍，恶化值提升时数值减半；你的交涉检定难度+3（不会高于极难难度）</t>
  </si>
  <si>
    <t>文明缔造者</t>
  </si>
  <si>
    <t>获得来自剧本奖励的经验翻倍</t>
  </si>
  <si>
    <t>蝎尾毒刺</t>
  </si>
  <si>
    <t>消耗 2 个动作位进行一次特殊的攻击，对其造成 1DB 伤害，如果成功使目标受伤，目标会中毒，每回合受到两点真实伤害直到死亡或被救治；你非常容易被敌视，这或许会使得你总是成为第一个被排挤的目标，甚至是战斗中第一个被攻击的目标</t>
  </si>
  <si>
    <t>神奇矮人</t>
  </si>
  <si>
    <t>你的妙手获得额外点数（表现为技能补正）</t>
  </si>
  <si>
    <t>犬牙呲互</t>
  </si>
  <si>
    <t>消耗 2 个动作位朝与自己同一格的角色使劲儿咬一口（不算做攻击），造成 1DB 物理伤害并使其流血 3 回合，每回合受到 3 点真实伤害</t>
  </si>
  <si>
    <t>超凡耐心</t>
  </si>
  <si>
    <t>战斗中你移动所消耗的动作位+1；你的非战斗技能检定失败后可以重骰改判1次</t>
  </si>
  <si>
    <t>强大的阿戈尔</t>
  </si>
  <si>
    <t>（表现为属性补正和技能补正）</t>
  </si>
  <si>
    <t>你有两个自选天赋</t>
  </si>
  <si>
    <t>旧日魔种</t>
  </si>
  <si>
    <t>“巨兽种”</t>
  </si>
  <si>
    <t>死亡后重生。</t>
  </si>
  <si>
    <t>隐藏能源</t>
  </si>
  <si>
    <t>生命值归零后获得 5 个动作位，继续行动直到回合结束。</t>
  </si>
  <si>
    <t>战斗</t>
  </si>
  <si>
    <t>交际</t>
  </si>
  <si>
    <t>手艺</t>
  </si>
  <si>
    <t>基础</t>
  </si>
  <si>
    <t>商价</t>
  </si>
  <si>
    <t>学识</t>
  </si>
  <si>
    <t>精神恍惚</t>
  </si>
  <si>
    <t>易疲劳</t>
  </si>
  <si>
    <t>进行一次攻击，如果该次攻击造成的伤害会击杀目标，使目标生命值降至一点，该攻击不会造成流血和大出血状态，但会使得对象眩晕5回合。</t>
    <phoneticPr fontId="32" type="noConversion"/>
  </si>
  <si>
    <t>【漂浮术】</t>
    <phoneticPr fontId="32" type="noConversion"/>
  </si>
  <si>
    <t>体型范围</t>
    <phoneticPr fontId="32" type="noConversion"/>
  </si>
  <si>
    <t>4~7</t>
    <phoneticPr fontId="32" type="noConversion"/>
  </si>
  <si>
    <t>4~6</t>
    <phoneticPr fontId="32" type="noConversion"/>
  </si>
  <si>
    <t>3~6</t>
    <phoneticPr fontId="32" type="noConversion"/>
  </si>
  <si>
    <t>5~8</t>
    <phoneticPr fontId="32" type="noConversion"/>
  </si>
  <si>
    <t>2~4</t>
    <phoneticPr fontId="32" type="noConversion"/>
  </si>
  <si>
    <t>4~8</t>
    <phoneticPr fontId="32" type="noConversion"/>
  </si>
  <si>
    <t>8~13</t>
    <phoneticPr fontId="32" type="noConversion"/>
  </si>
  <si>
    <t>医学，心理学，急救，阅读。任意技能四个。</t>
    <phoneticPr fontId="32" type="noConversion"/>
  </si>
  <si>
    <t>医学，阅读，学识：源石理论，急救。任意技能四个。</t>
    <phoneticPr fontId="3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</si>
</sst>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0"/>
  </numFmts>
  <fonts count="34">
    <font>
      <sz val="11"/>
      <color theme="1"/>
      <name val="等线"/>
      <charset val="134"/>
      <scheme val="minor"/>
    </font>
    <font>
      <sz val="12"/>
      <color theme="1"/>
      <name val="Microsoft YaHei"/>
      <charset val="134"/>
    </font>
    <font>
      <sz val="12"/>
      <color theme="1"/>
      <name val="等线"/>
      <family val="3"/>
      <charset val="134"/>
      <scheme val="minor"/>
    </font>
    <font>
      <sz val="12"/>
      <color theme="1"/>
      <name val="宋体"/>
      <family val="3"/>
      <charset val="134"/>
    </font>
    <font>
      <sz val="11"/>
      <color theme="0"/>
      <name val="等线"/>
      <family val="3"/>
      <charset val="134"/>
      <scheme val="minor"/>
    </font>
    <font>
      <sz val="11"/>
      <name val="等线"/>
      <family val="3"/>
      <charset val="134"/>
      <scheme val="minor"/>
    </font>
    <font>
      <sz val="9"/>
      <color theme="1"/>
      <name val="等线"/>
      <family val="3"/>
      <charset val="134"/>
      <scheme val="minor"/>
    </font>
    <font>
      <sz val="10"/>
      <color theme="1"/>
      <name val="等线"/>
      <family val="3"/>
      <charset val="134"/>
      <scheme val="minor"/>
    </font>
    <font>
      <b/>
      <sz val="16"/>
      <color theme="1"/>
      <name val="等线"/>
      <family val="3"/>
      <charset val="134"/>
      <scheme val="minor"/>
    </font>
    <font>
      <b/>
      <sz val="12"/>
      <color theme="1"/>
      <name val="等线"/>
      <family val="3"/>
      <charset val="134"/>
      <scheme val="minor"/>
    </font>
    <font>
      <sz val="11"/>
      <color rgb="FF323232"/>
      <name val="等线"/>
      <family val="3"/>
      <charset val="134"/>
      <scheme val="minor"/>
    </font>
    <font>
      <b/>
      <sz val="14"/>
      <color rgb="FF8A8989"/>
      <name val="微软雅黑"/>
      <family val="2"/>
      <charset val="134"/>
    </font>
    <font>
      <sz val="14"/>
      <color theme="1"/>
      <name val="微软雅黑"/>
      <family val="2"/>
      <charset val="134"/>
    </font>
    <font>
      <b/>
      <sz val="11"/>
      <color rgb="FFE8E8E8"/>
      <name val="微软雅黑"/>
      <family val="2"/>
      <charset val="134"/>
    </font>
    <font>
      <b/>
      <sz val="11"/>
      <color rgb="FF323232"/>
      <name val="等线"/>
      <family val="3"/>
      <charset val="134"/>
    </font>
    <font>
      <b/>
      <sz val="11"/>
      <color theme="1"/>
      <name val="等线"/>
      <family val="3"/>
      <charset val="134"/>
      <scheme val="minor"/>
    </font>
    <font>
      <sz val="11"/>
      <color theme="2" tint="-0.749992370372631"/>
      <name val="宋体"/>
      <family val="3"/>
      <charset val="134"/>
    </font>
    <font>
      <sz val="11"/>
      <color rgb="FFE8E8E8"/>
      <name val="微软雅黑"/>
      <family val="2"/>
      <charset val="134"/>
    </font>
    <font>
      <sz val="8"/>
      <color theme="1"/>
      <name val="等线"/>
      <family val="3"/>
      <charset val="134"/>
      <scheme val="minor"/>
    </font>
    <font>
      <b/>
      <sz val="20"/>
      <color theme="1"/>
      <name val="宋体"/>
      <family val="3"/>
      <charset val="134"/>
    </font>
    <font>
      <b/>
      <sz val="24"/>
      <color theme="1"/>
      <name val="宋体"/>
      <family val="3"/>
      <charset val="134"/>
    </font>
    <font>
      <i/>
      <sz val="12"/>
      <color theme="1"/>
      <name val="Arial Black"/>
      <family val="2"/>
    </font>
    <font>
      <b/>
      <sz val="12"/>
      <color theme="1"/>
      <name val="Arial Black"/>
      <family val="2"/>
    </font>
    <font>
      <b/>
      <i/>
      <sz val="24"/>
      <color theme="1"/>
      <name val="等线"/>
      <family val="3"/>
      <charset val="134"/>
      <scheme val="minor"/>
    </font>
    <font>
      <sz val="28"/>
      <color theme="1"/>
      <name val="等线"/>
      <family val="3"/>
      <charset val="134"/>
      <scheme val="minor"/>
    </font>
    <font>
      <sz val="11"/>
      <color theme="1"/>
      <name val="等线"/>
      <family val="3"/>
      <charset val="134"/>
      <scheme val="minor"/>
    </font>
    <font>
      <sz val="11"/>
      <color rgb="FF323232"/>
      <name val="等线"/>
      <family val="3"/>
      <charset val="134"/>
    </font>
    <font>
      <b/>
      <sz val="11"/>
      <color theme="1"/>
      <name val="Calibri"/>
      <family val="2"/>
    </font>
    <font>
      <b/>
      <sz val="11"/>
      <color theme="1"/>
      <name val="等线"/>
      <family val="3"/>
      <charset val="134"/>
    </font>
    <font>
      <b/>
      <sz val="9"/>
      <name val="宋体"/>
      <family val="3"/>
      <charset val="134"/>
    </font>
    <font>
      <sz val="9"/>
      <name val="宋体"/>
      <family val="3"/>
      <charset val="134"/>
    </font>
    <font>
      <sz val="9"/>
      <name val="等线"/>
      <family val="3"/>
      <charset val="134"/>
      <scheme val="minor"/>
    </font>
    <font>
      <sz val="9"/>
      <name val="等线"/>
      <family val="3"/>
      <charset val="134"/>
      <scheme val="minor"/>
    </font>
    <font>
      <sz val="11"/>
      <color theme="1"/>
      <name val="等线"/>
      <family val="3"/>
      <charset val="134"/>
      <scheme val="minor"/>
    </font>
  </fonts>
  <fills count="40">
    <fill>
      <patternFill patternType="none"/>
    </fill>
    <fill>
      <patternFill patternType="gray125"/>
    </fill>
    <fill>
      <patternFill patternType="solid">
        <fgColor theme="1"/>
        <bgColor indexed="64"/>
      </patternFill>
    </fill>
    <fill>
      <patternFill patternType="solid">
        <fgColor rgb="FFE0E0E0"/>
        <bgColor indexed="64"/>
      </patternFill>
    </fill>
    <fill>
      <patternFill patternType="solid">
        <fgColor theme="9" tint="0.79979857783745845"/>
        <bgColor indexed="64"/>
      </patternFill>
    </fill>
    <fill>
      <patternFill patternType="solid">
        <fgColor theme="9" tint="0.79973754081850645"/>
        <bgColor indexed="64"/>
      </patternFill>
    </fill>
    <fill>
      <patternFill patternType="solid">
        <fgColor rgb="FFFFFF00"/>
        <bgColor indexed="64"/>
      </patternFill>
    </fill>
    <fill>
      <patternFill patternType="solid">
        <fgColor rgb="FF00B050"/>
        <bgColor indexed="64"/>
      </patternFill>
    </fill>
    <fill>
      <patternFill patternType="solid">
        <fgColor theme="9" tint="0.39982299264503923"/>
        <bgColor indexed="64"/>
      </patternFill>
    </fill>
    <fill>
      <patternFill patternType="solid">
        <fgColor theme="9" tint="0.79982909634693444"/>
        <bgColor indexed="64"/>
      </patternFill>
    </fill>
    <fill>
      <patternFill patternType="solid">
        <fgColor theme="8" tint="0.79982909634693444"/>
        <bgColor indexed="64"/>
      </patternFill>
    </fill>
    <fill>
      <patternFill patternType="solid">
        <fgColor rgb="FFF73BFB"/>
        <bgColor indexed="64"/>
      </patternFill>
    </fill>
    <fill>
      <patternFill patternType="solid">
        <fgColor rgb="FFCC66FF"/>
        <bgColor indexed="64"/>
      </patternFill>
    </fill>
    <fill>
      <patternFill patternType="solid">
        <fgColor theme="5" tint="0.59999389629810485"/>
        <bgColor indexed="64"/>
      </patternFill>
    </fill>
    <fill>
      <patternFill patternType="solid">
        <fgColor theme="7" tint="0.79982909634693444"/>
        <bgColor indexed="64"/>
      </patternFill>
    </fill>
    <fill>
      <patternFill patternType="solid">
        <fgColor rgb="FFFF0000"/>
        <bgColor indexed="64"/>
      </patternFill>
    </fill>
    <fill>
      <patternFill patternType="solid">
        <fgColor rgb="FFFF7C80"/>
        <bgColor indexed="64"/>
      </patternFill>
    </fill>
    <fill>
      <patternFill patternType="solid">
        <fgColor rgb="FFCCCCCC"/>
        <bgColor indexed="64"/>
      </patternFill>
    </fill>
    <fill>
      <patternFill patternType="solid">
        <fgColor rgb="FFC00000"/>
        <bgColor indexed="64"/>
      </patternFill>
    </fill>
    <fill>
      <patternFill patternType="solid">
        <fgColor theme="8" tint="-0.499984740745262"/>
        <bgColor indexed="64"/>
      </patternFill>
    </fill>
    <fill>
      <patternFill patternType="solid">
        <fgColor theme="4" tint="0.39982299264503923"/>
        <bgColor indexed="64"/>
      </patternFill>
    </fill>
    <fill>
      <patternFill patternType="solid">
        <fgColor theme="9" tint="0.39970091860713525"/>
        <bgColor indexed="64"/>
      </patternFill>
    </fill>
    <fill>
      <patternFill patternType="solid">
        <fgColor theme="9" tint="0.59999389629810485"/>
        <bgColor indexed="64"/>
      </patternFill>
    </fill>
    <fill>
      <patternFill patternType="solid">
        <fgColor theme="9" tint="0.79970702230903046"/>
        <bgColor indexed="64"/>
      </patternFill>
    </fill>
    <fill>
      <patternFill patternType="solid">
        <fgColor theme="5" tint="0.39970091860713525"/>
        <bgColor indexed="64"/>
      </patternFill>
    </fill>
    <fill>
      <patternFill patternType="solid">
        <fgColor theme="5" tint="0.79973754081850645"/>
        <bgColor indexed="64"/>
      </patternFill>
    </fill>
    <fill>
      <patternFill patternType="solid">
        <fgColor theme="4" tint="0.79970702230903046"/>
        <bgColor indexed="64"/>
      </patternFill>
    </fill>
    <fill>
      <patternFill patternType="solid">
        <fgColor rgb="FFE8E8E8"/>
        <bgColor indexed="64"/>
      </patternFill>
    </fill>
    <fill>
      <patternFill patternType="solid">
        <fgColor theme="0"/>
        <bgColor indexed="64"/>
      </patternFill>
    </fill>
    <fill>
      <patternFill patternType="solid">
        <fgColor theme="9" tint="0.39976195562608724"/>
        <bgColor indexed="64"/>
      </patternFill>
    </fill>
    <fill>
      <patternFill patternType="solid">
        <fgColor theme="9" tint="0.39973143711661124"/>
        <bgColor indexed="64"/>
      </patternFill>
    </fill>
    <fill>
      <patternFill patternType="solid">
        <fgColor theme="9" tint="0.79976805932798245"/>
        <bgColor indexed="64"/>
      </patternFill>
    </fill>
    <fill>
      <patternFill patternType="solid">
        <fgColor theme="6" tint="0.79976805932798245"/>
        <bgColor indexed="64"/>
      </patternFill>
    </fill>
    <fill>
      <patternFill patternType="solid">
        <fgColor theme="8" tint="0.79976805932798245"/>
        <bgColor indexed="64"/>
      </patternFill>
    </fill>
    <fill>
      <patternFill patternType="solid">
        <fgColor theme="4" tint="0.79979857783745845"/>
        <bgColor indexed="64"/>
      </patternFill>
    </fill>
    <fill>
      <patternFill patternType="solid">
        <fgColor theme="8" tint="0.59999389629810485"/>
        <bgColor indexed="64"/>
      </patternFill>
    </fill>
    <fill>
      <patternFill patternType="solid">
        <fgColor rgb="FF00B0F0"/>
        <bgColor indexed="64"/>
      </patternFill>
    </fill>
    <fill>
      <gradientFill type="path" left="0.5" right="0.5" top="0.5" bottom="0.5">
        <stop position="0">
          <color rgb="FF3C3C3C"/>
        </stop>
        <stop position="1">
          <color rgb="FF0A0A0A"/>
        </stop>
      </gradientFill>
    </fill>
    <fill>
      <patternFill patternType="solid">
        <fgColor rgb="FF616161"/>
        <bgColor indexed="64"/>
      </patternFill>
    </fill>
    <fill>
      <patternFill patternType="solid">
        <fgColor rgb="FFD5D5D5"/>
        <bgColor indexed="64"/>
      </patternFill>
    </fill>
  </fills>
  <borders count="1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ck">
        <color auto="1"/>
      </bottom>
      <diagonal/>
    </border>
    <border>
      <left style="thin">
        <color auto="1"/>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ck">
        <color auto="1"/>
      </left>
      <right/>
      <top style="thick">
        <color auto="1"/>
      </top>
      <bottom/>
      <diagonal/>
    </border>
    <border>
      <left/>
      <right/>
      <top style="thick">
        <color auto="1"/>
      </top>
      <bottom/>
      <diagonal/>
    </border>
    <border>
      <left style="thick">
        <color auto="1"/>
      </left>
      <right/>
      <top/>
      <bottom style="thin">
        <color auto="1"/>
      </bottom>
      <diagonal/>
    </border>
    <border>
      <left style="thick">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thick">
        <color auto="1"/>
      </left>
      <right/>
      <top/>
      <bottom/>
      <diagonal/>
    </border>
    <border>
      <left style="thick">
        <color auto="1"/>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top/>
      <bottom style="thick">
        <color auto="1"/>
      </bottom>
      <diagonal/>
    </border>
    <border>
      <left/>
      <right style="medium">
        <color auto="1"/>
      </right>
      <top/>
      <bottom style="thick">
        <color auto="1"/>
      </bottom>
      <diagonal/>
    </border>
    <border>
      <left style="medium">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style="thick">
        <color auto="1"/>
      </left>
      <right/>
      <top style="thin">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thick">
        <color auto="1"/>
      </bottom>
      <diagonal/>
    </border>
    <border>
      <left/>
      <right style="medium">
        <color auto="1"/>
      </right>
      <top style="thin">
        <color auto="1"/>
      </top>
      <bottom style="thick">
        <color auto="1"/>
      </bottom>
      <diagonal/>
    </border>
    <border>
      <left/>
      <right style="thin">
        <color auto="1"/>
      </right>
      <top style="thin">
        <color auto="1"/>
      </top>
      <bottom style="thick">
        <color auto="1"/>
      </bottom>
      <diagonal/>
    </border>
    <border>
      <left/>
      <right style="thick">
        <color auto="1"/>
      </right>
      <top style="thin">
        <color auto="1"/>
      </top>
      <bottom style="thin">
        <color auto="1"/>
      </bottom>
      <diagonal/>
    </border>
    <border>
      <left/>
      <right/>
      <top style="medium">
        <color auto="1"/>
      </top>
      <bottom/>
      <diagonal/>
    </border>
    <border>
      <left/>
      <right style="thick">
        <color auto="1"/>
      </right>
      <top style="thin">
        <color auto="1"/>
      </top>
      <bottom style="thick">
        <color auto="1"/>
      </bottom>
      <diagonal/>
    </border>
    <border>
      <left/>
      <right/>
      <top/>
      <bottom style="thick">
        <color auto="1"/>
      </bottom>
      <diagonal/>
    </border>
    <border>
      <left style="medium">
        <color auto="1"/>
      </left>
      <right/>
      <top style="medium">
        <color auto="1"/>
      </top>
      <bottom/>
      <diagonal/>
    </border>
    <border>
      <left style="medium">
        <color auto="1"/>
      </left>
      <right/>
      <top/>
      <bottom/>
      <diagonal/>
    </border>
    <border>
      <left style="medium">
        <color auto="1"/>
      </left>
      <right/>
      <top/>
      <bottom style="thick">
        <color auto="1"/>
      </bottom>
      <diagonal/>
    </border>
    <border>
      <left style="medium">
        <color auto="1"/>
      </left>
      <right style="thin">
        <color auto="1"/>
      </right>
      <top style="medium">
        <color auto="1"/>
      </top>
      <bottom style="thick">
        <color auto="1"/>
      </bottom>
      <diagonal/>
    </border>
    <border>
      <left style="thin">
        <color auto="1"/>
      </left>
      <right style="thin">
        <color auto="1"/>
      </right>
      <top style="medium">
        <color auto="1"/>
      </top>
      <bottom style="thick">
        <color auto="1"/>
      </bottom>
      <diagonal/>
    </border>
    <border>
      <left/>
      <right style="thick">
        <color auto="1"/>
      </right>
      <top style="medium">
        <color auto="1"/>
      </top>
      <bottom/>
      <diagonal/>
    </border>
    <border>
      <left/>
      <right style="thick">
        <color auto="1"/>
      </right>
      <top/>
      <bottom/>
      <diagonal/>
    </border>
    <border>
      <left style="medium">
        <color auto="1"/>
      </left>
      <right/>
      <top style="thin">
        <color auto="1"/>
      </top>
      <bottom style="medium">
        <color auto="1"/>
      </bottom>
      <diagonal/>
    </border>
    <border>
      <left/>
      <right style="thick">
        <color auto="1"/>
      </right>
      <top/>
      <bottom style="thick">
        <color auto="1"/>
      </bottom>
      <diagonal/>
    </border>
    <border>
      <left style="thick">
        <color auto="1"/>
      </left>
      <right/>
      <top style="thin">
        <color auto="1"/>
      </top>
      <bottom style="thick">
        <color auto="1"/>
      </bottom>
      <diagonal/>
    </border>
    <border>
      <left style="medium">
        <color auto="1"/>
      </left>
      <right/>
      <top style="medium">
        <color auto="1"/>
      </top>
      <bottom style="thick">
        <color auto="1"/>
      </bottom>
      <diagonal/>
    </border>
    <border>
      <left/>
      <right style="thick">
        <color auto="1"/>
      </right>
      <top style="thick">
        <color auto="1"/>
      </top>
      <bottom style="thin">
        <color auto="1"/>
      </bottom>
      <diagonal/>
    </border>
    <border>
      <left/>
      <right style="thick">
        <color auto="1"/>
      </right>
      <top style="thin">
        <color auto="1"/>
      </top>
      <bottom style="medium">
        <color auto="1"/>
      </bottom>
      <diagonal/>
    </border>
    <border>
      <left style="thick">
        <color auto="1"/>
      </left>
      <right/>
      <top style="medium">
        <color auto="1"/>
      </top>
      <bottom style="medium">
        <color auto="1"/>
      </bottom>
      <diagonal/>
    </border>
    <border>
      <left style="thin">
        <color auto="1"/>
      </left>
      <right style="thick">
        <color auto="1"/>
      </right>
      <top style="medium">
        <color auto="1"/>
      </top>
      <bottom style="thin">
        <color auto="1"/>
      </bottom>
      <diagonal/>
    </border>
    <border>
      <left style="thin">
        <color auto="1"/>
      </left>
      <right style="thick">
        <color auto="1"/>
      </right>
      <top style="medium">
        <color auto="1"/>
      </top>
      <bottom style="thick">
        <color auto="1"/>
      </bottom>
      <diagonal/>
    </border>
    <border>
      <left/>
      <right style="thick">
        <color auto="1"/>
      </right>
      <top style="thin">
        <color auto="1"/>
      </top>
      <bottom/>
      <diagonal/>
    </border>
    <border>
      <left/>
      <right style="thick">
        <color auto="1"/>
      </right>
      <top/>
      <bottom style="thin">
        <color auto="1"/>
      </bottom>
      <diagonal/>
    </border>
    <border>
      <left style="thick">
        <color auto="1"/>
      </left>
      <right style="thin">
        <color auto="1"/>
      </right>
      <top style="thin">
        <color auto="1"/>
      </top>
      <bottom/>
      <diagonal/>
    </border>
    <border>
      <left/>
      <right style="medium">
        <color auto="1"/>
      </right>
      <top style="thin">
        <color auto="1"/>
      </top>
      <bottom style="medium">
        <color auto="1"/>
      </bottom>
      <diagonal/>
    </border>
    <border>
      <left/>
      <right style="dashed">
        <color auto="1"/>
      </right>
      <top style="thin">
        <color auto="1"/>
      </top>
      <bottom style="thin">
        <color auto="1"/>
      </bottom>
      <diagonal/>
    </border>
    <border>
      <left style="dashed">
        <color auto="1"/>
      </left>
      <right/>
      <top style="thin">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thick">
        <color auto="1"/>
      </bottom>
      <diagonal/>
    </border>
    <border>
      <left/>
      <right style="thin">
        <color auto="1"/>
      </right>
      <top style="medium">
        <color auto="1"/>
      </top>
      <bottom style="thick">
        <color auto="1"/>
      </bottom>
      <diagonal/>
    </border>
    <border>
      <left style="thin">
        <color auto="1"/>
      </left>
      <right/>
      <top style="medium">
        <color auto="1"/>
      </top>
      <bottom style="thick">
        <color auto="1"/>
      </bottom>
      <diagonal/>
    </border>
    <border>
      <left style="thin">
        <color auto="1"/>
      </left>
      <right style="thick">
        <color auto="1"/>
      </right>
      <top style="thin">
        <color auto="1"/>
      </top>
      <bottom style="thin">
        <color auto="1"/>
      </bottom>
      <diagonal/>
    </border>
    <border>
      <left style="thin">
        <color auto="1"/>
      </left>
      <right style="thick">
        <color auto="1"/>
      </right>
      <top style="thin">
        <color auto="1"/>
      </top>
      <bottom/>
      <diagonal/>
    </border>
    <border>
      <left/>
      <right style="thick">
        <color auto="1"/>
      </right>
      <top style="thick">
        <color auto="1"/>
      </top>
      <bottom/>
      <diagonal/>
    </border>
    <border>
      <left/>
      <right style="thick">
        <color auto="1"/>
      </right>
      <top style="medium">
        <color auto="1"/>
      </top>
      <bottom style="medium">
        <color auto="1"/>
      </bottom>
      <diagonal/>
    </border>
    <border>
      <left/>
      <right style="thick">
        <color auto="1"/>
      </right>
      <top style="medium">
        <color auto="1"/>
      </top>
      <bottom style="thick">
        <color auto="1"/>
      </bottom>
      <diagonal/>
    </border>
    <border>
      <left/>
      <right style="medium">
        <color auto="1"/>
      </right>
      <top style="thin">
        <color auto="1"/>
      </top>
      <bottom/>
      <diagonal/>
    </border>
    <border>
      <left/>
      <right style="medium">
        <color auto="1"/>
      </right>
      <top/>
      <bottom style="thin">
        <color auto="1"/>
      </bottom>
      <diagonal/>
    </border>
    <border>
      <left style="thick">
        <color auto="1"/>
      </left>
      <right/>
      <top/>
      <bottom style="medium">
        <color auto="1"/>
      </bottom>
      <diagonal/>
    </border>
    <border>
      <left/>
      <right/>
      <top/>
      <bottom style="medium">
        <color auto="1"/>
      </bottom>
      <diagonal/>
    </border>
    <border>
      <left/>
      <right style="thin">
        <color auto="1"/>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top style="thin">
        <color auto="1"/>
      </top>
      <bottom/>
      <diagonal/>
    </border>
    <border>
      <left style="medium">
        <color auto="1"/>
      </left>
      <right/>
      <top/>
      <bottom style="thin">
        <color auto="1"/>
      </bottom>
      <diagonal/>
    </border>
    <border>
      <left/>
      <right style="dashed">
        <color auto="1"/>
      </right>
      <top style="medium">
        <color auto="1"/>
      </top>
      <bottom style="thin">
        <color auto="1"/>
      </bottom>
      <diagonal/>
    </border>
    <border>
      <left/>
      <right style="dashed">
        <color auto="1"/>
      </right>
      <top style="medium">
        <color auto="1"/>
      </top>
      <bottom/>
      <diagonal/>
    </border>
    <border>
      <left/>
      <right style="thick">
        <color auto="1"/>
      </right>
      <top style="medium">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style="thin">
        <color auto="1"/>
      </left>
      <right style="thick">
        <color auto="1"/>
      </right>
      <top style="thin">
        <color auto="1"/>
      </top>
      <bottom style="thick">
        <color auto="1"/>
      </bottom>
      <diagonal/>
    </border>
    <border>
      <left/>
      <right style="thick">
        <color auto="1"/>
      </right>
      <top/>
      <bottom style="medium">
        <color auto="1"/>
      </bottom>
      <diagonal/>
    </border>
    <border>
      <left style="thin">
        <color auto="1"/>
      </left>
      <right/>
      <top style="medium">
        <color auto="1"/>
      </top>
      <bottom/>
      <diagonal/>
    </border>
    <border>
      <left style="thin">
        <color auto="1"/>
      </left>
      <right/>
      <top/>
      <bottom style="thick">
        <color auto="1"/>
      </bottom>
      <diagonal/>
    </border>
    <border>
      <left/>
      <right style="thin">
        <color auto="1"/>
      </right>
      <top style="thick">
        <color auto="1"/>
      </top>
      <bottom style="thin">
        <color auto="1"/>
      </bottom>
      <diagonal/>
    </border>
    <border>
      <left style="thin">
        <color auto="1"/>
      </left>
      <right/>
      <top style="thick">
        <color auto="1"/>
      </top>
      <bottom style="thin">
        <color auto="1"/>
      </bottom>
      <diagonal/>
    </border>
  </borders>
  <cellStyleXfs count="6">
    <xf numFmtId="0" fontId="0" fillId="0" borderId="0"/>
    <xf numFmtId="0" fontId="25" fillId="0" borderId="0"/>
    <xf numFmtId="0" fontId="25" fillId="0" borderId="0"/>
    <xf numFmtId="0" fontId="25" fillId="0" borderId="0"/>
    <xf numFmtId="0" fontId="25" fillId="0" borderId="0"/>
    <xf numFmtId="0" fontId="25" fillId="0" borderId="0"/>
  </cellStyleXfs>
  <cellXfs count="869">
    <xf numFmtId="0" fontId="0" fillId="0" borderId="0" xfId="0"/>
    <xf numFmtId="0" fontId="0" fillId="0" borderId="0" xfId="0" applyFont="1"/>
    <xf numFmtId="0" fontId="0" fillId="0" borderId="0" xfId="0" applyFill="1"/>
    <xf numFmtId="0" fontId="0" fillId="2" borderId="0" xfId="0" applyFill="1"/>
    <xf numFmtId="0" fontId="0" fillId="3" borderId="1" xfId="0" applyFill="1" applyBorder="1" applyAlignment="1">
      <alignment vertical="center" wrapText="1"/>
    </xf>
    <xf numFmtId="0" fontId="0" fillId="3" borderId="2" xfId="0" applyFill="1" applyBorder="1" applyAlignment="1">
      <alignment vertical="center" wrapText="1"/>
    </xf>
    <xf numFmtId="0" fontId="0" fillId="3" borderId="3" xfId="0" applyFill="1" applyBorder="1" applyAlignment="1">
      <alignment vertical="center" wrapText="1"/>
    </xf>
    <xf numFmtId="0" fontId="0" fillId="3" borderId="4" xfId="0" applyFill="1" applyBorder="1" applyAlignment="1">
      <alignment vertical="center" wrapText="1"/>
    </xf>
    <xf numFmtId="0" fontId="0" fillId="3" borderId="5" xfId="0" applyFill="1" applyBorder="1" applyAlignment="1">
      <alignment vertical="center" wrapText="1"/>
    </xf>
    <xf numFmtId="0" fontId="1" fillId="0" borderId="0" xfId="0" applyFont="1"/>
    <xf numFmtId="0" fontId="2" fillId="0" borderId="0" xfId="0" applyFont="1"/>
    <xf numFmtId="0" fontId="0" fillId="0" borderId="1" xfId="0" applyBorder="1" applyAlignment="1">
      <alignment horizontal="center" vertical="center" wrapText="1"/>
    </xf>
    <xf numFmtId="0" fontId="0" fillId="0" borderId="6" xfId="0" applyBorder="1" applyAlignment="1">
      <alignment vertical="center" wrapText="1"/>
    </xf>
    <xf numFmtId="0" fontId="3" fillId="0" borderId="0" xfId="0" applyFont="1"/>
    <xf numFmtId="0" fontId="0" fillId="4" borderId="1" xfId="0" applyFill="1" applyBorder="1" applyAlignment="1">
      <alignment horizontal="center" vertical="center" wrapText="1"/>
    </xf>
    <xf numFmtId="0" fontId="0" fillId="4" borderId="6" xfId="0" applyFill="1" applyBorder="1" applyAlignment="1">
      <alignment vertical="center" wrapText="1"/>
    </xf>
    <xf numFmtId="0" fontId="25" fillId="0" borderId="3" xfId="3" applyBorder="1" applyAlignment="1">
      <alignment vertical="center" wrapText="1"/>
    </xf>
    <xf numFmtId="0" fontId="25" fillId="5" borderId="3" xfId="3" applyFill="1" applyBorder="1" applyAlignment="1">
      <alignment vertical="center" wrapText="1"/>
    </xf>
    <xf numFmtId="0" fontId="25" fillId="0" borderId="2" xfId="3" applyBorder="1" applyAlignment="1">
      <alignment vertical="center" wrapText="1"/>
    </xf>
    <xf numFmtId="0" fontId="0" fillId="6" borderId="1" xfId="0" applyFont="1" applyFill="1" applyBorder="1" applyAlignment="1">
      <alignment horizontal="center" vertical="center" wrapText="1"/>
    </xf>
    <xf numFmtId="0" fontId="25" fillId="5" borderId="2" xfId="3" applyFill="1" applyBorder="1" applyAlignment="1">
      <alignment vertical="center" wrapText="1"/>
    </xf>
    <xf numFmtId="0" fontId="0" fillId="0" borderId="1" xfId="0" applyFont="1" applyFill="1" applyBorder="1" applyAlignment="1">
      <alignment horizontal="center" vertical="center" wrapText="1"/>
    </xf>
    <xf numFmtId="0" fontId="0" fillId="0" borderId="0" xfId="0" applyNumberFormat="1"/>
    <xf numFmtId="0" fontId="25" fillId="0" borderId="4" xfId="3" applyBorder="1" applyAlignment="1">
      <alignment vertical="center" wrapText="1"/>
    </xf>
    <xf numFmtId="0" fontId="25" fillId="5" borderId="4" xfId="3" applyFill="1" applyBorder="1" applyAlignment="1">
      <alignment vertical="center" wrapText="1"/>
    </xf>
    <xf numFmtId="0" fontId="0" fillId="0" borderId="0" xfId="0" applyAlignment="1">
      <alignment horizontal="center" vertical="center" wrapText="1"/>
    </xf>
    <xf numFmtId="0" fontId="4" fillId="15" borderId="1" xfId="0" applyFont="1" applyFill="1" applyBorder="1" applyAlignment="1">
      <alignment horizontal="center" vertical="center" wrapText="1"/>
    </xf>
    <xf numFmtId="0" fontId="0" fillId="16" borderId="1" xfId="0" applyFont="1" applyFill="1" applyBorder="1" applyAlignment="1">
      <alignment horizontal="center" vertical="center" wrapText="1"/>
    </xf>
    <xf numFmtId="0" fontId="0" fillId="17" borderId="1" xfId="0" applyFont="1" applyFill="1" applyBorder="1" applyAlignment="1">
      <alignment horizontal="center" vertical="center" wrapText="1"/>
    </xf>
    <xf numFmtId="0" fontId="0" fillId="17" borderId="1" xfId="0" applyFill="1" applyBorder="1" applyAlignment="1">
      <alignment horizontal="center" vertical="center" wrapText="1"/>
    </xf>
    <xf numFmtId="0" fontId="0" fillId="16" borderId="1" xfId="0" applyFill="1" applyBorder="1" applyAlignment="1">
      <alignment horizontal="center" vertical="center" wrapText="1"/>
    </xf>
    <xf numFmtId="0" fontId="4" fillId="18" borderId="1" xfId="0" applyFont="1" applyFill="1" applyBorder="1" applyAlignment="1">
      <alignment horizontal="center" vertical="center" wrapText="1"/>
    </xf>
    <xf numFmtId="0" fontId="4" fillId="19" borderId="1" xfId="0" applyFont="1" applyFill="1" applyBorder="1" applyAlignment="1">
      <alignment horizontal="center" vertical="center" wrapText="1"/>
    </xf>
    <xf numFmtId="0" fontId="0" fillId="20" borderId="1" xfId="0" applyFont="1" applyFill="1" applyBorder="1" applyAlignment="1">
      <alignment horizontal="center" vertical="center" wrapText="1"/>
    </xf>
    <xf numFmtId="0" fontId="25" fillId="0" borderId="0" xfId="3" applyAlignment="1">
      <alignment horizontal="center" vertical="center" wrapText="1"/>
    </xf>
    <xf numFmtId="0" fontId="25" fillId="0" borderId="0" xfId="3"/>
    <xf numFmtId="0" fontId="25" fillId="0" borderId="0" xfId="3" applyAlignment="1">
      <alignment vertical="center" wrapText="1"/>
    </xf>
    <xf numFmtId="0" fontId="25" fillId="0" borderId="2" xfId="3" applyBorder="1" applyAlignment="1">
      <alignment horizontal="center" vertical="center" wrapText="1"/>
    </xf>
    <xf numFmtId="0" fontId="25" fillId="5" borderId="0" xfId="3" applyFill="1" applyAlignment="1">
      <alignment horizontal="center" vertical="center" wrapText="1"/>
    </xf>
    <xf numFmtId="0" fontId="25" fillId="24" borderId="2" xfId="3" applyFill="1" applyBorder="1" applyAlignment="1">
      <alignment horizontal="center" vertical="center" wrapText="1"/>
    </xf>
    <xf numFmtId="0" fontId="25" fillId="25" borderId="2" xfId="3" applyFill="1" applyBorder="1" applyAlignment="1">
      <alignment horizontal="center" vertical="center" wrapText="1"/>
    </xf>
    <xf numFmtId="0" fontId="25" fillId="5" borderId="0" xfId="3" applyFill="1"/>
    <xf numFmtId="0" fontId="0" fillId="0" borderId="0" xfId="0" applyAlignment="1">
      <alignment horizontal="center" vertical="center"/>
    </xf>
    <xf numFmtId="0" fontId="8" fillId="29" borderId="2" xfId="0" applyFont="1" applyFill="1" applyBorder="1" applyAlignment="1">
      <alignment horizontal="center" vertical="center" wrapText="1"/>
    </xf>
    <xf numFmtId="0" fontId="0" fillId="22" borderId="2" xfId="0" applyFill="1" applyBorder="1" applyAlignment="1">
      <alignment horizontal="center" vertical="center" wrapText="1"/>
    </xf>
    <xf numFmtId="0" fontId="9" fillId="29" borderId="2" xfId="0" applyFont="1" applyFill="1" applyBorder="1" applyAlignment="1">
      <alignment horizontal="center" vertical="center" wrapText="1"/>
    </xf>
    <xf numFmtId="0" fontId="0" fillId="0" borderId="0" xfId="0" applyAlignment="1"/>
    <xf numFmtId="0" fontId="0" fillId="0" borderId="0" xfId="0" applyAlignment="1">
      <alignment horizontal="center"/>
    </xf>
    <xf numFmtId="0" fontId="0" fillId="0" borderId="0" xfId="0" applyAlignment="1">
      <alignment vertical="center" wrapText="1"/>
    </xf>
    <xf numFmtId="0" fontId="0" fillId="29" borderId="1" xfId="0" applyFill="1" applyBorder="1" applyAlignment="1">
      <alignment horizontal="center" vertical="center" wrapText="1"/>
    </xf>
    <xf numFmtId="0" fontId="0" fillId="29" borderId="2" xfId="0" applyFill="1" applyBorder="1" applyAlignment="1">
      <alignment vertical="center" wrapText="1"/>
    </xf>
    <xf numFmtId="0" fontId="0" fillId="29" borderId="2" xfId="0" applyFill="1" applyBorder="1" applyAlignment="1">
      <alignment horizontal="center" vertical="center" wrapText="1"/>
    </xf>
    <xf numFmtId="0" fontId="0" fillId="0" borderId="2" xfId="0" applyBorder="1" applyAlignment="1">
      <alignment horizontal="center" vertical="center" wrapText="1"/>
    </xf>
    <xf numFmtId="0" fontId="0" fillId="4" borderId="2" xfId="0" applyFill="1" applyBorder="1" applyAlignment="1">
      <alignment horizontal="center" vertical="center" wrapText="1"/>
    </xf>
    <xf numFmtId="0" fontId="0" fillId="22" borderId="1" xfId="0" applyFill="1" applyBorder="1" applyAlignment="1">
      <alignment horizontal="center" vertical="center" wrapText="1"/>
    </xf>
    <xf numFmtId="0" fontId="0" fillId="0" borderId="0" xfId="0" applyBorder="1" applyAlignment="1">
      <alignment vertical="center" wrapText="1"/>
    </xf>
    <xf numFmtId="0" fontId="25" fillId="0" borderId="0" xfId="4" applyAlignment="1">
      <alignment horizontal="center" vertical="center" wrapText="1"/>
    </xf>
    <xf numFmtId="0" fontId="25" fillId="0" borderId="0" xfId="4"/>
    <xf numFmtId="0" fontId="25" fillId="6" borderId="1" xfId="4" applyFill="1" applyBorder="1" applyAlignment="1">
      <alignment horizontal="center" vertical="center" wrapText="1"/>
    </xf>
    <xf numFmtId="0" fontId="25" fillId="0" borderId="1" xfId="4" applyBorder="1" applyAlignment="1">
      <alignment horizontal="center" vertical="center" wrapText="1"/>
    </xf>
    <xf numFmtId="0" fontId="0" fillId="0" borderId="1" xfId="4" applyFont="1" applyBorder="1" applyAlignment="1">
      <alignment horizontal="center" vertical="center" wrapText="1"/>
    </xf>
    <xf numFmtId="0" fontId="0" fillId="0" borderId="0" xfId="4" applyFont="1" applyAlignment="1">
      <alignment horizontal="center" vertical="center" wrapText="1"/>
    </xf>
    <xf numFmtId="0" fontId="25" fillId="0" borderId="0" xfId="5"/>
    <xf numFmtId="0" fontId="25" fillId="0" borderId="6" xfId="2" applyBorder="1" applyAlignment="1">
      <alignment vertical="center" wrapText="1"/>
    </xf>
    <xf numFmtId="0" fontId="25" fillId="0" borderId="10" xfId="2" applyBorder="1" applyAlignment="1">
      <alignment vertical="center" wrapText="1"/>
    </xf>
    <xf numFmtId="0" fontId="25" fillId="0" borderId="12" xfId="2" applyBorder="1" applyAlignment="1">
      <alignment vertical="center" wrapText="1"/>
    </xf>
    <xf numFmtId="0" fontId="25" fillId="0" borderId="0" xfId="2" applyAlignment="1">
      <alignment vertical="center" wrapText="1"/>
    </xf>
    <xf numFmtId="0" fontId="25" fillId="0" borderId="7" xfId="2" applyBorder="1" applyAlignment="1">
      <alignment vertical="center" wrapText="1"/>
    </xf>
    <xf numFmtId="0" fontId="25" fillId="0" borderId="8" xfId="2" applyBorder="1" applyAlignment="1">
      <alignment vertical="center" wrapText="1"/>
    </xf>
    <xf numFmtId="0" fontId="25" fillId="0" borderId="11" xfId="2" applyBorder="1" applyAlignment="1">
      <alignment vertical="center" wrapText="1"/>
    </xf>
    <xf numFmtId="0" fontId="25" fillId="0" borderId="13" xfId="2" applyBorder="1" applyAlignment="1">
      <alignment vertical="center" wrapText="1"/>
    </xf>
    <xf numFmtId="0" fontId="25" fillId="0" borderId="9" xfId="2" applyBorder="1" applyAlignment="1">
      <alignment vertical="center" wrapText="1"/>
    </xf>
    <xf numFmtId="0" fontId="25" fillId="0" borderId="0" xfId="5" applyAlignment="1">
      <alignment horizontal="center" vertical="center" wrapText="1"/>
    </xf>
    <xf numFmtId="0" fontId="25" fillId="0" borderId="1" xfId="5" applyBorder="1" applyAlignment="1">
      <alignment horizontal="center" vertical="center" wrapText="1"/>
    </xf>
    <xf numFmtId="0" fontId="25" fillId="0" borderId="0" xfId="1"/>
    <xf numFmtId="0" fontId="0" fillId="0" borderId="0" xfId="1" applyFont="1"/>
    <xf numFmtId="0" fontId="25" fillId="0" borderId="0" xfId="1" applyAlignment="1">
      <alignment wrapText="1"/>
    </xf>
    <xf numFmtId="0" fontId="0" fillId="17" borderId="0" xfId="0" applyFill="1" applyAlignment="1">
      <alignment horizontal="center" vertical="center" wrapText="1"/>
    </xf>
    <xf numFmtId="0" fontId="0" fillId="17" borderId="0" xfId="0" applyFill="1" applyAlignment="1">
      <alignment vertical="center" wrapText="1"/>
    </xf>
    <xf numFmtId="0" fontId="16" fillId="17" borderId="0" xfId="0" applyFont="1" applyFill="1" applyAlignment="1">
      <alignment vertical="center" wrapText="1"/>
    </xf>
    <xf numFmtId="0" fontId="0" fillId="17" borderId="0" xfId="0" applyFill="1" applyAlignment="1" applyProtection="1">
      <alignment horizontal="center" vertical="center" wrapText="1"/>
      <protection locked="0"/>
    </xf>
    <xf numFmtId="0" fontId="0" fillId="2" borderId="31" xfId="0" applyFill="1" applyBorder="1" applyAlignment="1">
      <alignment vertical="center" wrapText="1"/>
    </xf>
    <xf numFmtId="0" fontId="0" fillId="2" borderId="0" xfId="0" applyFill="1" applyBorder="1" applyAlignment="1">
      <alignment vertical="center" wrapText="1"/>
    </xf>
    <xf numFmtId="0" fontId="0" fillId="17" borderId="31" xfId="0" applyFill="1" applyBorder="1" applyAlignment="1">
      <alignment vertical="center" wrapText="1"/>
    </xf>
    <xf numFmtId="0" fontId="0" fillId="17" borderId="0" xfId="0" applyFill="1" applyBorder="1" applyAlignment="1">
      <alignment vertical="center" wrapText="1"/>
    </xf>
    <xf numFmtId="0" fontId="0" fillId="17" borderId="66" xfId="0" applyFill="1" applyBorder="1" applyAlignment="1">
      <alignment vertical="center" wrapText="1"/>
    </xf>
    <xf numFmtId="0" fontId="15" fillId="17" borderId="10" xfId="0" applyFont="1" applyFill="1" applyBorder="1" applyAlignment="1">
      <alignment wrapText="1"/>
    </xf>
    <xf numFmtId="0" fontId="15" fillId="17" borderId="8" xfId="0" applyFont="1" applyFill="1" applyBorder="1" applyAlignment="1">
      <alignment wrapText="1"/>
    </xf>
    <xf numFmtId="0" fontId="15" fillId="17" borderId="76" xfId="0" applyFont="1" applyFill="1" applyBorder="1" applyAlignment="1">
      <alignment wrapText="1"/>
    </xf>
    <xf numFmtId="0" fontId="15" fillId="17" borderId="2" xfId="0" applyFont="1" applyFill="1" applyBorder="1" applyAlignment="1">
      <alignment wrapText="1"/>
    </xf>
    <xf numFmtId="0" fontId="0" fillId="2" borderId="43" xfId="0" applyFill="1" applyBorder="1" applyAlignment="1">
      <alignment vertical="center" wrapText="1"/>
    </xf>
    <xf numFmtId="0" fontId="0" fillId="2" borderId="59" xfId="0" applyFill="1" applyBorder="1" applyAlignment="1">
      <alignment vertical="center" wrapText="1"/>
    </xf>
    <xf numFmtId="0" fontId="0" fillId="3" borderId="66" xfId="0" applyFill="1" applyBorder="1" applyAlignment="1">
      <alignment horizontal="center" vertical="center" wrapText="1"/>
    </xf>
    <xf numFmtId="0" fontId="0" fillId="17" borderId="68" xfId="0" applyFill="1" applyBorder="1" applyAlignment="1">
      <alignment vertical="center" wrapText="1"/>
    </xf>
    <xf numFmtId="0" fontId="0" fillId="3" borderId="0" xfId="0" applyFill="1" applyAlignment="1">
      <alignment horizontal="center" vertical="center" wrapText="1"/>
    </xf>
    <xf numFmtId="0" fontId="33" fillId="17" borderId="1" xfId="0" applyFont="1" applyFill="1" applyBorder="1" applyAlignment="1">
      <alignment horizontal="center" vertical="center" wrapText="1"/>
    </xf>
    <xf numFmtId="0" fontId="33" fillId="0" borderId="0" xfId="1" applyFont="1"/>
    <xf numFmtId="0" fontId="33" fillId="0" borderId="2" xfId="0" applyFont="1" applyBorder="1" applyAlignment="1">
      <alignment horizontal="center" vertical="center" wrapText="1"/>
    </xf>
    <xf numFmtId="0" fontId="33" fillId="4" borderId="2" xfId="0" applyFont="1" applyFill="1" applyBorder="1" applyAlignment="1">
      <alignment horizontal="center" vertical="center" wrapText="1"/>
    </xf>
    <xf numFmtId="0" fontId="0" fillId="3" borderId="12" xfId="0" applyFont="1" applyFill="1" applyBorder="1" applyAlignment="1" applyProtection="1">
      <alignment horizontal="center" vertical="center" wrapText="1"/>
      <protection locked="0"/>
    </xf>
    <xf numFmtId="0" fontId="0" fillId="3" borderId="0" xfId="0" applyFont="1" applyFill="1" applyBorder="1" applyAlignment="1" applyProtection="1">
      <alignment horizontal="center" vertical="center" wrapText="1"/>
      <protection locked="0"/>
    </xf>
    <xf numFmtId="0" fontId="0" fillId="3" borderId="66" xfId="0" applyFont="1" applyFill="1" applyBorder="1" applyAlignment="1" applyProtection="1">
      <alignment horizontal="center" vertical="center" wrapText="1"/>
      <protection locked="0"/>
    </xf>
    <xf numFmtId="0" fontId="15" fillId="3" borderId="10" xfId="0" applyFont="1" applyFill="1" applyBorder="1" applyAlignment="1">
      <alignment horizontal="center" vertical="center" wrapText="1"/>
    </xf>
    <xf numFmtId="0" fontId="0" fillId="3" borderId="6" xfId="0" applyFont="1" applyFill="1" applyBorder="1" applyAlignment="1" applyProtection="1">
      <alignment horizontal="center" vertical="center" wrapText="1"/>
      <protection locked="0"/>
    </xf>
    <xf numFmtId="0" fontId="0" fillId="3" borderId="10" xfId="0" applyFont="1" applyFill="1" applyBorder="1" applyAlignment="1" applyProtection="1">
      <alignment horizontal="center" vertical="center" wrapText="1"/>
      <protection locked="0"/>
    </xf>
    <xf numFmtId="0" fontId="0" fillId="3" borderId="76" xfId="0" applyFont="1" applyFill="1" applyBorder="1" applyAlignment="1" applyProtection="1">
      <alignment horizontal="center" vertical="center" wrapText="1"/>
      <protection locked="0"/>
    </xf>
    <xf numFmtId="0" fontId="15" fillId="17" borderId="73" xfId="0" applyFont="1" applyFill="1" applyBorder="1" applyAlignment="1">
      <alignment horizontal="center" vertical="center" wrapText="1"/>
    </xf>
    <xf numFmtId="0" fontId="0" fillId="17" borderId="35" xfId="0" applyFill="1" applyBorder="1" applyAlignment="1">
      <alignment horizontal="center" vertical="center" wrapText="1"/>
    </xf>
    <xf numFmtId="0" fontId="0" fillId="17" borderId="90" xfId="0" applyFill="1" applyBorder="1" applyAlignment="1">
      <alignment horizontal="center" vertical="center" wrapText="1"/>
    </xf>
    <xf numFmtId="0" fontId="15" fillId="3" borderId="60" xfId="0" applyFont="1" applyFill="1" applyBorder="1" applyAlignment="1">
      <alignment horizontal="center" vertical="center" wrapText="1"/>
    </xf>
    <xf numFmtId="0" fontId="15" fillId="3" borderId="57" xfId="0" applyFont="1" applyFill="1" applyBorder="1" applyAlignment="1">
      <alignment horizontal="center" vertical="center" wrapText="1"/>
    </xf>
    <xf numFmtId="0" fontId="15" fillId="3" borderId="102" xfId="0" applyFont="1" applyFill="1" applyBorder="1" applyAlignment="1">
      <alignment horizontal="center" vertical="center" wrapText="1"/>
    </xf>
    <xf numFmtId="0" fontId="15" fillId="3" borderId="49" xfId="0" applyFont="1" applyFill="1" applyBorder="1" applyAlignment="1">
      <alignment horizontal="center" vertical="center" wrapText="1"/>
    </xf>
    <xf numFmtId="0" fontId="15" fillId="3" borderId="103" xfId="0" applyFont="1" applyFill="1" applyBorder="1" applyAlignment="1">
      <alignment horizontal="center" vertical="center" wrapText="1"/>
    </xf>
    <xf numFmtId="0" fontId="0" fillId="3" borderId="51" xfId="0" applyFont="1" applyFill="1" applyBorder="1" applyAlignment="1" applyProtection="1">
      <alignment horizontal="center" vertical="center" wrapText="1"/>
      <protection locked="0"/>
    </xf>
    <xf numFmtId="0" fontId="0" fillId="3" borderId="3" xfId="0" applyFill="1" applyBorder="1" applyAlignment="1" applyProtection="1">
      <alignment horizontal="center" vertical="center" wrapText="1"/>
      <protection locked="0"/>
    </xf>
    <xf numFmtId="0" fontId="0" fillId="3" borderId="80" xfId="0" applyFill="1" applyBorder="1" applyAlignment="1" applyProtection="1">
      <alignment horizontal="center" vertical="center" wrapText="1"/>
      <protection locked="0"/>
    </xf>
    <xf numFmtId="0" fontId="15" fillId="3" borderId="76" xfId="0" applyFont="1" applyFill="1" applyBorder="1" applyAlignment="1">
      <alignment horizontal="center" vertical="center" wrapText="1"/>
    </xf>
    <xf numFmtId="0" fontId="15" fillId="3" borderId="99" xfId="0" applyFont="1" applyFill="1" applyBorder="1" applyAlignment="1">
      <alignment horizontal="center" vertical="center" wrapText="1"/>
    </xf>
    <xf numFmtId="0" fontId="15" fillId="3" borderId="61"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3" borderId="98" xfId="0" applyFont="1" applyFill="1" applyBorder="1" applyAlignment="1">
      <alignment horizontal="center" vertical="center" wrapText="1"/>
    </xf>
    <xf numFmtId="0" fontId="15" fillId="3" borderId="95" xfId="0" applyFont="1" applyFill="1" applyBorder="1" applyAlignment="1">
      <alignment horizontal="center" vertical="center" wrapText="1"/>
    </xf>
    <xf numFmtId="0" fontId="15" fillId="3" borderId="12"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15" fillId="3" borderId="7"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0" fillId="3" borderId="2" xfId="0" applyFont="1" applyFill="1" applyBorder="1" applyAlignment="1" applyProtection="1">
      <alignment horizontal="center" vertical="center" wrapText="1"/>
      <protection locked="0"/>
    </xf>
    <xf numFmtId="0" fontId="0" fillId="3" borderId="3" xfId="0" applyFont="1" applyFill="1" applyBorder="1" applyAlignment="1" applyProtection="1">
      <alignment horizontal="center" vertical="center" wrapText="1"/>
      <protection locked="0"/>
    </xf>
    <xf numFmtId="0" fontId="0" fillId="3" borderId="4" xfId="0" applyFont="1" applyFill="1" applyBorder="1" applyAlignment="1" applyProtection="1">
      <alignment horizontal="center" vertical="center" wrapText="1"/>
      <protection locked="0"/>
    </xf>
    <xf numFmtId="0" fontId="0" fillId="3" borderId="12" xfId="0" applyFill="1" applyBorder="1" applyAlignment="1" applyProtection="1">
      <alignment horizontal="center" vertical="center" wrapText="1"/>
      <protection locked="0"/>
    </xf>
    <xf numFmtId="0" fontId="0" fillId="3" borderId="0" xfId="0" applyFill="1" applyBorder="1" applyAlignment="1" applyProtection="1">
      <alignment horizontal="center" vertical="center" wrapText="1"/>
      <protection locked="0"/>
    </xf>
    <xf numFmtId="0" fontId="0" fillId="3" borderId="13" xfId="0" applyFill="1" applyBorder="1" applyAlignment="1" applyProtection="1">
      <alignment horizontal="center" vertical="center" wrapText="1"/>
      <protection locked="0"/>
    </xf>
    <xf numFmtId="0" fontId="0" fillId="3" borderId="7" xfId="0" applyFill="1" applyBorder="1" applyAlignment="1" applyProtection="1">
      <alignment horizontal="center" vertical="center" wrapText="1"/>
      <protection locked="0"/>
    </xf>
    <xf numFmtId="0" fontId="0" fillId="3" borderId="8" xfId="0" applyFill="1" applyBorder="1" applyAlignment="1" applyProtection="1">
      <alignment horizontal="center" vertical="center" wrapText="1"/>
      <protection locked="0"/>
    </xf>
    <xf numFmtId="0" fontId="0" fillId="3" borderId="9" xfId="0" applyFill="1" applyBorder="1" applyAlignment="1" applyProtection="1">
      <alignment horizontal="center" vertical="center" wrapText="1"/>
      <protection locked="0"/>
    </xf>
    <xf numFmtId="0" fontId="0" fillId="3" borderId="61" xfId="0" applyFont="1" applyFill="1" applyBorder="1" applyAlignment="1" applyProtection="1">
      <alignment horizontal="center" vertical="center" wrapText="1"/>
      <protection locked="0"/>
    </xf>
    <xf numFmtId="0" fontId="0" fillId="3" borderId="98" xfId="0" applyFont="1" applyFill="1" applyBorder="1" applyAlignment="1" applyProtection="1">
      <alignment horizontal="center" vertical="center" wrapText="1"/>
      <protection locked="0"/>
    </xf>
    <xf numFmtId="0" fontId="0" fillId="3" borderId="95" xfId="0" applyFont="1" applyFill="1" applyBorder="1" applyAlignment="1" applyProtection="1">
      <alignment horizontal="center" vertical="center" wrapText="1"/>
      <protection locked="0"/>
    </xf>
    <xf numFmtId="0" fontId="0" fillId="3" borderId="111" xfId="0" applyFont="1" applyFill="1" applyBorder="1" applyAlignment="1" applyProtection="1">
      <alignment horizontal="center" vertical="center" wrapText="1"/>
      <protection locked="0"/>
    </xf>
    <xf numFmtId="0" fontId="0" fillId="3" borderId="107" xfId="0" applyFont="1" applyFill="1" applyBorder="1" applyAlignment="1" applyProtection="1">
      <alignment horizontal="center" vertical="center" wrapText="1"/>
      <protection locked="0"/>
    </xf>
    <xf numFmtId="0" fontId="0" fillId="3" borderId="112" xfId="0" applyFont="1" applyFill="1" applyBorder="1" applyAlignment="1" applyProtection="1">
      <alignment horizontal="center" vertical="center" wrapText="1"/>
      <protection locked="0"/>
    </xf>
    <xf numFmtId="0" fontId="0" fillId="3" borderId="57" xfId="0" applyFont="1" applyFill="1" applyBorder="1" applyAlignment="1" applyProtection="1">
      <alignment horizontal="center" vertical="center" wrapText="1"/>
      <protection locked="0"/>
    </xf>
    <xf numFmtId="0" fontId="0" fillId="3" borderId="65" xfId="0" applyFont="1" applyFill="1" applyBorder="1" applyAlignment="1" applyProtection="1">
      <alignment horizontal="center" vertical="center" wrapText="1"/>
      <protection locked="0"/>
    </xf>
    <xf numFmtId="0" fontId="15" fillId="17" borderId="32" xfId="0" applyFont="1" applyFill="1" applyBorder="1" applyAlignment="1">
      <alignment horizontal="center" vertical="center" wrapText="1"/>
    </xf>
    <xf numFmtId="0" fontId="15" fillId="17" borderId="33" xfId="0" applyFont="1" applyFill="1" applyBorder="1" applyAlignment="1">
      <alignment horizontal="center" vertical="center" wrapText="1"/>
    </xf>
    <xf numFmtId="0" fontId="15" fillId="17" borderId="31" xfId="0" applyFont="1" applyFill="1" applyBorder="1" applyAlignment="1">
      <alignment horizontal="center" vertical="center" wrapText="1"/>
    </xf>
    <xf numFmtId="0" fontId="15" fillId="17" borderId="37" xfId="0" applyFont="1" applyFill="1" applyBorder="1" applyAlignment="1">
      <alignment horizontal="center" vertical="center" wrapText="1"/>
    </xf>
    <xf numFmtId="0" fontId="15" fillId="17" borderId="19" xfId="0" applyFont="1" applyFill="1" applyBorder="1" applyAlignment="1">
      <alignment horizontal="center" vertical="center" wrapText="1"/>
    </xf>
    <xf numFmtId="0" fontId="15" fillId="17" borderId="93" xfId="0" applyFont="1" applyFill="1" applyBorder="1" applyAlignment="1">
      <alignment horizontal="center" vertical="center" wrapText="1"/>
    </xf>
    <xf numFmtId="0" fontId="15" fillId="3" borderId="66" xfId="0" applyFont="1" applyFill="1" applyBorder="1" applyAlignment="1">
      <alignment horizontal="center" vertical="center" wrapText="1"/>
    </xf>
    <xf numFmtId="0" fontId="15" fillId="3" borderId="113" xfId="0" applyFont="1" applyFill="1" applyBorder="1" applyAlignment="1">
      <alignment horizontal="center" vertical="center" wrapText="1"/>
    </xf>
    <xf numFmtId="0" fontId="15" fillId="3" borderId="59" xfId="0" applyFont="1" applyFill="1" applyBorder="1" applyAlignment="1">
      <alignment horizontal="center" vertical="center" wrapText="1"/>
    </xf>
    <xf numFmtId="0" fontId="15" fillId="3" borderId="68" xfId="0" applyFont="1" applyFill="1" applyBorder="1" applyAlignment="1">
      <alignment horizontal="center" vertical="center" wrapText="1"/>
    </xf>
    <xf numFmtId="0" fontId="0" fillId="3" borderId="13" xfId="0" applyFont="1" applyFill="1" applyBorder="1" applyAlignment="1" applyProtection="1">
      <alignment horizontal="center" vertical="center" wrapText="1"/>
      <protection locked="0"/>
    </xf>
    <xf numFmtId="0" fontId="0" fillId="3" borderId="96" xfId="0" applyFont="1" applyFill="1" applyBorder="1" applyAlignment="1" applyProtection="1">
      <alignment horizontal="center" vertical="center" wrapText="1"/>
      <protection locked="0"/>
    </xf>
    <xf numFmtId="0" fontId="0" fillId="3" borderId="11" xfId="0" applyFont="1" applyFill="1" applyBorder="1" applyAlignment="1" applyProtection="1">
      <alignment horizontal="center" vertical="center" wrapText="1"/>
      <protection locked="0"/>
    </xf>
    <xf numFmtId="0" fontId="0" fillId="3" borderId="7" xfId="0" applyFont="1" applyFill="1" applyBorder="1" applyAlignment="1" applyProtection="1">
      <alignment horizontal="center" vertical="center" wrapText="1"/>
      <protection locked="0"/>
    </xf>
    <xf numFmtId="0" fontId="0" fillId="3" borderId="8" xfId="0" applyFont="1" applyFill="1" applyBorder="1" applyAlignment="1" applyProtection="1">
      <alignment horizontal="center" vertical="center" wrapText="1"/>
      <protection locked="0"/>
    </xf>
    <xf numFmtId="0" fontId="0" fillId="3" borderId="9" xfId="0" applyFont="1" applyFill="1" applyBorder="1" applyAlignment="1" applyProtection="1">
      <alignment horizontal="center" vertical="center" wrapText="1"/>
      <protection locked="0"/>
    </xf>
    <xf numFmtId="0" fontId="15" fillId="3" borderId="8" xfId="0" applyFont="1" applyFill="1" applyBorder="1" applyAlignment="1">
      <alignment horizontal="center" vertical="center" wrapText="1"/>
    </xf>
    <xf numFmtId="0" fontId="0" fillId="3" borderId="99" xfId="0" applyFill="1" applyBorder="1" applyAlignment="1" applyProtection="1">
      <alignment horizontal="center" vertical="center" wrapText="1"/>
      <protection locked="0"/>
    </xf>
    <xf numFmtId="0" fontId="0" fillId="3" borderId="10" xfId="0" applyFill="1" applyBorder="1" applyAlignment="1" applyProtection="1">
      <alignment horizontal="center" vertical="center" wrapText="1"/>
      <protection locked="0"/>
    </xf>
    <xf numFmtId="0" fontId="0" fillId="3" borderId="92" xfId="0" applyFill="1" applyBorder="1" applyAlignment="1" applyProtection="1">
      <alignment horizontal="center" vertical="center" wrapText="1"/>
      <protection locked="0"/>
    </xf>
    <xf numFmtId="0" fontId="0" fillId="3" borderId="100" xfId="0" applyFill="1" applyBorder="1" applyAlignment="1" applyProtection="1">
      <alignment horizontal="center" vertical="center" wrapText="1"/>
      <protection locked="0"/>
    </xf>
    <xf numFmtId="0" fontId="0" fillId="3" borderId="93" xfId="0" applyFill="1" applyBorder="1" applyAlignment="1" applyProtection="1">
      <alignment horizontal="center" vertical="center" wrapText="1"/>
      <protection locked="0"/>
    </xf>
    <xf numFmtId="0" fontId="0" fillId="3" borderId="9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92" xfId="0" applyFill="1" applyBorder="1" applyAlignment="1">
      <alignment horizontal="center" vertical="center" wrapText="1"/>
    </xf>
    <xf numFmtId="0" fontId="0" fillId="3" borderId="100"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3" xfId="0" applyFill="1" applyBorder="1" applyAlignment="1">
      <alignment horizontal="center" vertical="center" wrapText="1"/>
    </xf>
    <xf numFmtId="0" fontId="15" fillId="3" borderId="31"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47" xfId="0" applyFont="1" applyFill="1" applyBorder="1" applyAlignment="1">
      <alignment horizontal="center" vertical="center" wrapText="1"/>
    </xf>
    <xf numFmtId="0" fontId="15" fillId="3" borderId="1" xfId="0" applyFont="1" applyFill="1" applyBorder="1" applyAlignment="1">
      <alignment horizontal="center" vertical="center" wrapText="1"/>
    </xf>
    <xf numFmtId="0" fontId="0" fillId="3" borderId="47" xfId="0" applyFill="1" applyBorder="1" applyAlignment="1" applyProtection="1">
      <alignment horizontal="center" vertical="center" wrapText="1"/>
      <protection locked="0"/>
    </xf>
    <xf numFmtId="0" fontId="0" fillId="3" borderId="11" xfId="0" applyFill="1" applyBorder="1" applyAlignment="1" applyProtection="1">
      <alignment horizontal="center" vertical="center" wrapText="1"/>
      <protection locked="0"/>
    </xf>
    <xf numFmtId="0" fontId="0" fillId="3" borderId="19" xfId="0" applyFill="1" applyBorder="1" applyAlignment="1" applyProtection="1">
      <alignment horizontal="center" vertical="center" wrapText="1"/>
      <protection locked="0"/>
    </xf>
    <xf numFmtId="0" fontId="0" fillId="3" borderId="76" xfId="0" applyFill="1" applyBorder="1" applyAlignment="1">
      <alignment horizontal="center" vertical="center" wrapText="1"/>
    </xf>
    <xf numFmtId="0" fontId="0" fillId="3" borderId="77" xfId="0" applyFill="1" applyBorder="1" applyAlignment="1">
      <alignment horizontal="center" vertical="center" wrapText="1"/>
    </xf>
    <xf numFmtId="0" fontId="0" fillId="3" borderId="94" xfId="0" applyFill="1" applyBorder="1" applyAlignment="1" applyProtection="1">
      <alignment horizontal="center" vertical="center" wrapText="1"/>
      <protection locked="0"/>
    </xf>
    <xf numFmtId="0" fontId="0" fillId="3" borderId="95" xfId="0" applyFill="1" applyBorder="1" applyAlignment="1" applyProtection="1">
      <alignment horizontal="center" vertical="center" wrapText="1"/>
      <protection locked="0"/>
    </xf>
    <xf numFmtId="0" fontId="0" fillId="3" borderId="96" xfId="0" applyFill="1" applyBorder="1" applyAlignment="1" applyProtection="1">
      <alignment horizontal="center" vertical="center" wrapText="1"/>
      <protection locked="0"/>
    </xf>
    <xf numFmtId="0" fontId="0" fillId="3" borderId="47" xfId="0" applyFont="1" applyFill="1" applyBorder="1" applyAlignment="1" applyProtection="1">
      <alignment horizontal="center" vertical="center" wrapText="1"/>
      <protection locked="0"/>
    </xf>
    <xf numFmtId="0" fontId="15" fillId="3" borderId="43" xfId="0" applyFont="1" applyFill="1" applyBorder="1" applyAlignment="1">
      <alignment horizontal="center" vertical="center" wrapText="1"/>
    </xf>
    <xf numFmtId="0" fontId="15" fillId="3" borderId="6"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76"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0" fillId="3" borderId="0" xfId="0" applyFont="1" applyFill="1" applyAlignment="1">
      <alignment horizontal="center" vertical="center" wrapText="1"/>
    </xf>
    <xf numFmtId="0" fontId="0" fillId="3" borderId="66" xfId="0" applyFont="1" applyFill="1" applyBorder="1" applyAlignment="1">
      <alignment horizontal="center" vertical="center" wrapText="1"/>
    </xf>
    <xf numFmtId="0" fontId="0" fillId="3" borderId="59" xfId="0" applyFont="1" applyFill="1" applyBorder="1" applyAlignment="1">
      <alignment horizontal="center" vertical="center" wrapText="1"/>
    </xf>
    <xf numFmtId="0" fontId="0" fillId="3" borderId="68" xfId="0" applyFont="1" applyFill="1" applyBorder="1" applyAlignment="1">
      <alignment horizontal="center" vertical="center" wrapText="1"/>
    </xf>
    <xf numFmtId="0" fontId="15" fillId="17" borderId="47" xfId="0" applyFont="1" applyFill="1" applyBorder="1" applyAlignment="1">
      <alignment horizontal="center" vertical="center" wrapText="1"/>
    </xf>
    <xf numFmtId="0" fontId="15" fillId="17" borderId="92" xfId="0" applyFont="1" applyFill="1" applyBorder="1" applyAlignment="1">
      <alignment horizontal="center" vertical="center" wrapText="1"/>
    </xf>
    <xf numFmtId="0" fontId="15" fillId="17" borderId="94" xfId="0" applyFont="1" applyFill="1" applyBorder="1" applyAlignment="1">
      <alignment horizontal="center" vertical="center" wrapText="1"/>
    </xf>
    <xf numFmtId="0" fontId="15" fillId="17" borderId="97" xfId="0" applyFont="1" applyFill="1" applyBorder="1" applyAlignment="1">
      <alignment horizontal="center" vertical="center" wrapText="1"/>
    </xf>
    <xf numFmtId="0" fontId="0" fillId="3" borderId="51" xfId="0" applyFill="1" applyBorder="1" applyAlignment="1" applyProtection="1">
      <alignment horizontal="center" vertical="center" wrapText="1"/>
      <protection locked="0"/>
    </xf>
    <xf numFmtId="0" fontId="15" fillId="17" borderId="43" xfId="0" applyFont="1" applyFill="1" applyBorder="1" applyAlignment="1">
      <alignment horizontal="center" vertical="center" wrapText="1"/>
    </xf>
    <xf numFmtId="0" fontId="15" fillId="17" borderId="44" xfId="0" applyFont="1" applyFill="1" applyBorder="1" applyAlignment="1">
      <alignment horizontal="center" vertical="center" wrapText="1"/>
    </xf>
    <xf numFmtId="0" fontId="11" fillId="37" borderId="17" xfId="0" applyFont="1" applyFill="1" applyBorder="1" applyAlignment="1" applyProtection="1">
      <alignment horizontal="center" vertical="center" wrapText="1"/>
    </xf>
    <xf numFmtId="0" fontId="12" fillId="37" borderId="18" xfId="0" applyFont="1" applyFill="1" applyBorder="1" applyAlignment="1" applyProtection="1">
      <alignment horizontal="center" vertical="center" wrapText="1"/>
    </xf>
    <xf numFmtId="0" fontId="12" fillId="37" borderId="89" xfId="0" applyFont="1" applyFill="1" applyBorder="1" applyAlignment="1" applyProtection="1">
      <alignment horizontal="center" vertical="center" wrapText="1"/>
    </xf>
    <xf numFmtId="0" fontId="12" fillId="37" borderId="19" xfId="0" applyFont="1" applyFill="1" applyBorder="1" applyAlignment="1" applyProtection="1">
      <alignment horizontal="center" vertical="center" wrapText="1"/>
    </xf>
    <xf numFmtId="0" fontId="12" fillId="37" borderId="8" xfId="0" applyFont="1" applyFill="1" applyBorder="1" applyAlignment="1" applyProtection="1">
      <alignment horizontal="center" vertical="center" wrapText="1"/>
    </xf>
    <xf numFmtId="0" fontId="12" fillId="37" borderId="0" xfId="0" applyFont="1" applyFill="1" applyBorder="1" applyAlignment="1" applyProtection="1">
      <alignment horizontal="center" vertical="center" wrapText="1"/>
    </xf>
    <xf numFmtId="0" fontId="12" fillId="37" borderId="66" xfId="0" applyFont="1" applyFill="1" applyBorder="1" applyAlignment="1" applyProtection="1">
      <alignment horizontal="center" vertical="center" wrapText="1"/>
    </xf>
    <xf numFmtId="0" fontId="0" fillId="17" borderId="10" xfId="0" applyFill="1" applyBorder="1" applyAlignment="1">
      <alignment horizontal="center" vertical="center" wrapText="1"/>
    </xf>
    <xf numFmtId="0" fontId="0" fillId="17" borderId="76" xfId="0" applyFill="1" applyBorder="1" applyAlignment="1">
      <alignment horizontal="center" vertical="center" wrapText="1"/>
    </xf>
    <xf numFmtId="0" fontId="0" fillId="17" borderId="19" xfId="0" applyFill="1" applyBorder="1" applyAlignment="1">
      <alignment horizontal="center" vertical="center" wrapText="1"/>
    </xf>
    <xf numFmtId="0" fontId="0" fillId="17" borderId="8" xfId="0" applyFill="1" applyBorder="1" applyAlignment="1">
      <alignment horizontal="center" vertical="center" wrapText="1"/>
    </xf>
    <xf numFmtId="0" fontId="0" fillId="17" borderId="77" xfId="0" applyFill="1" applyBorder="1" applyAlignment="1">
      <alignment horizontal="center" vertical="center" wrapText="1"/>
    </xf>
    <xf numFmtId="0" fontId="0" fillId="39" borderId="32" xfId="0" applyFill="1" applyBorder="1" applyAlignment="1" applyProtection="1">
      <alignment horizontal="center" vertical="center" wrapText="1"/>
      <protection locked="0"/>
    </xf>
    <xf numFmtId="0" fontId="0" fillId="39" borderId="57" xfId="0" applyFill="1" applyBorder="1" applyAlignment="1" applyProtection="1">
      <alignment horizontal="center" vertical="center" wrapText="1"/>
      <protection locked="0"/>
    </xf>
    <xf numFmtId="0" fontId="0" fillId="39" borderId="65" xfId="0" applyFill="1" applyBorder="1" applyAlignment="1" applyProtection="1">
      <alignment horizontal="center" vertical="center" wrapText="1"/>
      <protection locked="0"/>
    </xf>
    <xf numFmtId="0" fontId="0" fillId="39" borderId="31" xfId="0" applyFill="1" applyBorder="1" applyAlignment="1" applyProtection="1">
      <alignment horizontal="center" vertical="center" wrapText="1"/>
      <protection locked="0"/>
    </xf>
    <xf numFmtId="0" fontId="0" fillId="39" borderId="0" xfId="0" applyFill="1" applyBorder="1" applyAlignment="1" applyProtection="1">
      <alignment horizontal="center" vertical="center" wrapText="1"/>
      <protection locked="0"/>
    </xf>
    <xf numFmtId="0" fontId="0" fillId="39" borderId="66" xfId="0" applyFill="1" applyBorder="1" applyAlignment="1" applyProtection="1">
      <alignment horizontal="center" vertical="center" wrapText="1"/>
      <protection locked="0"/>
    </xf>
    <xf numFmtId="0" fontId="0" fillId="39" borderId="43" xfId="0" applyFill="1" applyBorder="1" applyAlignment="1" applyProtection="1">
      <alignment horizontal="center" vertical="center" wrapText="1"/>
      <protection locked="0"/>
    </xf>
    <xf numFmtId="0" fontId="0" fillId="39" borderId="59" xfId="0" applyFill="1" applyBorder="1" applyAlignment="1" applyProtection="1">
      <alignment horizontal="center" vertical="center" wrapText="1"/>
      <protection locked="0"/>
    </xf>
    <xf numFmtId="0" fontId="0" fillId="39" borderId="68" xfId="0" applyFill="1" applyBorder="1" applyAlignment="1" applyProtection="1">
      <alignment horizontal="center" vertical="center" wrapText="1"/>
      <protection locked="0"/>
    </xf>
    <xf numFmtId="0" fontId="15" fillId="17" borderId="60" xfId="0" applyFont="1" applyFill="1" applyBorder="1" applyAlignment="1">
      <alignment horizontal="center" vertical="center" wrapText="1"/>
    </xf>
    <xf numFmtId="0" fontId="15" fillId="17" borderId="57" xfId="0" applyFont="1" applyFill="1" applyBorder="1" applyAlignment="1">
      <alignment horizontal="center" vertical="center" wrapText="1"/>
    </xf>
    <xf numFmtId="0" fontId="15" fillId="17" borderId="61" xfId="0" applyFont="1" applyFill="1" applyBorder="1" applyAlignment="1">
      <alignment horizontal="center" vertical="center" wrapText="1"/>
    </xf>
    <xf numFmtId="0" fontId="15" fillId="17" borderId="0" xfId="0" applyFont="1" applyFill="1" applyBorder="1" applyAlignment="1">
      <alignment horizontal="center" vertical="center" wrapText="1"/>
    </xf>
    <xf numFmtId="0" fontId="15" fillId="17" borderId="62" xfId="0" applyFont="1" applyFill="1" applyBorder="1" applyAlignment="1">
      <alignment horizontal="center" vertical="center" wrapText="1"/>
    </xf>
    <xf numFmtId="0" fontId="15" fillId="17" borderId="59" xfId="0" applyFont="1" applyFill="1" applyBorder="1" applyAlignment="1">
      <alignment horizontal="center" vertical="center" wrapText="1"/>
    </xf>
    <xf numFmtId="0" fontId="0" fillId="17" borderId="31" xfId="0" applyFill="1" applyBorder="1" applyAlignment="1">
      <alignment horizontal="center" vertical="center" wrapText="1"/>
    </xf>
    <xf numFmtId="0" fontId="0" fillId="17" borderId="0" xfId="0" applyFill="1" applyAlignment="1">
      <alignment horizontal="center" vertical="center" wrapText="1"/>
    </xf>
    <xf numFmtId="0" fontId="0" fillId="17" borderId="43" xfId="0" applyFill="1" applyBorder="1" applyAlignment="1">
      <alignment horizontal="center" vertical="center" wrapText="1"/>
    </xf>
    <xf numFmtId="0" fontId="0" fillId="17" borderId="59" xfId="0" applyFill="1" applyBorder="1" applyAlignment="1">
      <alignment horizontal="center" vertical="center" wrapText="1"/>
    </xf>
    <xf numFmtId="0" fontId="0" fillId="17" borderId="61" xfId="0" applyFill="1" applyBorder="1" applyAlignment="1">
      <alignment horizontal="center" vertical="center" wrapText="1"/>
    </xf>
    <xf numFmtId="0" fontId="0" fillId="17" borderId="0" xfId="0" applyFill="1" applyBorder="1" applyAlignment="1">
      <alignment horizontal="center" vertical="center" wrapText="1"/>
    </xf>
    <xf numFmtId="0" fontId="0" fillId="17" borderId="66" xfId="0" applyFill="1" applyBorder="1" applyAlignment="1">
      <alignment horizontal="center" vertical="center" wrapText="1"/>
    </xf>
    <xf numFmtId="0" fontId="0" fillId="17" borderId="62" xfId="0" applyFill="1" applyBorder="1" applyAlignment="1">
      <alignment horizontal="center" vertical="center" wrapText="1"/>
    </xf>
    <xf numFmtId="0" fontId="0" fillId="17" borderId="68"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3" borderId="99" xfId="0" applyFont="1" applyFill="1" applyBorder="1" applyAlignment="1" applyProtection="1">
      <alignment horizontal="center" vertical="center" wrapText="1"/>
      <protection locked="0"/>
    </xf>
    <xf numFmtId="0" fontId="0" fillId="3" borderId="100" xfId="0" applyFont="1" applyFill="1" applyBorder="1" applyAlignment="1" applyProtection="1">
      <alignment horizontal="center" vertical="center" wrapText="1"/>
      <protection locked="0"/>
    </xf>
    <xf numFmtId="0" fontId="0" fillId="3" borderId="77" xfId="0" applyFont="1" applyFill="1" applyBorder="1" applyAlignment="1" applyProtection="1">
      <alignment horizontal="center" vertical="center" wrapText="1"/>
      <protection locked="0"/>
    </xf>
    <xf numFmtId="0" fontId="15" fillId="17" borderId="10" xfId="0" applyFont="1" applyFill="1" applyBorder="1" applyAlignment="1">
      <alignment horizontal="center" vertical="center" wrapText="1"/>
    </xf>
    <xf numFmtId="0" fontId="15" fillId="17" borderId="0" xfId="0" applyFont="1" applyFill="1" applyAlignment="1">
      <alignment horizontal="center" vertical="center" wrapText="1"/>
    </xf>
    <xf numFmtId="0" fontId="0" fillId="3" borderId="92" xfId="0" applyFont="1" applyFill="1" applyBorder="1" applyAlignment="1" applyProtection="1">
      <alignment horizontal="center" vertical="center" wrapText="1"/>
      <protection locked="0"/>
    </xf>
    <xf numFmtId="0" fontId="0" fillId="3" borderId="93" xfId="0" applyFont="1" applyFill="1" applyBorder="1" applyAlignment="1" applyProtection="1">
      <alignment horizontal="center" vertical="center" wrapText="1"/>
      <protection locked="0"/>
    </xf>
    <xf numFmtId="0" fontId="24" fillId="17" borderId="31" xfId="0" applyFont="1" applyFill="1" applyBorder="1" applyAlignment="1">
      <alignment horizontal="center" vertical="center" wrapText="1"/>
    </xf>
    <xf numFmtId="0" fontId="24" fillId="17" borderId="0" xfId="0" applyFont="1" applyFill="1" applyBorder="1" applyAlignment="1">
      <alignment horizontal="center" vertical="center" wrapText="1"/>
    </xf>
    <xf numFmtId="0" fontId="24" fillId="17" borderId="19" xfId="0" applyFont="1" applyFill="1" applyBorder="1" applyAlignment="1">
      <alignment horizontal="center" vertical="center" wrapText="1"/>
    </xf>
    <xf numFmtId="0" fontId="24" fillId="17" borderId="8" xfId="0" applyFont="1" applyFill="1" applyBorder="1" applyAlignment="1">
      <alignment horizontal="center" vertical="center" wrapText="1"/>
    </xf>
    <xf numFmtId="0" fontId="0" fillId="17" borderId="0" xfId="0" applyFill="1" applyBorder="1" applyAlignment="1" applyProtection="1">
      <alignment horizontal="center" vertical="center" wrapText="1"/>
      <protection locked="0"/>
    </xf>
    <xf numFmtId="0" fontId="0" fillId="17" borderId="8" xfId="0" applyFill="1" applyBorder="1" applyAlignment="1" applyProtection="1">
      <alignment horizontal="center" vertical="center" wrapText="1"/>
      <protection locked="0"/>
    </xf>
    <xf numFmtId="0" fontId="15" fillId="17" borderId="32" xfId="0" applyFont="1" applyFill="1" applyBorder="1" applyAlignment="1" applyProtection="1">
      <alignment horizontal="center" vertical="center" wrapText="1"/>
      <protection locked="0"/>
    </xf>
    <xf numFmtId="0" fontId="15" fillId="17" borderId="57" xfId="0" applyFont="1" applyFill="1" applyBorder="1" applyAlignment="1" applyProtection="1">
      <alignment horizontal="center" vertical="center" wrapText="1"/>
      <protection locked="0"/>
    </xf>
    <xf numFmtId="0" fontId="15" fillId="17" borderId="31" xfId="0" applyFont="1" applyFill="1" applyBorder="1" applyAlignment="1" applyProtection="1">
      <alignment horizontal="center" vertical="center" wrapText="1"/>
      <protection locked="0"/>
    </xf>
    <xf numFmtId="0" fontId="15" fillId="17" borderId="0" xfId="0" applyFont="1" applyFill="1" applyBorder="1" applyAlignment="1" applyProtection="1">
      <alignment horizontal="center" vertical="center" wrapText="1"/>
      <protection locked="0"/>
    </xf>
    <xf numFmtId="0" fontId="15" fillId="17" borderId="37" xfId="0" applyFont="1" applyFill="1" applyBorder="1" applyAlignment="1" applyProtection="1">
      <alignment horizontal="center" vertical="center" wrapText="1"/>
      <protection locked="0"/>
    </xf>
    <xf numFmtId="0" fontId="15" fillId="17" borderId="94" xfId="0" applyFont="1" applyFill="1" applyBorder="1" applyAlignment="1" applyProtection="1">
      <alignment horizontal="center" vertical="center" wrapText="1"/>
      <protection locked="0"/>
    </xf>
    <xf numFmtId="0" fontId="15" fillId="17" borderId="95" xfId="0" applyFont="1" applyFill="1" applyBorder="1" applyAlignment="1" applyProtection="1">
      <alignment horizontal="center" vertical="center" wrapText="1"/>
      <protection locked="0"/>
    </xf>
    <xf numFmtId="0" fontId="15" fillId="17" borderId="97" xfId="0" applyFont="1" applyFill="1" applyBorder="1" applyAlignment="1" applyProtection="1">
      <alignment horizontal="center" vertical="center" wrapText="1"/>
      <protection locked="0"/>
    </xf>
    <xf numFmtId="0" fontId="15" fillId="17" borderId="95"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107" xfId="0" applyFont="1" applyFill="1" applyBorder="1" applyAlignment="1">
      <alignment horizontal="center" vertical="center" wrapText="1"/>
    </xf>
    <xf numFmtId="0" fontId="15" fillId="3" borderId="96" xfId="0" applyFont="1" applyFill="1" applyBorder="1" applyAlignment="1">
      <alignment horizontal="center" vertical="center" wrapText="1"/>
    </xf>
    <xf numFmtId="0" fontId="0" fillId="3" borderId="67" xfId="0" applyFill="1" applyBorder="1" applyAlignment="1" applyProtection="1">
      <alignment horizontal="center" vertical="center" wrapText="1"/>
      <protection locked="0"/>
    </xf>
    <xf numFmtId="0" fontId="0" fillId="3" borderId="28" xfId="0" applyFill="1" applyBorder="1" applyAlignment="1" applyProtection="1">
      <alignment horizontal="center" vertical="center" wrapText="1"/>
      <protection locked="0"/>
    </xf>
    <xf numFmtId="0" fontId="0" fillId="3" borderId="29" xfId="0" applyFill="1" applyBorder="1" applyAlignment="1" applyProtection="1">
      <alignment horizontal="center" vertical="center" wrapText="1"/>
      <protection locked="0"/>
    </xf>
    <xf numFmtId="0" fontId="0" fillId="3" borderId="12" xfId="0" applyFill="1" applyBorder="1" applyAlignment="1">
      <alignment horizontal="center" vertical="center" wrapText="1"/>
    </xf>
    <xf numFmtId="0" fontId="0" fillId="3" borderId="0" xfId="0" applyFill="1" applyBorder="1" applyAlignment="1">
      <alignment horizontal="center" vertical="center" wrapText="1"/>
    </xf>
    <xf numFmtId="0" fontId="0" fillId="3" borderId="66" xfId="0" applyFill="1" applyBorder="1" applyAlignment="1">
      <alignment horizontal="center" vertical="center" wrapText="1"/>
    </xf>
    <xf numFmtId="0" fontId="0" fillId="3" borderId="30" xfId="0" applyFill="1" applyBorder="1" applyAlignment="1" applyProtection="1">
      <alignment horizontal="center" vertical="center" wrapText="1"/>
      <protection locked="0"/>
    </xf>
    <xf numFmtId="0" fontId="15" fillId="3" borderId="2"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5" fillId="3" borderId="4" xfId="0" applyFont="1" applyFill="1" applyBorder="1" applyAlignment="1">
      <alignment horizontal="center" vertical="center" wrapText="1"/>
    </xf>
    <xf numFmtId="0" fontId="0" fillId="3" borderId="5" xfId="0" applyFont="1" applyFill="1" applyBorder="1" applyAlignment="1" applyProtection="1">
      <alignment horizontal="center" vertical="center" wrapText="1"/>
      <protection locked="0"/>
    </xf>
    <xf numFmtId="0" fontId="0" fillId="3" borderId="24" xfId="0" applyFont="1" applyFill="1" applyBorder="1" applyAlignment="1" applyProtection="1">
      <alignment horizontal="center" vertical="center" wrapText="1"/>
      <protection locked="0"/>
    </xf>
    <xf numFmtId="0" fontId="0" fillId="3" borderId="58" xfId="0" applyFont="1" applyFill="1" applyBorder="1" applyAlignment="1" applyProtection="1">
      <alignment horizontal="center" vertical="center" wrapText="1"/>
      <protection locked="0"/>
    </xf>
    <xf numFmtId="0" fontId="0" fillId="3" borderId="1" xfId="0" applyFill="1" applyBorder="1" applyAlignment="1">
      <alignment horizontal="center" vertical="center" wrapText="1"/>
    </xf>
    <xf numFmtId="0" fontId="15" fillId="3" borderId="104" xfId="0" applyFont="1" applyFill="1" applyBorder="1" applyAlignment="1">
      <alignment horizontal="center" vertical="center" wrapText="1"/>
    </xf>
    <xf numFmtId="0" fontId="15" fillId="3" borderId="105" xfId="0" applyFont="1" applyFill="1" applyBorder="1" applyAlignment="1">
      <alignment horizontal="center" vertical="center" wrapText="1"/>
    </xf>
    <xf numFmtId="0" fontId="15" fillId="3" borderId="106" xfId="0" applyFont="1" applyFill="1" applyBorder="1" applyAlignment="1">
      <alignment horizontal="center" vertical="center" wrapText="1"/>
    </xf>
    <xf numFmtId="0" fontId="13" fillId="38" borderId="17" xfId="0" applyFont="1" applyFill="1" applyBorder="1" applyAlignment="1">
      <alignment horizontal="center" vertical="center" wrapText="1"/>
    </xf>
    <xf numFmtId="0" fontId="13" fillId="38" borderId="18" xfId="0" applyFont="1" applyFill="1" applyBorder="1" applyAlignment="1">
      <alignment horizontal="center" vertical="center" wrapText="1"/>
    </xf>
    <xf numFmtId="0" fontId="13" fillId="38" borderId="89" xfId="0" applyFont="1" applyFill="1" applyBorder="1" applyAlignment="1">
      <alignment horizontal="center" vertical="center" wrapText="1"/>
    </xf>
    <xf numFmtId="0" fontId="13" fillId="38" borderId="19" xfId="0" applyFont="1" applyFill="1" applyBorder="1" applyAlignment="1">
      <alignment horizontal="center" vertical="center" wrapText="1"/>
    </xf>
    <xf numFmtId="0" fontId="13" fillId="38" borderId="8" xfId="0" applyFont="1" applyFill="1" applyBorder="1" applyAlignment="1">
      <alignment horizontal="center" vertical="center" wrapText="1"/>
    </xf>
    <xf numFmtId="0" fontId="13" fillId="38" borderId="77" xfId="0" applyFont="1" applyFill="1" applyBorder="1" applyAlignment="1">
      <alignment horizontal="center" vertical="center" wrapText="1"/>
    </xf>
    <xf numFmtId="0" fontId="15" fillId="17" borderId="10" xfId="0" applyFont="1" applyFill="1" applyBorder="1" applyAlignment="1">
      <alignment horizontal="center" wrapText="1"/>
    </xf>
    <xf numFmtId="0" fontId="15" fillId="17" borderId="8" xfId="0" applyFont="1" applyFill="1" applyBorder="1" applyAlignment="1">
      <alignment horizontal="center" wrapText="1"/>
    </xf>
    <xf numFmtId="0" fontId="0" fillId="3" borderId="4" xfId="0" applyFill="1" applyBorder="1" applyAlignment="1" applyProtection="1">
      <alignment horizontal="center" vertical="center" wrapText="1"/>
      <protection locked="0"/>
    </xf>
    <xf numFmtId="0" fontId="0" fillId="3" borderId="2" xfId="0" applyFill="1" applyBorder="1" applyAlignment="1" applyProtection="1">
      <alignment horizontal="center" vertical="center" wrapText="1"/>
      <protection locked="0"/>
    </xf>
    <xf numFmtId="0" fontId="0" fillId="3" borderId="30" xfId="0" applyFont="1" applyFill="1" applyBorder="1" applyAlignment="1" applyProtection="1">
      <alignment horizontal="center" vertical="center" wrapText="1"/>
      <protection locked="0"/>
    </xf>
    <xf numFmtId="0" fontId="0" fillId="3" borderId="28" xfId="0" applyFont="1" applyFill="1" applyBorder="1" applyAlignment="1" applyProtection="1">
      <alignment horizontal="center" vertical="center" wrapText="1"/>
      <protection locked="0"/>
    </xf>
    <xf numFmtId="0" fontId="0" fillId="3" borderId="29" xfId="0" applyFont="1" applyFill="1" applyBorder="1" applyAlignment="1" applyProtection="1">
      <alignment horizontal="center" vertical="center" wrapText="1"/>
      <protection locked="0"/>
    </xf>
    <xf numFmtId="0" fontId="13" fillId="38" borderId="17" xfId="0" applyFont="1" applyFill="1" applyBorder="1" applyAlignment="1">
      <alignment horizontal="left" vertical="center" wrapText="1"/>
    </xf>
    <xf numFmtId="0" fontId="13" fillId="38" borderId="18" xfId="0" applyFont="1" applyFill="1" applyBorder="1" applyAlignment="1">
      <alignment horizontal="left" vertical="center" wrapText="1"/>
    </xf>
    <xf numFmtId="0" fontId="13" fillId="38" borderId="26" xfId="0" applyFont="1" applyFill="1" applyBorder="1" applyAlignment="1">
      <alignment horizontal="left" vertical="center" wrapText="1"/>
    </xf>
    <xf numFmtId="0" fontId="13" fillId="38" borderId="71" xfId="0" applyFont="1" applyFill="1" applyBorder="1" applyAlignment="1">
      <alignment horizontal="left" vertical="center" wrapText="1"/>
    </xf>
    <xf numFmtId="0" fontId="15" fillId="17" borderId="25" xfId="0" applyFont="1" applyFill="1" applyBorder="1" applyAlignment="1">
      <alignment horizontal="center" vertical="center" wrapText="1"/>
    </xf>
    <xf numFmtId="0" fontId="15" fillId="17" borderId="26" xfId="0" applyFont="1" applyFill="1" applyBorder="1" applyAlignment="1">
      <alignment horizontal="center" vertical="center" wrapText="1"/>
    </xf>
    <xf numFmtId="0" fontId="15" fillId="17" borderId="114" xfId="0" applyFont="1" applyFill="1" applyBorder="1" applyAlignment="1">
      <alignment horizontal="center" vertical="center" wrapText="1"/>
    </xf>
    <xf numFmtId="0" fontId="0" fillId="3" borderId="115" xfId="0" applyFont="1" applyFill="1" applyBorder="1" applyAlignment="1" applyProtection="1">
      <alignment horizontal="center" vertical="center" wrapText="1"/>
      <protection locked="0"/>
    </xf>
    <xf numFmtId="0" fontId="0" fillId="3" borderId="114" xfId="0" applyFont="1" applyFill="1" applyBorder="1" applyAlignment="1" applyProtection="1">
      <alignment horizontal="center" vertical="center" wrapText="1"/>
      <protection locked="0"/>
    </xf>
    <xf numFmtId="0" fontId="0" fillId="3" borderId="26" xfId="0" applyFill="1" applyBorder="1" applyAlignment="1">
      <alignment horizontal="center" vertical="center" wrapText="1"/>
    </xf>
    <xf numFmtId="0" fontId="0" fillId="3" borderId="71" xfId="0" applyFill="1" applyBorder="1" applyAlignment="1">
      <alignment horizontal="center" vertical="center" wrapText="1"/>
    </xf>
    <xf numFmtId="0" fontId="0" fillId="17" borderId="36" xfId="0" applyFill="1" applyBorder="1" applyAlignment="1">
      <alignment horizontal="center" vertical="center" wrapText="1"/>
    </xf>
    <xf numFmtId="0" fontId="15" fillId="17" borderId="34" xfId="0" applyFont="1" applyFill="1" applyBorder="1" applyAlignment="1">
      <alignment horizontal="center" vertical="center" wrapText="1"/>
    </xf>
    <xf numFmtId="0" fontId="15" fillId="17" borderId="35" xfId="0" applyFont="1" applyFill="1" applyBorder="1" applyAlignment="1">
      <alignment horizontal="center" vertical="center" wrapText="1"/>
    </xf>
    <xf numFmtId="0" fontId="15" fillId="17" borderId="90" xfId="0" applyFont="1" applyFill="1" applyBorder="1" applyAlignment="1">
      <alignment horizontal="center" vertical="center" wrapText="1"/>
    </xf>
    <xf numFmtId="0" fontId="0" fillId="17" borderId="57" xfId="0" applyFill="1" applyBorder="1" applyAlignment="1">
      <alignment horizontal="center" vertical="center" wrapText="1"/>
    </xf>
    <xf numFmtId="0" fontId="15" fillId="17" borderId="34" xfId="0" applyFont="1" applyFill="1" applyBorder="1" applyAlignment="1" applyProtection="1">
      <alignment horizontal="center" vertical="center" wrapText="1"/>
      <protection locked="0"/>
    </xf>
    <xf numFmtId="0" fontId="15" fillId="17" borderId="35" xfId="0" applyFont="1" applyFill="1" applyBorder="1" applyAlignment="1" applyProtection="1">
      <alignment horizontal="center" vertical="center" wrapText="1"/>
      <protection locked="0"/>
    </xf>
    <xf numFmtId="0" fontId="15" fillId="17" borderId="36" xfId="0" applyFont="1" applyFill="1" applyBorder="1" applyAlignment="1" applyProtection="1">
      <alignment horizontal="center" vertical="center" wrapText="1"/>
      <protection locked="0"/>
    </xf>
    <xf numFmtId="0" fontId="0" fillId="17" borderId="33" xfId="0" applyFill="1" applyBorder="1" applyAlignment="1">
      <alignment horizontal="center" vertical="center" wrapText="1"/>
    </xf>
    <xf numFmtId="0" fontId="0" fillId="17" borderId="34" xfId="0" applyFill="1" applyBorder="1" applyAlignment="1">
      <alignment horizontal="center" vertical="center" wrapText="1"/>
    </xf>
    <xf numFmtId="0" fontId="0" fillId="3" borderId="76" xfId="0" applyFill="1" applyBorder="1" applyAlignment="1" applyProtection="1">
      <alignment horizontal="center" vertical="center" wrapText="1"/>
      <protection locked="0"/>
    </xf>
    <xf numFmtId="0" fontId="0" fillId="3" borderId="10" xfId="0" applyFill="1" applyBorder="1" applyAlignment="1" applyProtection="1">
      <alignment horizontal="center" vertical="center" wrapText="1"/>
    </xf>
    <xf numFmtId="0" fontId="0" fillId="3" borderId="76" xfId="0" applyFill="1" applyBorder="1" applyAlignment="1" applyProtection="1">
      <alignment horizontal="center" vertical="center" wrapText="1"/>
    </xf>
    <xf numFmtId="0" fontId="15" fillId="3" borderId="48" xfId="0" applyFont="1" applyFill="1" applyBorder="1" applyAlignment="1">
      <alignment horizontal="center" vertical="center" wrapText="1"/>
    </xf>
    <xf numFmtId="0" fontId="15" fillId="3" borderId="101" xfId="0" applyFont="1" applyFill="1" applyBorder="1" applyAlignment="1">
      <alignment horizontal="center" vertical="center" wrapText="1"/>
    </xf>
    <xf numFmtId="0" fontId="0" fillId="17" borderId="95" xfId="0" applyFill="1" applyBorder="1" applyAlignment="1">
      <alignment horizontal="center" vertical="center" wrapText="1"/>
    </xf>
    <xf numFmtId="0" fontId="15" fillId="3" borderId="73" xfId="0" applyFont="1" applyFill="1" applyBorder="1" applyAlignment="1">
      <alignment horizontal="center" vertical="center" wrapText="1"/>
    </xf>
    <xf numFmtId="0" fontId="15" fillId="3" borderId="35" xfId="0" applyFont="1" applyFill="1" applyBorder="1" applyAlignment="1">
      <alignment horizontal="center" vertical="center" wrapText="1"/>
    </xf>
    <xf numFmtId="0" fontId="15" fillId="3" borderId="36" xfId="0" applyFont="1" applyFill="1" applyBorder="1" applyAlignment="1">
      <alignment horizontal="center" vertical="center" wrapText="1"/>
    </xf>
    <xf numFmtId="0" fontId="15" fillId="3" borderId="34" xfId="0" applyFont="1" applyFill="1" applyBorder="1" applyAlignment="1">
      <alignment horizontal="center" vertical="center" wrapText="1"/>
    </xf>
    <xf numFmtId="0" fontId="15" fillId="3" borderId="90" xfId="0" applyFont="1" applyFill="1" applyBorder="1" applyAlignment="1">
      <alignment horizontal="center" vertical="center" wrapText="1"/>
    </xf>
    <xf numFmtId="0" fontId="15" fillId="3" borderId="108" xfId="0" applyFont="1" applyFill="1" applyBorder="1" applyAlignment="1">
      <alignment horizontal="center" vertical="center" wrapText="1"/>
    </xf>
    <xf numFmtId="0" fontId="15" fillId="3" borderId="109" xfId="0" applyFont="1" applyFill="1" applyBorder="1" applyAlignment="1">
      <alignment horizontal="center" vertical="center" wrapText="1"/>
    </xf>
    <xf numFmtId="0" fontId="15" fillId="3" borderId="51" xfId="0" applyFont="1" applyFill="1" applyBorder="1" applyAlignment="1" applyProtection="1">
      <alignment horizontal="center" vertical="center" wrapText="1"/>
      <protection locked="0"/>
    </xf>
    <xf numFmtId="0" fontId="15" fillId="3" borderId="3" xfId="0" applyFont="1" applyFill="1" applyBorder="1" applyAlignment="1" applyProtection="1">
      <alignment horizontal="center" vertical="center" wrapText="1"/>
      <protection locked="0"/>
    </xf>
    <xf numFmtId="0" fontId="15" fillId="3" borderId="4" xfId="0" applyFont="1" applyFill="1" applyBorder="1" applyAlignment="1" applyProtection="1">
      <alignment horizontal="center" vertical="center" wrapText="1"/>
      <protection locked="0"/>
    </xf>
    <xf numFmtId="0" fontId="15" fillId="3" borderId="2" xfId="0" applyFont="1" applyFill="1" applyBorder="1" applyAlignment="1" applyProtection="1">
      <alignment horizontal="center" vertical="center" wrapText="1"/>
      <protection locked="0"/>
    </xf>
    <xf numFmtId="0" fontId="0" fillId="3" borderId="6" xfId="0" applyFont="1" applyFill="1" applyBorder="1" applyAlignment="1">
      <alignment horizontal="center" vertical="center" wrapText="1"/>
    </xf>
    <xf numFmtId="0" fontId="0" fillId="3" borderId="6" xfId="0" applyFill="1" applyBorder="1" applyAlignment="1" applyProtection="1">
      <alignment horizontal="center" vertical="center" wrapText="1"/>
      <protection locked="0"/>
    </xf>
    <xf numFmtId="0" fontId="0" fillId="3" borderId="24" xfId="0" applyFill="1" applyBorder="1" applyAlignment="1" applyProtection="1">
      <alignment horizontal="center" vertical="center" wrapText="1"/>
      <protection locked="0"/>
    </xf>
    <xf numFmtId="0" fontId="0" fillId="3" borderId="55" xfId="0" applyFill="1" applyBorder="1" applyAlignment="1" applyProtection="1">
      <alignment horizontal="center" vertical="center" wrapText="1"/>
      <protection locked="0"/>
    </xf>
    <xf numFmtId="0" fontId="0" fillId="3" borderId="23" xfId="0" applyFill="1" applyBorder="1" applyAlignment="1">
      <alignment horizontal="center" vertical="center" wrapText="1"/>
    </xf>
    <xf numFmtId="176" fontId="0" fillId="3" borderId="23" xfId="0" applyNumberFormat="1" applyFill="1" applyBorder="1" applyAlignment="1">
      <alignment horizontal="center" vertical="center" wrapText="1"/>
    </xf>
    <xf numFmtId="176" fontId="0" fillId="3" borderId="110" xfId="0" applyNumberFormat="1" applyFill="1" applyBorder="1" applyAlignment="1">
      <alignment horizontal="center" vertical="center" wrapText="1"/>
    </xf>
    <xf numFmtId="0" fontId="13" fillId="38" borderId="25" xfId="0" applyFont="1" applyFill="1" applyBorder="1" applyAlignment="1">
      <alignment horizontal="center" vertical="center" wrapText="1"/>
    </xf>
    <xf numFmtId="0" fontId="13" fillId="38" borderId="26" xfId="0" applyFont="1" applyFill="1" applyBorder="1" applyAlignment="1">
      <alignment horizontal="center" vertical="center" wrapText="1"/>
    </xf>
    <xf numFmtId="0" fontId="13" fillId="38" borderId="71" xfId="0" applyFont="1" applyFill="1" applyBorder="1" applyAlignment="1">
      <alignment horizontal="center" vertical="center" wrapText="1"/>
    </xf>
    <xf numFmtId="0" fontId="15" fillId="17" borderId="27" xfId="0" applyFont="1" applyFill="1" applyBorder="1" applyAlignment="1">
      <alignment horizontal="center" vertical="center" wrapText="1"/>
    </xf>
    <xf numFmtId="0" fontId="0" fillId="17" borderId="28" xfId="0" applyFill="1" applyBorder="1" applyAlignment="1">
      <alignment horizontal="center" vertical="center" wrapText="1"/>
    </xf>
    <xf numFmtId="0" fontId="0" fillId="17" borderId="79" xfId="0" applyFill="1" applyBorder="1" applyAlignment="1">
      <alignment horizontal="center" vertical="center" wrapText="1"/>
    </xf>
    <xf numFmtId="0" fontId="15" fillId="17" borderId="67" xfId="0" applyFont="1" applyFill="1" applyBorder="1" applyAlignment="1">
      <alignment horizontal="center" vertical="center" wrapText="1"/>
    </xf>
    <xf numFmtId="0" fontId="15" fillId="17" borderId="28" xfId="0" applyFont="1" applyFill="1" applyBorder="1" applyAlignment="1">
      <alignment horizontal="center" vertical="center" wrapText="1"/>
    </xf>
    <xf numFmtId="0" fontId="0" fillId="17" borderId="72"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wrapText="1"/>
    </xf>
    <xf numFmtId="0" fontId="0" fillId="3" borderId="36" xfId="0" applyFill="1" applyBorder="1" applyAlignment="1">
      <alignment horizontal="center" vertical="center" wrapText="1"/>
    </xf>
    <xf numFmtId="0" fontId="0" fillId="3" borderId="34" xfId="0" applyFill="1" applyBorder="1" applyAlignment="1" applyProtection="1">
      <alignment horizontal="center" vertical="center" wrapText="1"/>
      <protection locked="0"/>
    </xf>
    <xf numFmtId="0" fontId="0" fillId="3" borderId="35" xfId="0" applyFill="1" applyBorder="1" applyAlignment="1" applyProtection="1">
      <alignment horizontal="center" vertical="center" wrapText="1"/>
      <protection locked="0"/>
    </xf>
    <xf numFmtId="0" fontId="0" fillId="3" borderId="36" xfId="0" applyFill="1" applyBorder="1" applyAlignment="1" applyProtection="1">
      <alignment horizontal="center" vertical="center" wrapText="1"/>
      <protection locked="0"/>
    </xf>
    <xf numFmtId="0" fontId="0" fillId="3" borderId="98" xfId="0" applyFill="1" applyBorder="1" applyAlignment="1">
      <alignment horizontal="center" vertical="center" wrapText="1"/>
    </xf>
    <xf numFmtId="0" fontId="0" fillId="3" borderId="95" xfId="0" applyFill="1" applyBorder="1" applyAlignment="1">
      <alignment horizontal="center" vertical="center" wrapText="1"/>
    </xf>
    <xf numFmtId="0" fontId="0" fillId="3" borderId="97" xfId="0" applyFill="1" applyBorder="1" applyAlignment="1">
      <alignment horizontal="center" vertical="center" wrapText="1"/>
    </xf>
    <xf numFmtId="0" fontId="0" fillId="3" borderId="34" xfId="0" applyFill="1" applyBorder="1" applyAlignment="1">
      <alignment horizontal="center" vertical="center" wrapText="1"/>
    </xf>
    <xf numFmtId="0" fontId="0" fillId="3" borderId="22" xfId="0" applyFill="1" applyBorder="1" applyAlignment="1" applyProtection="1">
      <alignment horizontal="center" vertical="center" wrapText="1"/>
      <protection locked="0"/>
    </xf>
    <xf numFmtId="0" fontId="0" fillId="3" borderId="23" xfId="0" applyFill="1" applyBorder="1" applyAlignment="1" applyProtection="1">
      <alignment horizontal="center" vertical="center" wrapText="1"/>
      <protection locked="0"/>
    </xf>
    <xf numFmtId="0" fontId="0" fillId="3" borderId="2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55" xfId="0" applyFill="1" applyBorder="1" applyAlignment="1">
      <alignment horizontal="center" vertical="center" wrapText="1"/>
    </xf>
    <xf numFmtId="176" fontId="0" fillId="3" borderId="24" xfId="0" applyNumberFormat="1" applyFill="1" applyBorder="1" applyAlignment="1">
      <alignment horizontal="center" vertical="center" wrapText="1"/>
    </xf>
    <xf numFmtId="176" fontId="0" fillId="3" borderId="55" xfId="0" applyNumberFormat="1" applyFill="1" applyBorder="1" applyAlignment="1">
      <alignment horizontal="center" vertical="center" wrapText="1"/>
    </xf>
    <xf numFmtId="176" fontId="0" fillId="3" borderId="58" xfId="0" applyNumberFormat="1" applyFill="1" applyBorder="1" applyAlignment="1">
      <alignment horizontal="center" vertical="center" wrapText="1"/>
    </xf>
    <xf numFmtId="0" fontId="0" fillId="3" borderId="1" xfId="0" applyFill="1" applyBorder="1" applyAlignment="1" applyProtection="1">
      <alignment horizontal="center" vertical="center" wrapText="1"/>
      <protection locked="0"/>
    </xf>
    <xf numFmtId="176" fontId="0" fillId="3" borderId="1" xfId="0" applyNumberFormat="1" applyFill="1" applyBorder="1" applyAlignment="1">
      <alignment horizontal="center" vertical="center" wrapText="1"/>
    </xf>
    <xf numFmtId="176" fontId="0" fillId="3" borderId="87" xfId="0" applyNumberFormat="1" applyFill="1" applyBorder="1" applyAlignment="1">
      <alignment horizontal="center" vertical="center" wrapText="1"/>
    </xf>
    <xf numFmtId="0" fontId="0" fillId="3" borderId="21" xfId="0" applyFill="1" applyBorder="1" applyAlignment="1" applyProtection="1">
      <alignment horizontal="center" vertical="center" wrapText="1"/>
      <protection locked="0"/>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176" fontId="0" fillId="3" borderId="2" xfId="0" applyNumberFormat="1" applyFill="1" applyBorder="1" applyAlignment="1">
      <alignment horizontal="center" vertical="center" wrapText="1"/>
    </xf>
    <xf numFmtId="176" fontId="0" fillId="3" borderId="4" xfId="0" applyNumberFormat="1" applyFill="1" applyBorder="1" applyAlignment="1">
      <alignment horizontal="center" vertical="center" wrapText="1"/>
    </xf>
    <xf numFmtId="176" fontId="0" fillId="3" borderId="56" xfId="0" applyNumberFormat="1" applyFill="1" applyBorder="1" applyAlignment="1">
      <alignment horizontal="center" vertical="center" wrapText="1"/>
    </xf>
    <xf numFmtId="0" fontId="0" fillId="3" borderId="21" xfId="0" applyFill="1" applyBorder="1" applyAlignment="1">
      <alignment horizontal="center" vertical="center" wrapText="1"/>
    </xf>
    <xf numFmtId="0" fontId="0" fillId="3" borderId="56" xfId="0" applyFill="1" applyBorder="1" applyAlignment="1">
      <alignment horizontal="center" vertical="center" wrapText="1"/>
    </xf>
    <xf numFmtId="0" fontId="15" fillId="17" borderId="76" xfId="0" applyFont="1" applyFill="1" applyBorder="1" applyAlignment="1">
      <alignment horizontal="center" vertical="center" wrapText="1"/>
    </xf>
    <xf numFmtId="0" fontId="15" fillId="17" borderId="8" xfId="0" applyFont="1" applyFill="1" applyBorder="1" applyAlignment="1">
      <alignment horizontal="center" vertical="center" wrapText="1"/>
    </xf>
    <xf numFmtId="0" fontId="15" fillId="17" borderId="77"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3" borderId="20" xfId="0" applyFill="1" applyBorder="1" applyAlignment="1">
      <alignment horizontal="center" vertical="center" wrapText="1"/>
    </xf>
    <xf numFmtId="0" fontId="23" fillId="17" borderId="31" xfId="0" applyFont="1" applyFill="1" applyBorder="1" applyAlignment="1">
      <alignment horizontal="right" vertical="center" wrapText="1"/>
    </xf>
    <xf numFmtId="0" fontId="23" fillId="17" borderId="0" xfId="0" applyFont="1" applyFill="1" applyBorder="1" applyAlignment="1">
      <alignment horizontal="right" vertical="center" wrapText="1"/>
    </xf>
    <xf numFmtId="0" fontId="23" fillId="17" borderId="66" xfId="0" applyFont="1" applyFill="1" applyBorder="1" applyAlignment="1">
      <alignment horizontal="right" vertical="center" wrapText="1"/>
    </xf>
    <xf numFmtId="0" fontId="21" fillId="17" borderId="31" xfId="0" applyFont="1" applyFill="1" applyBorder="1" applyAlignment="1">
      <alignment horizontal="left" vertical="center" wrapText="1"/>
    </xf>
    <xf numFmtId="0" fontId="22" fillId="17" borderId="0" xfId="0" applyFont="1" applyFill="1" applyBorder="1" applyAlignment="1">
      <alignment horizontal="left" vertical="center" wrapText="1"/>
    </xf>
    <xf numFmtId="0" fontId="22" fillId="17" borderId="66" xfId="0" applyFont="1" applyFill="1" applyBorder="1" applyAlignment="1">
      <alignment horizontal="left" vertical="center" wrapText="1"/>
    </xf>
    <xf numFmtId="0" fontId="19" fillId="17" borderId="21" xfId="0" applyFont="1" applyFill="1" applyBorder="1" applyAlignment="1">
      <alignment horizontal="left" vertical="center" wrapText="1"/>
    </xf>
    <xf numFmtId="0" fontId="20" fillId="17" borderId="1" xfId="0" applyFont="1" applyFill="1" applyBorder="1" applyAlignment="1">
      <alignment horizontal="left" vertical="center" wrapText="1"/>
    </xf>
    <xf numFmtId="0" fontId="20" fillId="17" borderId="87" xfId="0" applyFont="1" applyFill="1" applyBorder="1" applyAlignment="1">
      <alignment horizontal="left" vertical="center" wrapText="1"/>
    </xf>
    <xf numFmtId="0" fontId="20" fillId="17" borderId="78" xfId="0" applyFont="1" applyFill="1" applyBorder="1" applyAlignment="1">
      <alignment horizontal="left" vertical="center" wrapText="1"/>
    </xf>
    <xf numFmtId="0" fontId="20" fillId="17" borderId="14" xfId="0" applyFont="1" applyFill="1" applyBorder="1" applyAlignment="1">
      <alignment horizontal="left" vertical="center" wrapText="1"/>
    </xf>
    <xf numFmtId="0" fontId="20" fillId="17" borderId="88" xfId="0" applyFont="1" applyFill="1" applyBorder="1" applyAlignment="1">
      <alignment horizontal="left" vertical="center" wrapText="1"/>
    </xf>
    <xf numFmtId="0" fontId="15" fillId="17" borderId="3" xfId="0" applyFont="1" applyFill="1" applyBorder="1" applyAlignment="1" applyProtection="1">
      <alignment horizontal="center" wrapText="1"/>
      <protection locked="0"/>
    </xf>
    <xf numFmtId="0" fontId="15" fillId="17" borderId="56" xfId="0" applyFont="1" applyFill="1" applyBorder="1" applyAlignment="1" applyProtection="1">
      <alignment horizontal="center" wrapText="1"/>
      <protection locked="0"/>
    </xf>
    <xf numFmtId="0" fontId="0" fillId="3" borderId="87" xfId="0" applyFill="1" applyBorder="1" applyAlignment="1">
      <alignment horizontal="center" vertical="center" wrapText="1"/>
    </xf>
    <xf numFmtId="0" fontId="15" fillId="17" borderId="47" xfId="0" applyFont="1" applyFill="1" applyBorder="1" applyAlignment="1">
      <alignment horizontal="center" wrapText="1"/>
    </xf>
    <xf numFmtId="0" fontId="15" fillId="17" borderId="19" xfId="0" applyFont="1" applyFill="1" applyBorder="1" applyAlignment="1">
      <alignment horizontal="center" wrapText="1"/>
    </xf>
    <xf numFmtId="0" fontId="0" fillId="17" borderId="4" xfId="0" applyFill="1" applyBorder="1" applyAlignment="1" applyProtection="1">
      <alignment horizontal="center" vertical="center" wrapText="1"/>
      <protection locked="0"/>
    </xf>
    <xf numFmtId="0" fontId="0" fillId="17" borderId="1" xfId="0" applyFill="1" applyBorder="1" applyAlignment="1" applyProtection="1">
      <alignment horizontal="center" vertical="center" wrapText="1"/>
      <protection locked="0"/>
    </xf>
    <xf numFmtId="0" fontId="0" fillId="17" borderId="2" xfId="0" applyFill="1" applyBorder="1" applyAlignment="1" applyProtection="1">
      <alignment horizontal="center" vertical="center" wrapText="1"/>
      <protection locked="0"/>
    </xf>
    <xf numFmtId="0" fontId="0" fillId="17" borderId="45" xfId="0" applyFill="1" applyBorder="1" applyAlignment="1" applyProtection="1">
      <alignment horizontal="center" vertical="center" wrapText="1"/>
      <protection locked="0"/>
    </xf>
    <xf numFmtId="0" fontId="0" fillId="17" borderId="23" xfId="0" applyFill="1" applyBorder="1" applyAlignment="1" applyProtection="1">
      <alignment horizontal="center" vertical="center" wrapText="1"/>
      <protection locked="0"/>
    </xf>
    <xf numFmtId="0" fontId="0" fillId="17" borderId="46" xfId="0" applyFill="1" applyBorder="1" applyAlignment="1" applyProtection="1">
      <alignment horizontal="center" vertical="center" wrapText="1"/>
      <protection locked="0"/>
    </xf>
    <xf numFmtId="0" fontId="0" fillId="17" borderId="53" xfId="0" applyFill="1" applyBorder="1" applyAlignment="1" applyProtection="1">
      <alignment horizontal="center" vertical="center" wrapText="1"/>
      <protection locked="0"/>
    </xf>
    <xf numFmtId="0" fontId="0" fillId="17" borderId="5" xfId="0" applyFill="1" applyBorder="1" applyAlignment="1" applyProtection="1">
      <alignment horizontal="center" vertical="center" wrapText="1"/>
      <protection locked="0"/>
    </xf>
    <xf numFmtId="0" fontId="0" fillId="17" borderId="54" xfId="0" applyFill="1" applyBorder="1" applyAlignment="1" applyProtection="1">
      <alignment horizontal="center" vertical="center" wrapText="1"/>
      <protection locked="0"/>
    </xf>
    <xf numFmtId="0" fontId="0" fillId="17" borderId="24" xfId="0" applyFill="1" applyBorder="1" applyAlignment="1" applyProtection="1">
      <alignment horizontal="center" vertical="center" wrapText="1"/>
      <protection locked="0"/>
    </xf>
    <xf numFmtId="0" fontId="0" fillId="17" borderId="55" xfId="0" applyFill="1" applyBorder="1" applyAlignment="1" applyProtection="1">
      <alignment horizontal="center" vertical="center" wrapText="1"/>
      <protection locked="0"/>
    </xf>
    <xf numFmtId="0" fontId="0" fillId="17" borderId="63" xfId="0" applyFill="1" applyBorder="1" applyAlignment="1" applyProtection="1">
      <alignment horizontal="center" vertical="center" wrapText="1"/>
      <protection locked="0"/>
    </xf>
    <xf numFmtId="0" fontId="0" fillId="17" borderId="64" xfId="0" applyFill="1" applyBorder="1" applyAlignment="1" applyProtection="1">
      <alignment horizontal="center" vertical="center" wrapText="1"/>
      <protection locked="0"/>
    </xf>
    <xf numFmtId="0" fontId="0" fillId="17" borderId="75" xfId="0" applyFill="1" applyBorder="1" applyAlignment="1" applyProtection="1">
      <alignment horizontal="center" vertical="center" wrapText="1"/>
      <protection locked="0"/>
    </xf>
    <xf numFmtId="0" fontId="16" fillId="17" borderId="0" xfId="0" applyFont="1" applyFill="1" applyAlignment="1">
      <alignment horizontal="center" vertical="center" wrapText="1"/>
    </xf>
    <xf numFmtId="0" fontId="7" fillId="17" borderId="0" xfId="0" applyFont="1" applyFill="1" applyAlignment="1">
      <alignment horizontal="center" vertical="center" wrapText="1"/>
    </xf>
    <xf numFmtId="0" fontId="0" fillId="17" borderId="41" xfId="0" applyFill="1" applyBorder="1" applyAlignment="1" applyProtection="1">
      <alignment horizontal="center" vertical="center" wrapText="1"/>
      <protection locked="0"/>
    </xf>
    <xf numFmtId="0" fontId="0" fillId="17" borderId="42" xfId="0" applyFill="1" applyBorder="1" applyAlignment="1" applyProtection="1">
      <alignment horizontal="center" vertical="center" wrapText="1"/>
      <protection locked="0"/>
    </xf>
    <xf numFmtId="0" fontId="0" fillId="17" borderId="51" xfId="0" applyFill="1" applyBorder="1" applyAlignment="1" applyProtection="1">
      <alignment horizontal="center" vertical="center" wrapText="1"/>
      <protection locked="0"/>
    </xf>
    <xf numFmtId="0" fontId="0" fillId="17" borderId="3" xfId="0" applyFill="1" applyBorder="1" applyAlignment="1" applyProtection="1">
      <alignment horizontal="center" vertical="center" wrapText="1"/>
      <protection locked="0"/>
    </xf>
    <xf numFmtId="0" fontId="0" fillId="17" borderId="52" xfId="0" applyFill="1" applyBorder="1" applyAlignment="1" applyProtection="1">
      <alignment horizontal="center" vertical="center" wrapText="1"/>
      <protection locked="0"/>
    </xf>
    <xf numFmtId="0" fontId="0" fillId="17" borderId="38" xfId="0" applyFill="1" applyBorder="1" applyAlignment="1" applyProtection="1">
      <alignment horizontal="center" vertical="center" wrapText="1"/>
      <protection locked="0"/>
    </xf>
    <xf numFmtId="0" fontId="0" fillId="17" borderId="39" xfId="0" applyFill="1" applyBorder="1" applyAlignment="1" applyProtection="1">
      <alignment horizontal="center" vertical="center" wrapText="1"/>
      <protection locked="0"/>
    </xf>
    <xf numFmtId="0" fontId="0" fillId="17" borderId="74" xfId="0" applyFill="1" applyBorder="1" applyAlignment="1" applyProtection="1">
      <alignment horizontal="center" vertical="center" wrapText="1"/>
      <protection locked="0"/>
    </xf>
    <xf numFmtId="0" fontId="0" fillId="17" borderId="31" xfId="0" applyFill="1" applyBorder="1" applyAlignment="1" applyProtection="1">
      <alignment horizontal="center" vertical="center" wrapText="1"/>
    </xf>
    <xf numFmtId="0" fontId="0" fillId="17" borderId="0" xfId="0" applyFill="1" applyBorder="1" applyAlignment="1" applyProtection="1">
      <alignment horizontal="center" vertical="center" wrapText="1"/>
    </xf>
    <xf numFmtId="0" fontId="0" fillId="17" borderId="13" xfId="0" applyFill="1" applyBorder="1" applyAlignment="1" applyProtection="1">
      <alignment horizontal="center" vertical="center" wrapText="1"/>
    </xf>
    <xf numFmtId="0" fontId="0" fillId="17" borderId="12" xfId="0" applyFill="1" applyBorder="1" applyAlignment="1" applyProtection="1">
      <alignment horizontal="center" vertical="center" wrapText="1"/>
      <protection locked="0"/>
    </xf>
    <xf numFmtId="0" fontId="0" fillId="17" borderId="13" xfId="0" applyFill="1" applyBorder="1" applyAlignment="1" applyProtection="1">
      <alignment horizontal="center" vertical="center" wrapText="1"/>
      <protection locked="0"/>
    </xf>
    <xf numFmtId="0" fontId="0" fillId="17" borderId="12" xfId="0" applyFill="1" applyBorder="1" applyAlignment="1">
      <alignment horizontal="center" vertical="center" wrapText="1"/>
    </xf>
    <xf numFmtId="0" fontId="0" fillId="17" borderId="13" xfId="0" applyFill="1" applyBorder="1" applyAlignment="1">
      <alignment horizontal="center" vertical="center" wrapText="1"/>
    </xf>
    <xf numFmtId="0" fontId="0" fillId="17" borderId="6" xfId="0" applyFill="1" applyBorder="1" applyAlignment="1" applyProtection="1">
      <alignment horizontal="center" vertical="center" wrapText="1"/>
      <protection locked="0"/>
    </xf>
    <xf numFmtId="0" fontId="0" fillId="17" borderId="10" xfId="0" applyFill="1" applyBorder="1" applyAlignment="1" applyProtection="1">
      <alignment horizontal="center" vertical="center" wrapText="1"/>
      <protection locked="0"/>
    </xf>
    <xf numFmtId="0" fontId="0" fillId="17" borderId="11" xfId="0" applyFill="1" applyBorder="1" applyAlignment="1" applyProtection="1">
      <alignment horizontal="center" vertical="center" wrapText="1"/>
      <protection locked="0"/>
    </xf>
    <xf numFmtId="0" fontId="0" fillId="17" borderId="66" xfId="0" applyFill="1" applyBorder="1" applyAlignment="1" applyProtection="1">
      <alignment horizontal="center" vertical="center" wrapText="1"/>
      <protection locked="0"/>
    </xf>
    <xf numFmtId="0" fontId="0" fillId="17" borderId="73" xfId="0" applyFill="1" applyBorder="1" applyAlignment="1">
      <alignment horizontal="center" vertical="center" wrapText="1"/>
    </xf>
    <xf numFmtId="0" fontId="0" fillId="17" borderId="82" xfId="0" applyFill="1" applyBorder="1" applyAlignment="1">
      <alignment horizontal="center" vertical="center" wrapText="1"/>
    </xf>
    <xf numFmtId="0" fontId="0" fillId="17" borderId="35" xfId="0" applyFont="1" applyFill="1" applyBorder="1" applyAlignment="1" applyProtection="1">
      <alignment horizontal="center" vertical="center" wrapText="1"/>
      <protection locked="0"/>
    </xf>
    <xf numFmtId="0" fontId="0" fillId="17" borderId="36" xfId="0" applyFont="1" applyFill="1" applyBorder="1" applyAlignment="1" applyProtection="1">
      <alignment horizontal="center" vertical="center" wrapText="1"/>
      <protection locked="0"/>
    </xf>
    <xf numFmtId="0" fontId="0" fillId="17" borderId="34" xfId="0" applyFill="1" applyBorder="1" applyAlignment="1" applyProtection="1">
      <alignment horizontal="center" vertical="center" wrapText="1"/>
      <protection locked="0"/>
    </xf>
    <xf numFmtId="0" fontId="0" fillId="17" borderId="35" xfId="0" applyFill="1" applyBorder="1" applyAlignment="1" applyProtection="1">
      <alignment horizontal="center" vertical="center" wrapText="1"/>
      <protection locked="0"/>
    </xf>
    <xf numFmtId="0" fontId="0" fillId="17" borderId="90" xfId="0" applyFill="1" applyBorder="1" applyAlignment="1" applyProtection="1">
      <alignment horizontal="center" vertical="center" wrapText="1"/>
      <protection locked="0"/>
    </xf>
    <xf numFmtId="0" fontId="15" fillId="17" borderId="36" xfId="0" applyFont="1" applyFill="1" applyBorder="1" applyAlignment="1">
      <alignment horizontal="center" vertical="center" wrapText="1"/>
    </xf>
    <xf numFmtId="0" fontId="0" fillId="17" borderId="40" xfId="0" applyFill="1" applyBorder="1" applyAlignment="1" applyProtection="1">
      <alignment horizontal="center" vertical="center" wrapText="1"/>
      <protection locked="0"/>
    </xf>
    <xf numFmtId="0" fontId="0" fillId="17" borderId="48" xfId="0" applyFill="1" applyBorder="1" applyAlignment="1" applyProtection="1">
      <alignment horizontal="center" vertical="center" wrapText="1"/>
      <protection locked="0"/>
    </xf>
    <xf numFmtId="0" fontId="0" fillId="17" borderId="49" xfId="0" applyFill="1" applyBorder="1" applyAlignment="1" applyProtection="1">
      <alignment horizontal="center" vertical="center" wrapText="1"/>
      <protection locked="0"/>
    </xf>
    <xf numFmtId="0" fontId="0" fillId="17" borderId="50" xfId="0" applyFill="1" applyBorder="1" applyAlignment="1" applyProtection="1">
      <alignment horizontal="center" vertical="center" wrapText="1"/>
      <protection locked="0"/>
    </xf>
    <xf numFmtId="0" fontId="18" fillId="17" borderId="0" xfId="0" applyFont="1" applyFill="1" applyAlignment="1">
      <alignment horizontal="center" vertical="center" wrapText="1"/>
    </xf>
    <xf numFmtId="0" fontId="14" fillId="17" borderId="22" xfId="0" applyFont="1" applyFill="1" applyBorder="1" applyAlignment="1">
      <alignment horizontal="center" vertical="center" wrapText="1"/>
    </xf>
    <xf numFmtId="0" fontId="15" fillId="17" borderId="23" xfId="0" applyFont="1" applyFill="1" applyBorder="1" applyAlignment="1">
      <alignment horizontal="center" vertical="center" wrapText="1"/>
    </xf>
    <xf numFmtId="0" fontId="15" fillId="17" borderId="24" xfId="0" applyFont="1" applyFill="1" applyBorder="1" applyAlignment="1">
      <alignment horizontal="center" vertical="center" wrapText="1"/>
    </xf>
    <xf numFmtId="0" fontId="0" fillId="17" borderId="5" xfId="0" applyFont="1" applyFill="1" applyBorder="1" applyAlignment="1">
      <alignment horizontal="center" vertical="center" wrapText="1"/>
    </xf>
    <xf numFmtId="0" fontId="0" fillId="17" borderId="5" xfId="0" applyFill="1" applyBorder="1" applyAlignment="1">
      <alignment horizontal="center" vertical="center" wrapText="1"/>
    </xf>
    <xf numFmtId="0" fontId="0" fillId="17" borderId="58" xfId="0" applyFill="1" applyBorder="1" applyAlignment="1" applyProtection="1">
      <alignment horizontal="center" vertical="center" wrapText="1"/>
      <protection locked="0"/>
    </xf>
    <xf numFmtId="0" fontId="15" fillId="17" borderId="69" xfId="0" applyFont="1" applyFill="1" applyBorder="1" applyAlignment="1">
      <alignment horizontal="center" vertical="center" wrapText="1"/>
    </xf>
    <xf numFmtId="0" fontId="0" fillId="17" borderId="54" xfId="0" applyFill="1" applyBorder="1" applyAlignment="1">
      <alignment horizontal="center" vertical="center" wrapText="1"/>
    </xf>
    <xf numFmtId="0" fontId="0" fillId="17" borderId="70" xfId="0" applyFill="1" applyBorder="1" applyAlignment="1">
      <alignment horizontal="center" vertical="center" wrapText="1"/>
    </xf>
    <xf numFmtId="0" fontId="0" fillId="17" borderId="84" xfId="0" applyFill="1" applyBorder="1" applyAlignment="1">
      <alignment horizontal="center" vertical="center" wrapText="1"/>
    </xf>
    <xf numFmtId="0" fontId="0" fillId="17" borderId="85" xfId="0" applyFill="1" applyBorder="1" applyAlignment="1">
      <alignment horizontal="center" vertical="center" wrapText="1"/>
    </xf>
    <xf numFmtId="0" fontId="0" fillId="17" borderId="86" xfId="0" applyFill="1" applyBorder="1" applyAlignment="1" applyProtection="1">
      <alignment horizontal="center" vertical="center" wrapText="1"/>
      <protection locked="0"/>
    </xf>
    <xf numFmtId="0" fontId="0" fillId="17" borderId="84" xfId="0" applyFill="1" applyBorder="1" applyAlignment="1" applyProtection="1">
      <alignment horizontal="center" vertical="center" wrapText="1"/>
      <protection locked="0"/>
    </xf>
    <xf numFmtId="0" fontId="0" fillId="17" borderId="85" xfId="0" applyFill="1" applyBorder="1" applyAlignment="1" applyProtection="1">
      <alignment horizontal="center" vertical="center" wrapText="1"/>
      <protection locked="0"/>
    </xf>
    <xf numFmtId="0" fontId="0" fillId="17" borderId="86" xfId="0" applyFill="1" applyBorder="1" applyAlignment="1">
      <alignment horizontal="center" vertical="center" wrapText="1"/>
    </xf>
    <xf numFmtId="0" fontId="0" fillId="17" borderId="91" xfId="0" applyFill="1" applyBorder="1" applyAlignment="1">
      <alignment horizontal="center" vertical="center" wrapText="1"/>
    </xf>
    <xf numFmtId="0" fontId="15" fillId="17" borderId="29" xfId="0" applyFont="1" applyFill="1" applyBorder="1" applyAlignment="1">
      <alignment horizontal="center" vertical="center" wrapText="1"/>
    </xf>
    <xf numFmtId="0" fontId="15" fillId="17" borderId="30" xfId="0" applyFont="1" applyFill="1" applyBorder="1" applyAlignment="1">
      <alignment horizontal="center" vertical="center" wrapText="1"/>
    </xf>
    <xf numFmtId="0" fontId="15" fillId="17" borderId="72" xfId="0" applyFont="1" applyFill="1" applyBorder="1" applyAlignment="1">
      <alignment horizontal="center" vertical="center" wrapText="1"/>
    </xf>
    <xf numFmtId="0" fontId="15" fillId="17" borderId="79" xfId="0" applyFont="1" applyFill="1" applyBorder="1" applyAlignment="1">
      <alignment horizontal="center" vertical="center" wrapText="1"/>
    </xf>
    <xf numFmtId="0" fontId="14" fillId="17" borderId="21" xfId="0" applyFont="1" applyFill="1" applyBorder="1" applyAlignment="1">
      <alignment horizontal="center" vertical="center" wrapText="1"/>
    </xf>
    <xf numFmtId="0" fontId="15" fillId="17" borderId="1" xfId="0" applyFont="1" applyFill="1" applyBorder="1" applyAlignment="1">
      <alignment horizontal="center" vertical="center" wrapText="1"/>
    </xf>
    <xf numFmtId="0" fontId="15" fillId="17" borderId="2" xfId="0" applyFont="1" applyFill="1" applyBorder="1" applyAlignment="1">
      <alignment horizontal="center" vertical="center" wrapText="1"/>
    </xf>
    <xf numFmtId="58" fontId="0" fillId="17" borderId="3" xfId="0" applyNumberFormat="1" applyFill="1" applyBorder="1" applyAlignment="1" applyProtection="1">
      <alignment horizontal="center" vertical="center" wrapText="1"/>
      <protection locked="0"/>
    </xf>
    <xf numFmtId="0" fontId="15" fillId="17" borderId="3" xfId="0" applyFont="1" applyFill="1" applyBorder="1" applyAlignment="1">
      <alignment horizontal="center" vertical="center" wrapText="1"/>
    </xf>
    <xf numFmtId="0" fontId="0" fillId="17" borderId="3" xfId="0" applyFill="1" applyBorder="1" applyAlignment="1">
      <alignment horizontal="center" vertical="center" wrapText="1"/>
    </xf>
    <xf numFmtId="0" fontId="0" fillId="17" borderId="56" xfId="0" applyFill="1" applyBorder="1" applyAlignment="1" applyProtection="1">
      <alignment horizontal="center" vertical="center" wrapText="1"/>
      <protection locked="0"/>
    </xf>
    <xf numFmtId="0" fontId="15" fillId="17" borderId="20" xfId="0" applyFont="1" applyFill="1" applyBorder="1" applyAlignment="1">
      <alignment horizontal="center" vertical="center" wrapText="1"/>
    </xf>
    <xf numFmtId="0" fontId="0" fillId="17" borderId="52" xfId="0" applyFill="1" applyBorder="1" applyAlignment="1">
      <alignment horizontal="center" vertical="center" wrapText="1"/>
    </xf>
    <xf numFmtId="0" fontId="0" fillId="17" borderId="83" xfId="0" applyFill="1" applyBorder="1" applyAlignment="1">
      <alignment horizontal="center" vertical="center" wrapText="1"/>
    </xf>
    <xf numFmtId="0" fontId="0" fillId="17" borderId="51" xfId="0" applyFill="1" applyBorder="1" applyAlignment="1">
      <alignment horizontal="center" vertical="center" wrapText="1"/>
    </xf>
    <xf numFmtId="0" fontId="0" fillId="17" borderId="80" xfId="0" applyFill="1" applyBorder="1" applyAlignment="1">
      <alignment horizontal="center" vertical="center" wrapText="1"/>
    </xf>
    <xf numFmtId="0" fontId="0" fillId="17" borderId="3" xfId="0" applyFont="1" applyFill="1" applyBorder="1" applyAlignment="1" applyProtection="1">
      <alignment horizontal="center" vertical="center" wrapText="1"/>
      <protection locked="0"/>
    </xf>
    <xf numFmtId="0" fontId="0" fillId="17" borderId="6" xfId="0" applyFill="1" applyBorder="1" applyAlignment="1">
      <alignment horizontal="center" vertical="center" wrapText="1"/>
    </xf>
    <xf numFmtId="0" fontId="0" fillId="17" borderId="11" xfId="0" applyFill="1" applyBorder="1" applyAlignment="1">
      <alignment horizontal="center" vertical="center" wrapText="1"/>
    </xf>
    <xf numFmtId="0" fontId="0" fillId="17" borderId="2"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56" xfId="0" applyFill="1" applyBorder="1" applyAlignment="1">
      <alignment horizontal="center" vertical="center" wrapText="1"/>
    </xf>
    <xf numFmtId="0" fontId="0" fillId="17" borderId="9" xfId="0" applyFill="1" applyBorder="1" applyAlignment="1" applyProtection="1">
      <alignment horizontal="center" vertical="center" wrapText="1"/>
      <protection locked="0"/>
    </xf>
    <xf numFmtId="0" fontId="0" fillId="17" borderId="77" xfId="0" applyFill="1" applyBorder="1" applyAlignment="1" applyProtection="1">
      <alignment horizontal="center" vertical="center" wrapText="1"/>
      <protection locked="0"/>
    </xf>
    <xf numFmtId="0" fontId="0" fillId="17" borderId="81" xfId="0" applyFill="1" applyBorder="1" applyAlignment="1" applyProtection="1">
      <alignment horizontal="center" vertical="center" wrapText="1"/>
      <protection locked="0"/>
    </xf>
    <xf numFmtId="0" fontId="13" fillId="38" borderId="20" xfId="0" applyFont="1" applyFill="1" applyBorder="1" applyAlignment="1" applyProtection="1">
      <alignment horizontal="center" vertical="center" wrapText="1"/>
      <protection locked="0"/>
    </xf>
    <xf numFmtId="0" fontId="13" fillId="38" borderId="3" xfId="0" applyFont="1" applyFill="1" applyBorder="1" applyAlignment="1" applyProtection="1">
      <alignment horizontal="center" vertical="center" wrapText="1"/>
      <protection locked="0"/>
    </xf>
    <xf numFmtId="0" fontId="13" fillId="38" borderId="56" xfId="0" applyFont="1" applyFill="1" applyBorder="1" applyAlignment="1" applyProtection="1">
      <alignment horizontal="center" vertical="center" wrapText="1"/>
      <protection locked="0"/>
    </xf>
    <xf numFmtId="0" fontId="17" fillId="38" borderId="8" xfId="0" applyFont="1" applyFill="1" applyBorder="1" applyAlignment="1">
      <alignment horizontal="center" vertical="center" wrapText="1"/>
    </xf>
    <xf numFmtId="0" fontId="17" fillId="38" borderId="77" xfId="0" applyFont="1" applyFill="1" applyBorder="1" applyAlignment="1">
      <alignment horizontal="center" vertical="center" wrapText="1"/>
    </xf>
    <xf numFmtId="0" fontId="0" fillId="17" borderId="67" xfId="0" applyFont="1" applyFill="1" applyBorder="1" applyAlignment="1">
      <alignment horizontal="center" vertical="center" wrapText="1"/>
    </xf>
    <xf numFmtId="0" fontId="25" fillId="0" borderId="0" xfId="1" applyAlignment="1">
      <alignment horizontal="center"/>
    </xf>
    <xf numFmtId="0" fontId="0" fillId="31" borderId="1" xfId="0" applyFill="1" applyBorder="1" applyAlignment="1">
      <alignment horizontal="center" vertical="center" wrapText="1"/>
    </xf>
    <xf numFmtId="0" fontId="0" fillId="0" borderId="1" xfId="0" applyBorder="1" applyAlignment="1">
      <alignment horizontal="center" vertical="center" wrapText="1"/>
    </xf>
    <xf numFmtId="0" fontId="0" fillId="0" borderId="6" xfId="0" applyBorder="1" applyAlignment="1">
      <alignment horizontal="center" vertical="center" wrapText="1"/>
    </xf>
    <xf numFmtId="0" fontId="0" fillId="0" borderId="11"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31" borderId="6" xfId="0" applyFill="1" applyBorder="1" applyAlignment="1">
      <alignment horizontal="center" vertical="center" wrapText="1"/>
    </xf>
    <xf numFmtId="0" fontId="0" fillId="31" borderId="11" xfId="0" applyFill="1" applyBorder="1" applyAlignment="1">
      <alignment horizontal="center" vertical="center" wrapText="1"/>
    </xf>
    <xf numFmtId="0" fontId="0" fillId="31" borderId="7" xfId="0" applyFill="1" applyBorder="1" applyAlignment="1">
      <alignment horizontal="center" vertical="center" wrapText="1"/>
    </xf>
    <xf numFmtId="0" fontId="0" fillId="31" borderId="9" xfId="0" applyFill="1" applyBorder="1" applyAlignment="1">
      <alignment horizontal="center" vertical="center" wrapText="1"/>
    </xf>
    <xf numFmtId="176" fontId="0" fillId="0" borderId="2" xfId="0" applyNumberFormat="1" applyBorder="1" applyAlignment="1">
      <alignment horizontal="center" vertical="center" wrapText="1"/>
    </xf>
    <xf numFmtId="176" fontId="0" fillId="0" borderId="4" xfId="0" applyNumberFormat="1" applyBorder="1" applyAlignment="1">
      <alignment horizontal="center" vertical="center" wrapText="1"/>
    </xf>
    <xf numFmtId="0" fontId="0" fillId="33" borderId="1" xfId="0" applyFill="1" applyBorder="1" applyAlignment="1">
      <alignment horizontal="center" vertical="center" wrapText="1"/>
    </xf>
    <xf numFmtId="0" fontId="2" fillId="0" borderId="6"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12" xfId="0" applyFont="1" applyBorder="1" applyAlignment="1">
      <alignment horizontal="left" vertical="center" wrapText="1"/>
    </xf>
    <xf numFmtId="0" fontId="2" fillId="0" borderId="0" xfId="0" applyFont="1" applyBorder="1" applyAlignment="1">
      <alignment horizontal="left" vertical="center" wrapText="1"/>
    </xf>
    <xf numFmtId="0" fontId="2" fillId="0" borderId="13"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0" fillId="33" borderId="6" xfId="0" applyFill="1" applyBorder="1" applyAlignment="1">
      <alignment horizontal="center" vertical="center" wrapText="1"/>
    </xf>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7" xfId="0" applyFill="1" applyBorder="1" applyAlignment="1">
      <alignment horizontal="center" vertical="center" wrapText="1"/>
    </xf>
    <xf numFmtId="0" fontId="0" fillId="33" borderId="8" xfId="0" applyFill="1" applyBorder="1" applyAlignment="1">
      <alignment horizontal="center" vertical="center" wrapText="1"/>
    </xf>
    <xf numFmtId="0" fontId="0" fillId="33" borderId="9" xfId="0" applyFill="1" applyBorder="1" applyAlignment="1">
      <alignment horizontal="center" vertical="center" wrapText="1"/>
    </xf>
    <xf numFmtId="0" fontId="0" fillId="31" borderId="12" xfId="0" applyFill="1" applyBorder="1" applyAlignment="1">
      <alignment horizontal="center" vertical="center" wrapText="1"/>
    </xf>
    <xf numFmtId="0" fontId="0" fillId="31" borderId="13" xfId="0" applyFill="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31" borderId="2" xfId="0" applyFill="1" applyBorder="1" applyAlignment="1">
      <alignment horizontal="center" vertical="center" wrapText="1"/>
    </xf>
    <xf numFmtId="0" fontId="0" fillId="31" borderId="3" xfId="0" applyFill="1" applyBorder="1" applyAlignment="1">
      <alignment horizontal="center" vertical="center" wrapText="1"/>
    </xf>
    <xf numFmtId="0" fontId="0" fillId="31" borderId="4" xfId="0" applyFill="1"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0" fillId="33" borderId="2" xfId="0" applyFill="1" applyBorder="1" applyAlignment="1">
      <alignment horizontal="center" vertical="center" wrapText="1"/>
    </xf>
    <xf numFmtId="0" fontId="0" fillId="33" borderId="3" xfId="0" applyFill="1" applyBorder="1" applyAlignment="1">
      <alignment horizontal="center" vertical="center" wrapText="1"/>
    </xf>
    <xf numFmtId="0" fontId="0" fillId="33" borderId="4" xfId="0" applyFill="1" applyBorder="1" applyAlignment="1">
      <alignment horizontal="center" vertical="center" wrapText="1"/>
    </xf>
    <xf numFmtId="0" fontId="0" fillId="32" borderId="1" xfId="0" applyFill="1" applyBorder="1" applyAlignment="1">
      <alignment horizontal="center" vertical="center" wrapText="1"/>
    </xf>
    <xf numFmtId="0" fontId="0" fillId="32" borderId="6" xfId="0" applyFill="1" applyBorder="1" applyAlignment="1">
      <alignment horizontal="center" vertical="center" wrapText="1"/>
    </xf>
    <xf numFmtId="0" fontId="0" fillId="32" borderId="10" xfId="0" applyFill="1" applyBorder="1" applyAlignment="1">
      <alignment horizontal="center" vertical="center" wrapText="1"/>
    </xf>
    <xf numFmtId="0" fontId="0" fillId="32" borderId="11" xfId="0" applyFill="1" applyBorder="1" applyAlignment="1">
      <alignment horizontal="center" vertical="center" wrapText="1"/>
    </xf>
    <xf numFmtId="0" fontId="0" fillId="32" borderId="7" xfId="0" applyFill="1" applyBorder="1" applyAlignment="1">
      <alignment horizontal="center" vertical="center" wrapText="1"/>
    </xf>
    <xf numFmtId="0" fontId="0" fillId="32" borderId="8" xfId="0" applyFill="1" applyBorder="1" applyAlignment="1">
      <alignment horizontal="center" vertical="center" wrapText="1"/>
    </xf>
    <xf numFmtId="0" fontId="0" fillId="32" borderId="9" xfId="0" applyFill="1" applyBorder="1" applyAlignment="1">
      <alignment horizontal="center" vertical="center" wrapText="1"/>
    </xf>
    <xf numFmtId="0" fontId="0" fillId="35" borderId="6" xfId="0" applyFont="1" applyFill="1" applyBorder="1" applyAlignment="1">
      <alignment horizontal="center" vertical="center" wrapText="1"/>
    </xf>
    <xf numFmtId="0" fontId="0" fillId="35" borderId="11" xfId="0" applyFont="1" applyFill="1" applyBorder="1" applyAlignment="1">
      <alignment horizontal="center" vertical="center" wrapText="1"/>
    </xf>
    <xf numFmtId="0" fontId="0" fillId="35" borderId="12" xfId="0" applyFont="1" applyFill="1" applyBorder="1" applyAlignment="1">
      <alignment horizontal="center" vertical="center" wrapText="1"/>
    </xf>
    <xf numFmtId="0" fontId="0" fillId="35" borderId="13" xfId="0" applyFont="1" applyFill="1" applyBorder="1" applyAlignment="1">
      <alignment horizontal="center" vertical="center" wrapText="1"/>
    </xf>
    <xf numFmtId="0" fontId="0" fillId="35" borderId="7" xfId="0" applyFont="1" applyFill="1" applyBorder="1" applyAlignment="1">
      <alignment horizontal="center" vertical="center" wrapText="1"/>
    </xf>
    <xf numFmtId="0" fontId="0" fillId="35" borderId="9" xfId="0" applyFont="1" applyFill="1" applyBorder="1" applyAlignment="1">
      <alignment horizontal="center" vertical="center" wrapText="1"/>
    </xf>
    <xf numFmtId="0" fontId="0" fillId="0" borderId="6" xfId="0" applyFont="1" applyBorder="1" applyAlignment="1">
      <alignment horizontal="center" vertical="center" wrapText="1"/>
    </xf>
    <xf numFmtId="0" fontId="0" fillId="35" borderId="6" xfId="0" applyFill="1" applyBorder="1" applyAlignment="1">
      <alignment horizontal="center" vertical="center" wrapText="1"/>
    </xf>
    <xf numFmtId="0" fontId="0" fillId="35" borderId="11" xfId="0" applyFill="1" applyBorder="1" applyAlignment="1">
      <alignment horizontal="center" vertical="center" wrapText="1"/>
    </xf>
    <xf numFmtId="0" fontId="0" fillId="35" borderId="12" xfId="0" applyFill="1" applyBorder="1" applyAlignment="1">
      <alignment horizontal="center" vertical="center" wrapText="1"/>
    </xf>
    <xf numFmtId="0" fontId="0" fillId="35" borderId="13" xfId="0" applyFill="1" applyBorder="1" applyAlignment="1">
      <alignment horizontal="center" vertical="center" wrapText="1"/>
    </xf>
    <xf numFmtId="0" fontId="0" fillId="35" borderId="7" xfId="0" applyFill="1" applyBorder="1" applyAlignment="1">
      <alignment horizontal="center" vertical="center" wrapText="1"/>
    </xf>
    <xf numFmtId="0" fontId="0" fillId="35" borderId="9" xfId="0" applyFill="1" applyBorder="1" applyAlignment="1">
      <alignment horizontal="center" vertical="center" wrapText="1"/>
    </xf>
    <xf numFmtId="0" fontId="0" fillId="35" borderId="1" xfId="0" applyFill="1" applyBorder="1" applyAlignment="1">
      <alignment horizontal="center" vertical="center" wrapText="1"/>
    </xf>
    <xf numFmtId="0" fontId="0" fillId="35" borderId="1" xfId="0" applyFont="1" applyFill="1" applyBorder="1" applyAlignment="1">
      <alignment horizontal="center" vertical="center" wrapText="1"/>
    </xf>
    <xf numFmtId="0" fontId="0" fillId="28" borderId="6" xfId="0" applyFont="1" applyFill="1" applyBorder="1" applyAlignment="1">
      <alignment horizontal="center" vertical="center" wrapText="1"/>
    </xf>
    <xf numFmtId="0" fontId="0" fillId="28" borderId="10" xfId="0" applyFont="1" applyFill="1" applyBorder="1" applyAlignment="1">
      <alignment horizontal="center" vertical="center" wrapText="1"/>
    </xf>
    <xf numFmtId="0" fontId="0" fillId="28" borderId="7" xfId="0" applyFont="1" applyFill="1" applyBorder="1" applyAlignment="1">
      <alignment horizontal="center" vertical="center" wrapText="1"/>
    </xf>
    <xf numFmtId="0" fontId="0" fillId="28" borderId="8" xfId="0" applyFont="1" applyFill="1" applyBorder="1" applyAlignment="1">
      <alignment horizontal="center" vertical="center" wrapText="1"/>
    </xf>
    <xf numFmtId="0" fontId="0" fillId="28" borderId="11" xfId="0" applyFont="1" applyFill="1" applyBorder="1" applyAlignment="1">
      <alignment horizontal="center" vertical="center" wrapText="1"/>
    </xf>
    <xf numFmtId="0" fontId="0" fillId="28" borderId="9" xfId="0" applyFont="1" applyFill="1" applyBorder="1" applyAlignment="1">
      <alignment horizontal="center" vertical="center" wrapText="1"/>
    </xf>
    <xf numFmtId="0" fontId="0" fillId="33" borderId="2" xfId="0" applyFont="1" applyFill="1" applyBorder="1" applyAlignment="1">
      <alignment horizontal="center" vertical="center" wrapText="1"/>
    </xf>
    <xf numFmtId="0" fontId="0" fillId="33" borderId="6" xfId="0" applyFont="1" applyFill="1" applyBorder="1" applyAlignment="1">
      <alignment horizontal="center" vertical="center" wrapText="1"/>
    </xf>
    <xf numFmtId="0" fontId="0" fillId="0" borderId="3" xfId="0" applyBorder="1" applyAlignment="1">
      <alignment horizontal="center" vertical="center" wrapText="1"/>
    </xf>
    <xf numFmtId="0" fontId="0" fillId="33" borderId="3" xfId="0" applyFont="1" applyFill="1" applyBorder="1" applyAlignment="1">
      <alignment horizontal="center" vertical="center" wrapText="1"/>
    </xf>
    <xf numFmtId="0" fontId="0" fillId="33" borderId="4" xfId="0" applyFont="1" applyFill="1" applyBorder="1" applyAlignment="1">
      <alignment horizontal="center" vertical="center" wrapText="1"/>
    </xf>
    <xf numFmtId="0" fontId="0" fillId="28" borderId="3" xfId="0" applyFont="1" applyFill="1" applyBorder="1" applyAlignment="1">
      <alignment horizontal="center" vertical="center" wrapText="1"/>
    </xf>
    <xf numFmtId="0" fontId="0" fillId="28" borderId="4" xfId="0" applyFont="1" applyFill="1" applyBorder="1" applyAlignment="1">
      <alignment horizontal="center" vertical="center" wrapText="1"/>
    </xf>
    <xf numFmtId="0" fontId="6" fillId="33" borderId="2" xfId="0" applyFont="1" applyFill="1" applyBorder="1" applyAlignment="1">
      <alignment horizontal="center" vertical="center" wrapText="1"/>
    </xf>
    <xf numFmtId="0" fontId="0" fillId="33" borderId="10" xfId="0" applyFont="1" applyFill="1" applyBorder="1" applyAlignment="1">
      <alignment horizontal="center" vertical="center" wrapText="1"/>
    </xf>
    <xf numFmtId="0" fontId="0" fillId="33" borderId="11" xfId="0" applyFont="1" applyFill="1" applyBorder="1" applyAlignment="1">
      <alignment horizontal="center" vertical="center" wrapText="1"/>
    </xf>
    <xf numFmtId="0" fontId="0" fillId="34" borderId="2" xfId="0" applyFill="1" applyBorder="1" applyAlignment="1">
      <alignment horizontal="center" vertical="center" wrapText="1"/>
    </xf>
    <xf numFmtId="0" fontId="0" fillId="34" borderId="3" xfId="0" applyFill="1" applyBorder="1" applyAlignment="1">
      <alignment horizontal="center" vertical="center" wrapText="1"/>
    </xf>
    <xf numFmtId="0" fontId="0" fillId="34" borderId="4" xfId="0" applyFill="1" applyBorder="1" applyAlignment="1">
      <alignment horizontal="center" vertical="center" wrapText="1"/>
    </xf>
    <xf numFmtId="0" fontId="10" fillId="36" borderId="2" xfId="0" applyFont="1" applyFill="1" applyBorder="1" applyAlignment="1">
      <alignment horizontal="center" vertical="center" wrapText="1"/>
    </xf>
    <xf numFmtId="0" fontId="10" fillId="36" borderId="3" xfId="0" applyFont="1" applyFill="1" applyBorder="1" applyAlignment="1">
      <alignment horizontal="center" vertical="center" wrapText="1"/>
    </xf>
    <xf numFmtId="0" fontId="10" fillId="36" borderId="4"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25" fillId="0" borderId="6" xfId="2" applyBorder="1" applyAlignment="1">
      <alignment horizontal="center" vertical="center" wrapText="1"/>
    </xf>
    <xf numFmtId="0" fontId="25" fillId="0" borderId="10" xfId="2" applyBorder="1" applyAlignment="1">
      <alignment horizontal="center" vertical="center" wrapText="1"/>
    </xf>
    <xf numFmtId="0" fontId="25" fillId="0" borderId="11" xfId="2" applyBorder="1" applyAlignment="1">
      <alignment horizontal="center" vertical="center" wrapText="1"/>
    </xf>
    <xf numFmtId="0" fontId="25" fillId="0" borderId="12" xfId="2" applyBorder="1" applyAlignment="1">
      <alignment horizontal="center" vertical="center" wrapText="1"/>
    </xf>
    <xf numFmtId="0" fontId="25" fillId="0" borderId="0" xfId="2" applyAlignment="1">
      <alignment horizontal="center" vertical="center" wrapText="1"/>
    </xf>
    <xf numFmtId="0" fontId="25" fillId="0" borderId="13" xfId="2" applyBorder="1" applyAlignment="1">
      <alignment horizontal="center" vertical="center" wrapText="1"/>
    </xf>
    <xf numFmtId="0" fontId="25" fillId="0" borderId="7" xfId="2" applyBorder="1" applyAlignment="1">
      <alignment horizontal="center" vertical="center" wrapText="1"/>
    </xf>
    <xf numFmtId="0" fontId="25" fillId="0" borderId="8" xfId="2" applyBorder="1" applyAlignment="1">
      <alignment horizontal="center" vertical="center" wrapText="1"/>
    </xf>
    <xf numFmtId="0" fontId="25" fillId="0" borderId="9" xfId="2" applyBorder="1" applyAlignment="1">
      <alignment horizontal="center" vertical="center" wrapText="1"/>
    </xf>
    <xf numFmtId="0" fontId="25" fillId="31" borderId="6" xfId="2" applyFill="1" applyBorder="1" applyAlignment="1">
      <alignment horizontal="center" vertical="center" wrapText="1"/>
    </xf>
    <xf numFmtId="0" fontId="25" fillId="31" borderId="10" xfId="2" applyFill="1" applyBorder="1" applyAlignment="1">
      <alignment horizontal="center" vertical="center" wrapText="1"/>
    </xf>
    <xf numFmtId="0" fontId="25" fillId="31" borderId="11" xfId="2" applyFill="1" applyBorder="1" applyAlignment="1">
      <alignment horizontal="center" vertical="center" wrapText="1"/>
    </xf>
    <xf numFmtId="0" fontId="25" fillId="31" borderId="12" xfId="2" applyFill="1" applyBorder="1" applyAlignment="1">
      <alignment horizontal="center" vertical="center" wrapText="1"/>
    </xf>
    <xf numFmtId="0" fontId="25" fillId="31" borderId="0" xfId="2" applyFill="1" applyAlignment="1">
      <alignment horizontal="center" vertical="center" wrapText="1"/>
    </xf>
    <xf numFmtId="0" fontId="25" fillId="31" borderId="13" xfId="2" applyFill="1" applyBorder="1" applyAlignment="1">
      <alignment horizontal="center" vertical="center" wrapText="1"/>
    </xf>
    <xf numFmtId="0" fontId="25" fillId="31" borderId="7" xfId="2" applyFill="1" applyBorder="1" applyAlignment="1">
      <alignment horizontal="center" vertical="center" wrapText="1"/>
    </xf>
    <xf numFmtId="0" fontId="25" fillId="31" borderId="8" xfId="2" applyFill="1" applyBorder="1" applyAlignment="1">
      <alignment horizontal="center" vertical="center" wrapText="1"/>
    </xf>
    <xf numFmtId="0" fontId="25" fillId="31" borderId="9" xfId="2" applyFill="1" applyBorder="1" applyAlignment="1">
      <alignment horizontal="center" vertical="center" wrapText="1"/>
    </xf>
    <xf numFmtId="0" fontId="25" fillId="30" borderId="6" xfId="2" applyFill="1" applyBorder="1" applyAlignment="1">
      <alignment horizontal="center" vertical="center" wrapText="1"/>
    </xf>
    <xf numFmtId="0" fontId="25" fillId="30" borderId="10" xfId="2" applyFill="1" applyBorder="1" applyAlignment="1">
      <alignment horizontal="center" vertical="center" wrapText="1"/>
    </xf>
    <xf numFmtId="0" fontId="25" fillId="30" borderId="11" xfId="2" applyFill="1" applyBorder="1" applyAlignment="1">
      <alignment horizontal="center" vertical="center" wrapText="1"/>
    </xf>
    <xf numFmtId="0" fontId="25" fillId="30" borderId="7" xfId="2" applyFill="1" applyBorder="1" applyAlignment="1">
      <alignment horizontal="center" vertical="center" wrapText="1"/>
    </xf>
    <xf numFmtId="0" fontId="25" fillId="30" borderId="8" xfId="2" applyFill="1" applyBorder="1" applyAlignment="1">
      <alignment horizontal="center" vertical="center" wrapText="1"/>
    </xf>
    <xf numFmtId="0" fontId="25" fillId="30" borderId="9" xfId="2" applyFill="1" applyBorder="1" applyAlignment="1">
      <alignment horizontal="center" vertical="center" wrapText="1"/>
    </xf>
    <xf numFmtId="0" fontId="25" fillId="0" borderId="6" xfId="2" applyBorder="1" applyAlignment="1">
      <alignment horizontal="left" vertical="center" wrapText="1"/>
    </xf>
    <xf numFmtId="0" fontId="25" fillId="0" borderId="10" xfId="2" applyBorder="1" applyAlignment="1">
      <alignment horizontal="left" vertical="center" wrapText="1"/>
    </xf>
    <xf numFmtId="0" fontId="25" fillId="0" borderId="11" xfId="2" applyBorder="1" applyAlignment="1">
      <alignment horizontal="left" vertical="center" wrapText="1"/>
    </xf>
    <xf numFmtId="0" fontId="25" fillId="0" borderId="12" xfId="2" applyBorder="1" applyAlignment="1">
      <alignment horizontal="left" vertical="center" wrapText="1"/>
    </xf>
    <xf numFmtId="0" fontId="25" fillId="0" borderId="0" xfId="2" applyAlignment="1">
      <alignment horizontal="left" vertical="center" wrapText="1"/>
    </xf>
    <xf numFmtId="0" fontId="25" fillId="0" borderId="13" xfId="2" applyBorder="1" applyAlignment="1">
      <alignment horizontal="left" vertical="center" wrapText="1"/>
    </xf>
    <xf numFmtId="0" fontId="25" fillId="0" borderId="7" xfId="2" applyBorder="1" applyAlignment="1">
      <alignment horizontal="left" vertical="center" wrapText="1"/>
    </xf>
    <xf numFmtId="0" fontId="25" fillId="0" borderId="8" xfId="2" applyBorder="1" applyAlignment="1">
      <alignment horizontal="left" vertical="center" wrapText="1"/>
    </xf>
    <xf numFmtId="0" fontId="25" fillId="0" borderId="9" xfId="2" applyBorder="1" applyAlignment="1">
      <alignment horizontal="left" vertical="center" wrapText="1"/>
    </xf>
    <xf numFmtId="0" fontId="25" fillId="31" borderId="6" xfId="2" applyFill="1" applyBorder="1" applyAlignment="1">
      <alignment horizontal="left" vertical="center" wrapText="1"/>
    </xf>
    <xf numFmtId="0" fontId="25" fillId="31" borderId="10" xfId="2" applyFill="1" applyBorder="1" applyAlignment="1">
      <alignment horizontal="left" vertical="center" wrapText="1"/>
    </xf>
    <xf numFmtId="0" fontId="25" fillId="31" borderId="11" xfId="2" applyFill="1" applyBorder="1" applyAlignment="1">
      <alignment horizontal="left" vertical="center" wrapText="1"/>
    </xf>
    <xf numFmtId="0" fontId="25" fillId="31" borderId="12" xfId="2" applyFill="1" applyBorder="1" applyAlignment="1">
      <alignment horizontal="left" vertical="center" wrapText="1"/>
    </xf>
    <xf numFmtId="0" fontId="25" fillId="31" borderId="0" xfId="2" applyFill="1" applyAlignment="1">
      <alignment horizontal="left" vertical="center" wrapText="1"/>
    </xf>
    <xf numFmtId="0" fontId="25" fillId="31" borderId="13" xfId="2" applyFill="1" applyBorder="1" applyAlignment="1">
      <alignment horizontal="left" vertical="center" wrapText="1"/>
    </xf>
    <xf numFmtId="0" fontId="25" fillId="31" borderId="7" xfId="2" applyFill="1" applyBorder="1" applyAlignment="1">
      <alignment horizontal="left" vertical="center" wrapText="1"/>
    </xf>
    <xf numFmtId="0" fontId="25" fillId="31" borderId="8" xfId="2" applyFill="1" applyBorder="1" applyAlignment="1">
      <alignment horizontal="left" vertical="center" wrapText="1"/>
    </xf>
    <xf numFmtId="0" fontId="25" fillId="31" borderId="9" xfId="2" applyFill="1" applyBorder="1" applyAlignment="1">
      <alignment horizontal="left" vertical="center" wrapText="1"/>
    </xf>
    <xf numFmtId="0" fontId="25" fillId="30" borderId="1" xfId="2" applyFill="1" applyBorder="1" applyAlignment="1">
      <alignment horizontal="center" vertical="center" wrapText="1"/>
    </xf>
    <xf numFmtId="0" fontId="25" fillId="22" borderId="2" xfId="2" applyFill="1" applyBorder="1" applyAlignment="1">
      <alignment horizontal="center" vertical="center" wrapText="1"/>
    </xf>
    <xf numFmtId="0" fontId="25" fillId="22" borderId="3" xfId="2" applyFill="1" applyBorder="1" applyAlignment="1">
      <alignment horizontal="center" vertical="center" wrapText="1"/>
    </xf>
    <xf numFmtId="0" fontId="25" fillId="22" borderId="4" xfId="2" applyFill="1" applyBorder="1" applyAlignment="1">
      <alignment horizontal="center" vertical="center" wrapText="1"/>
    </xf>
    <xf numFmtId="0" fontId="25" fillId="22" borderId="1" xfId="2" applyFill="1" applyBorder="1" applyAlignment="1">
      <alignment horizontal="center" vertical="center" wrapText="1"/>
    </xf>
    <xf numFmtId="0" fontId="25" fillId="5" borderId="2" xfId="2" applyFill="1" applyBorder="1" applyAlignment="1">
      <alignment horizontal="center" vertical="center" wrapText="1"/>
    </xf>
    <xf numFmtId="0" fontId="25" fillId="5" borderId="4" xfId="2" applyFill="1" applyBorder="1" applyAlignment="1">
      <alignment horizontal="center" vertical="center" wrapText="1"/>
    </xf>
    <xf numFmtId="0" fontId="25" fillId="5" borderId="3" xfId="2" applyFill="1" applyBorder="1" applyAlignment="1">
      <alignment horizontal="center" vertical="center" wrapText="1"/>
    </xf>
    <xf numFmtId="0" fontId="0" fillId="4" borderId="1" xfId="0" applyFill="1" applyBorder="1" applyAlignment="1">
      <alignment horizontal="center" vertical="center" wrapText="1"/>
    </xf>
    <xf numFmtId="0" fontId="33" fillId="4" borderId="6" xfId="0" applyFont="1" applyFill="1" applyBorder="1" applyAlignment="1">
      <alignment horizontal="center" vertical="center" wrapText="1"/>
    </xf>
    <xf numFmtId="0" fontId="0" fillId="4" borderId="10"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0"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9" xfId="0" applyFill="1" applyBorder="1" applyAlignment="1">
      <alignment horizontal="center" vertical="center" wrapText="1"/>
    </xf>
    <xf numFmtId="0" fontId="0" fillId="4" borderId="6" xfId="0" applyFill="1" applyBorder="1" applyAlignment="1">
      <alignment horizontal="center" vertical="center" wrapText="1"/>
    </xf>
    <xf numFmtId="0" fontId="33" fillId="0" borderId="6" xfId="0" applyFont="1" applyBorder="1" applyAlignment="1">
      <alignment horizontal="center" vertical="center" wrapText="1"/>
    </xf>
    <xf numFmtId="0" fontId="0" fillId="29" borderId="6" xfId="0" applyFill="1" applyBorder="1" applyAlignment="1">
      <alignment horizontal="center" vertical="center" wrapText="1"/>
    </xf>
    <xf numFmtId="0" fontId="0" fillId="29" borderId="10" xfId="0" applyFill="1" applyBorder="1" applyAlignment="1">
      <alignment horizontal="center" vertical="center" wrapText="1"/>
    </xf>
    <xf numFmtId="0" fontId="0" fillId="29" borderId="11" xfId="0" applyFill="1" applyBorder="1" applyAlignment="1">
      <alignment horizontal="center" vertical="center" wrapText="1"/>
    </xf>
    <xf numFmtId="0" fontId="0" fillId="29" borderId="7" xfId="0" applyFill="1" applyBorder="1" applyAlignment="1">
      <alignment horizontal="center" vertical="center" wrapText="1"/>
    </xf>
    <xf numFmtId="0" fontId="0" fillId="29" borderId="8" xfId="0" applyFill="1" applyBorder="1" applyAlignment="1">
      <alignment horizontal="center" vertical="center" wrapText="1"/>
    </xf>
    <xf numFmtId="0" fontId="0" fillId="29" borderId="9" xfId="0" applyFill="1" applyBorder="1" applyAlignment="1">
      <alignment horizontal="center" vertical="center" wrapText="1"/>
    </xf>
    <xf numFmtId="0" fontId="0" fillId="29" borderId="0" xfId="0" applyFill="1" applyAlignment="1">
      <alignment horizontal="center" vertical="center" wrapText="1"/>
    </xf>
    <xf numFmtId="0" fontId="0" fillId="29" borderId="13" xfId="0" applyFill="1" applyBorder="1" applyAlignment="1">
      <alignment horizontal="center" vertical="center" wrapText="1"/>
    </xf>
    <xf numFmtId="58" fontId="33" fillId="0" borderId="6" xfId="0" applyNumberFormat="1" applyFont="1" applyBorder="1" applyAlignment="1">
      <alignment horizontal="center" vertical="center" wrapText="1"/>
    </xf>
    <xf numFmtId="0" fontId="0" fillId="4" borderId="14"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6" xfId="0" applyFill="1"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22" borderId="1" xfId="0" applyFill="1" applyBorder="1" applyAlignment="1">
      <alignment horizontal="center" vertical="center" wrapText="1"/>
    </xf>
    <xf numFmtId="0" fontId="0" fillId="22" borderId="2" xfId="0" applyFill="1" applyBorder="1" applyAlignment="1">
      <alignment horizontal="center" vertical="center" wrapText="1"/>
    </xf>
    <xf numFmtId="0" fontId="0" fillId="22" borderId="3" xfId="0" applyFill="1" applyBorder="1" applyAlignment="1">
      <alignment horizontal="center" vertical="center" wrapText="1"/>
    </xf>
    <xf numFmtId="0" fontId="0" fillId="22" borderId="4" xfId="0" applyFill="1" applyBorder="1" applyAlignment="1">
      <alignment horizontal="center" vertical="center" wrapText="1"/>
    </xf>
    <xf numFmtId="0" fontId="33" fillId="22" borderId="2" xfId="0" applyFont="1" applyFill="1" applyBorder="1" applyAlignment="1">
      <alignment horizontal="center" vertical="center" wrapText="1"/>
    </xf>
    <xf numFmtId="0" fontId="2" fillId="4" borderId="6" xfId="0" applyFont="1" applyFill="1" applyBorder="1" applyAlignment="1">
      <alignment horizontal="left" vertical="center" wrapText="1"/>
    </xf>
    <xf numFmtId="0" fontId="2" fillId="4" borderId="10"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4" borderId="12" xfId="0" applyFont="1" applyFill="1" applyBorder="1" applyAlignment="1">
      <alignment horizontal="left" vertical="center" wrapText="1"/>
    </xf>
    <xf numFmtId="0" fontId="2" fillId="4" borderId="0" xfId="0" applyFont="1" applyFill="1" applyBorder="1" applyAlignment="1">
      <alignment horizontal="left" vertical="center" wrapText="1"/>
    </xf>
    <xf numFmtId="0" fontId="2" fillId="4" borderId="13" xfId="0" applyFont="1" applyFill="1" applyBorder="1" applyAlignment="1">
      <alignment horizontal="left" vertical="center" wrapText="1"/>
    </xf>
    <xf numFmtId="0" fontId="2" fillId="4" borderId="7" xfId="0" applyFont="1" applyFill="1" applyBorder="1" applyAlignment="1">
      <alignment horizontal="left" vertical="center" wrapText="1"/>
    </xf>
    <xf numFmtId="0" fontId="2" fillId="4" borderId="8" xfId="0" applyFont="1" applyFill="1" applyBorder="1" applyAlignment="1">
      <alignment horizontal="left" vertical="center" wrapText="1"/>
    </xf>
    <xf numFmtId="0" fontId="2" fillId="4" borderId="9" xfId="0" applyFont="1" applyFill="1" applyBorder="1" applyAlignment="1">
      <alignment horizontal="left" vertical="center" wrapText="1"/>
    </xf>
    <xf numFmtId="0" fontId="8" fillId="29" borderId="6" xfId="0" applyFont="1" applyFill="1" applyBorder="1" applyAlignment="1">
      <alignment horizontal="center" vertical="center" wrapText="1"/>
    </xf>
    <xf numFmtId="0" fontId="8" fillId="29" borderId="12" xfId="0" applyFont="1" applyFill="1" applyBorder="1" applyAlignment="1">
      <alignment horizontal="center" vertical="center" wrapText="1"/>
    </xf>
    <xf numFmtId="0" fontId="8" fillId="29" borderId="7"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5" fillId="0" borderId="6" xfId="3" applyBorder="1" applyAlignment="1">
      <alignment horizontal="left" vertical="center" wrapText="1"/>
    </xf>
    <xf numFmtId="0" fontId="25" fillId="0" borderId="10" xfId="3" applyBorder="1" applyAlignment="1">
      <alignment horizontal="left" vertical="center" wrapText="1"/>
    </xf>
    <xf numFmtId="0" fontId="25" fillId="0" borderId="11" xfId="3" applyBorder="1" applyAlignment="1">
      <alignment horizontal="left" vertical="center" wrapText="1"/>
    </xf>
    <xf numFmtId="0" fontId="25" fillId="0" borderId="12" xfId="3" applyBorder="1" applyAlignment="1">
      <alignment horizontal="left" vertical="center" wrapText="1"/>
    </xf>
    <xf numFmtId="0" fontId="25" fillId="0" borderId="0" xfId="3" applyAlignment="1">
      <alignment horizontal="left" vertical="center" wrapText="1"/>
    </xf>
    <xf numFmtId="0" fontId="25" fillId="0" borderId="13" xfId="3" applyBorder="1" applyAlignment="1">
      <alignment horizontal="left" vertical="center" wrapText="1"/>
    </xf>
    <xf numFmtId="0" fontId="25" fillId="0" borderId="7" xfId="3" applyBorder="1" applyAlignment="1">
      <alignment horizontal="left" vertical="center" wrapText="1"/>
    </xf>
    <xf numFmtId="0" fontId="25" fillId="0" borderId="8" xfId="3" applyBorder="1" applyAlignment="1">
      <alignment horizontal="left" vertical="center" wrapText="1"/>
    </xf>
    <xf numFmtId="0" fontId="25" fillId="0" borderId="9" xfId="3" applyBorder="1" applyAlignment="1">
      <alignment horizontal="left" vertical="center" wrapText="1"/>
    </xf>
    <xf numFmtId="0" fontId="25" fillId="5" borderId="6" xfId="3" applyFill="1" applyBorder="1" applyAlignment="1">
      <alignment horizontal="center" vertical="center" wrapText="1"/>
    </xf>
    <xf numFmtId="0" fontId="25" fillId="5" borderId="10" xfId="3" applyFill="1" applyBorder="1" applyAlignment="1">
      <alignment horizontal="center" vertical="center" wrapText="1"/>
    </xf>
    <xf numFmtId="0" fontId="25" fillId="5" borderId="11" xfId="3" applyFill="1" applyBorder="1" applyAlignment="1">
      <alignment horizontal="center" vertical="center" wrapText="1"/>
    </xf>
    <xf numFmtId="0" fontId="25" fillId="5" borderId="12" xfId="3" applyFill="1" applyBorder="1" applyAlignment="1">
      <alignment horizontal="center" vertical="center" wrapText="1"/>
    </xf>
    <xf numFmtId="0" fontId="25" fillId="5" borderId="0" xfId="3" applyFill="1" applyAlignment="1">
      <alignment horizontal="center" vertical="center" wrapText="1"/>
    </xf>
    <xf numFmtId="0" fontId="25" fillId="5" borderId="13" xfId="3" applyFill="1" applyBorder="1" applyAlignment="1">
      <alignment horizontal="center" vertical="center" wrapText="1"/>
    </xf>
    <xf numFmtId="0" fontId="25" fillId="5" borderId="7" xfId="3" applyFill="1" applyBorder="1" applyAlignment="1">
      <alignment horizontal="center" vertical="center" wrapText="1"/>
    </xf>
    <xf numFmtId="0" fontId="25" fillId="5" borderId="8" xfId="3" applyFill="1" applyBorder="1" applyAlignment="1">
      <alignment horizontal="center" vertical="center" wrapText="1"/>
    </xf>
    <xf numFmtId="0" fontId="25" fillId="5" borderId="9" xfId="3" applyFill="1" applyBorder="1" applyAlignment="1">
      <alignment horizontal="center" vertical="center" wrapText="1"/>
    </xf>
    <xf numFmtId="0" fontId="25" fillId="5" borderId="6" xfId="3" applyFill="1" applyBorder="1" applyAlignment="1">
      <alignment horizontal="left" vertical="center" wrapText="1"/>
    </xf>
    <xf numFmtId="0" fontId="25" fillId="5" borderId="10" xfId="3" applyFill="1" applyBorder="1" applyAlignment="1">
      <alignment horizontal="left" vertical="center" wrapText="1"/>
    </xf>
    <xf numFmtId="0" fontId="25" fillId="5" borderId="11" xfId="3" applyFill="1" applyBorder="1" applyAlignment="1">
      <alignment horizontal="left" vertical="center" wrapText="1"/>
    </xf>
    <xf numFmtId="0" fontId="25" fillId="5" borderId="12" xfId="3" applyFill="1" applyBorder="1" applyAlignment="1">
      <alignment horizontal="left" vertical="center" wrapText="1"/>
    </xf>
    <xf numFmtId="0" fontId="25" fillId="5" borderId="0" xfId="3" applyFill="1" applyAlignment="1">
      <alignment horizontal="left" vertical="center" wrapText="1"/>
    </xf>
    <xf numFmtId="0" fontId="25" fillId="5" borderId="13" xfId="3" applyFill="1" applyBorder="1" applyAlignment="1">
      <alignment horizontal="left" vertical="center" wrapText="1"/>
    </xf>
    <xf numFmtId="0" fontId="25" fillId="5" borderId="7" xfId="3" applyFill="1" applyBorder="1" applyAlignment="1">
      <alignment horizontal="left" vertical="center" wrapText="1"/>
    </xf>
    <xf numFmtId="0" fontId="25" fillId="5" borderId="8" xfId="3" applyFill="1" applyBorder="1" applyAlignment="1">
      <alignment horizontal="left" vertical="center" wrapText="1"/>
    </xf>
    <xf numFmtId="0" fontId="25" fillId="5" borderId="9" xfId="3" applyFill="1" applyBorder="1" applyAlignment="1">
      <alignment horizontal="left" vertical="center" wrapText="1"/>
    </xf>
    <xf numFmtId="0" fontId="25" fillId="0" borderId="6" xfId="3" applyBorder="1" applyAlignment="1">
      <alignment horizontal="center" vertical="center" wrapText="1"/>
    </xf>
    <xf numFmtId="0" fontId="25" fillId="0" borderId="10" xfId="3" applyBorder="1" applyAlignment="1">
      <alignment horizontal="center" vertical="center" wrapText="1"/>
    </xf>
    <xf numFmtId="0" fontId="25" fillId="0" borderId="11" xfId="3" applyBorder="1" applyAlignment="1">
      <alignment horizontal="center" vertical="center" wrapText="1"/>
    </xf>
    <xf numFmtId="0" fontId="25" fillId="0" borderId="12" xfId="3" applyBorder="1" applyAlignment="1">
      <alignment horizontal="center" vertical="center" wrapText="1"/>
    </xf>
    <xf numFmtId="0" fontId="25" fillId="0" borderId="0" xfId="3" applyAlignment="1">
      <alignment horizontal="center" vertical="center" wrapText="1"/>
    </xf>
    <xf numFmtId="0" fontId="25" fillId="0" borderId="13" xfId="3" applyBorder="1" applyAlignment="1">
      <alignment horizontal="center" vertical="center" wrapText="1"/>
    </xf>
    <xf numFmtId="0" fontId="25" fillId="0" borderId="7" xfId="3" applyBorder="1" applyAlignment="1">
      <alignment horizontal="center" vertical="center" wrapText="1"/>
    </xf>
    <xf numFmtId="0" fontId="25" fillId="0" borderId="8" xfId="3" applyBorder="1" applyAlignment="1">
      <alignment horizontal="center" vertical="center" wrapText="1"/>
    </xf>
    <xf numFmtId="0" fontId="25" fillId="0" borderId="9" xfId="3" applyBorder="1" applyAlignment="1">
      <alignment horizontal="center" vertical="center" wrapText="1"/>
    </xf>
    <xf numFmtId="0" fontId="7" fillId="0" borderId="6" xfId="3" applyFont="1" applyBorder="1" applyAlignment="1">
      <alignment horizontal="left" vertical="center" wrapText="1"/>
    </xf>
    <xf numFmtId="0" fontId="7" fillId="0" borderId="10" xfId="3" applyFont="1" applyBorder="1" applyAlignment="1">
      <alignment horizontal="left" vertical="center" wrapText="1"/>
    </xf>
    <xf numFmtId="0" fontId="7" fillId="0" borderId="11" xfId="3" applyFont="1" applyBorder="1" applyAlignment="1">
      <alignment horizontal="left" vertical="center" wrapText="1"/>
    </xf>
    <xf numFmtId="0" fontId="7" fillId="0" borderId="12" xfId="3" applyFont="1" applyBorder="1" applyAlignment="1">
      <alignment horizontal="left" vertical="center" wrapText="1"/>
    </xf>
    <xf numFmtId="0" fontId="7" fillId="0" borderId="0" xfId="3" applyFont="1" applyAlignment="1">
      <alignment horizontal="left" vertical="center" wrapText="1"/>
    </xf>
    <xf numFmtId="0" fontId="7" fillId="0" borderId="13" xfId="3" applyFont="1" applyBorder="1" applyAlignment="1">
      <alignment horizontal="left" vertical="center" wrapText="1"/>
    </xf>
    <xf numFmtId="0" fontId="7" fillId="0" borderId="7" xfId="3" applyFont="1" applyBorder="1" applyAlignment="1">
      <alignment horizontal="left" vertical="center" wrapText="1"/>
    </xf>
    <xf numFmtId="0" fontId="7" fillId="0" borderId="8" xfId="3" applyFont="1" applyBorder="1" applyAlignment="1">
      <alignment horizontal="left" vertical="center" wrapText="1"/>
    </xf>
    <xf numFmtId="0" fontId="7" fillId="0" borderId="9" xfId="3" applyFont="1" applyBorder="1" applyAlignment="1">
      <alignment horizontal="left" vertical="center" wrapText="1"/>
    </xf>
    <xf numFmtId="0" fontId="25" fillId="21" borderId="6" xfId="3" applyFill="1" applyBorder="1" applyAlignment="1">
      <alignment horizontal="center" vertical="center" wrapText="1"/>
    </xf>
    <xf numFmtId="0" fontId="25" fillId="21" borderId="10" xfId="3" applyFill="1" applyBorder="1" applyAlignment="1">
      <alignment horizontal="center" vertical="center" wrapText="1"/>
    </xf>
    <xf numFmtId="0" fontId="25" fillId="21" borderId="11" xfId="3" applyFill="1" applyBorder="1" applyAlignment="1">
      <alignment horizontal="center" vertical="center" wrapText="1"/>
    </xf>
    <xf numFmtId="0" fontId="25" fillId="21" borderId="7" xfId="3" applyFill="1" applyBorder="1" applyAlignment="1">
      <alignment horizontal="center" vertical="center" wrapText="1"/>
    </xf>
    <xf numFmtId="0" fontId="25" fillId="21" borderId="8" xfId="3" applyFill="1" applyBorder="1" applyAlignment="1">
      <alignment horizontal="center" vertical="center" wrapText="1"/>
    </xf>
    <xf numFmtId="0" fontId="25" fillId="21" borderId="9" xfId="3" applyFill="1" applyBorder="1" applyAlignment="1">
      <alignment horizontal="center" vertical="center" wrapText="1"/>
    </xf>
    <xf numFmtId="0" fontId="0" fillId="0" borderId="6" xfId="3" applyFont="1" applyBorder="1" applyAlignment="1">
      <alignment horizontal="center" vertical="center" wrapText="1"/>
    </xf>
    <xf numFmtId="0" fontId="25" fillId="21" borderId="1" xfId="3" applyFill="1" applyBorder="1" applyAlignment="1">
      <alignment horizontal="center" vertical="center" wrapText="1"/>
    </xf>
    <xf numFmtId="0" fontId="25" fillId="22" borderId="2" xfId="3" applyFill="1" applyBorder="1" applyAlignment="1">
      <alignment horizontal="center" vertical="center" wrapText="1"/>
    </xf>
    <xf numFmtId="0" fontId="25" fillId="22" borderId="3" xfId="3" applyFill="1" applyBorder="1" applyAlignment="1">
      <alignment horizontal="center" vertical="center" wrapText="1"/>
    </xf>
    <xf numFmtId="0" fontId="25" fillId="22" borderId="4" xfId="3" applyFill="1" applyBorder="1" applyAlignment="1">
      <alignment horizontal="center" vertical="center" wrapText="1"/>
    </xf>
    <xf numFmtId="0" fontId="25" fillId="28" borderId="6" xfId="3" applyFill="1" applyBorder="1" applyAlignment="1">
      <alignment horizontal="left" vertical="center" wrapText="1"/>
    </xf>
    <xf numFmtId="0" fontId="25" fillId="28" borderId="10" xfId="3" applyFill="1" applyBorder="1" applyAlignment="1">
      <alignment horizontal="left" vertical="center" wrapText="1"/>
    </xf>
    <xf numFmtId="0" fontId="25" fillId="28" borderId="11" xfId="3" applyFill="1" applyBorder="1" applyAlignment="1">
      <alignment horizontal="left" vertical="center" wrapText="1"/>
    </xf>
    <xf numFmtId="0" fontId="25" fillId="28" borderId="7" xfId="3" applyFill="1" applyBorder="1" applyAlignment="1">
      <alignment horizontal="left" vertical="center" wrapText="1"/>
    </xf>
    <xf numFmtId="0" fontId="25" fillId="28" borderId="8" xfId="3" applyFill="1" applyBorder="1" applyAlignment="1">
      <alignment horizontal="left" vertical="center" wrapText="1"/>
    </xf>
    <xf numFmtId="0" fontId="25" fillId="28" borderId="9" xfId="3" applyFill="1" applyBorder="1" applyAlignment="1">
      <alignment horizontal="left" vertical="center" wrapText="1"/>
    </xf>
    <xf numFmtId="0" fontId="25" fillId="28" borderId="6" xfId="3" applyFill="1" applyBorder="1" applyAlignment="1">
      <alignment horizontal="center" vertical="center" wrapText="1"/>
    </xf>
    <xf numFmtId="0" fontId="25" fillId="28" borderId="10" xfId="3" applyFill="1" applyBorder="1" applyAlignment="1">
      <alignment horizontal="center" vertical="center" wrapText="1"/>
    </xf>
    <xf numFmtId="0" fontId="25" fillId="28" borderId="11" xfId="3" applyFill="1" applyBorder="1" applyAlignment="1">
      <alignment horizontal="center" vertical="center" wrapText="1"/>
    </xf>
    <xf numFmtId="0" fontId="25" fillId="28" borderId="7" xfId="3" applyFill="1" applyBorder="1" applyAlignment="1">
      <alignment horizontal="center" vertical="center" wrapText="1"/>
    </xf>
    <xf numFmtId="0" fontId="25" fillId="28" borderId="8" xfId="3" applyFill="1" applyBorder="1" applyAlignment="1">
      <alignment horizontal="center" vertical="center" wrapText="1"/>
    </xf>
    <xf numFmtId="0" fontId="25" fillId="28" borderId="9" xfId="3" applyFill="1" applyBorder="1" applyAlignment="1">
      <alignment horizontal="center" vertical="center" wrapText="1"/>
    </xf>
    <xf numFmtId="0" fontId="25" fillId="23" borderId="2" xfId="3" applyFill="1" applyBorder="1" applyAlignment="1">
      <alignment horizontal="center" vertical="center" wrapText="1"/>
    </xf>
    <xf numFmtId="0" fontId="25" fillId="23" borderId="3" xfId="3" applyFill="1" applyBorder="1" applyAlignment="1">
      <alignment horizontal="center" vertical="center" wrapText="1"/>
    </xf>
    <xf numFmtId="0" fontId="25" fillId="23" borderId="4" xfId="3" applyFill="1" applyBorder="1" applyAlignment="1">
      <alignment horizontal="center" vertical="center" wrapText="1"/>
    </xf>
    <xf numFmtId="0" fontId="25" fillId="22" borderId="1" xfId="3" applyFill="1" applyBorder="1" applyAlignment="1">
      <alignment horizontal="center" vertical="center" wrapText="1"/>
    </xf>
    <xf numFmtId="0" fontId="25" fillId="24" borderId="6" xfId="3" applyFill="1" applyBorder="1" applyAlignment="1">
      <alignment horizontal="center" vertical="center" wrapText="1"/>
    </xf>
    <xf numFmtId="0" fontId="25" fillId="24" borderId="10" xfId="3" applyFill="1" applyBorder="1" applyAlignment="1">
      <alignment horizontal="center" vertical="center" wrapText="1"/>
    </xf>
    <xf numFmtId="0" fontId="25" fillId="24" borderId="11" xfId="3" applyFill="1" applyBorder="1" applyAlignment="1">
      <alignment horizontal="center" vertical="center" wrapText="1"/>
    </xf>
    <xf numFmtId="0" fontId="25" fillId="24" borderId="7" xfId="3" applyFill="1" applyBorder="1" applyAlignment="1">
      <alignment horizontal="center" vertical="center" wrapText="1"/>
    </xf>
    <xf numFmtId="0" fontId="25" fillId="24" borderId="8" xfId="3" applyFill="1" applyBorder="1" applyAlignment="1">
      <alignment horizontal="center" vertical="center" wrapText="1"/>
    </xf>
    <xf numFmtId="0" fontId="25" fillId="24" borderId="9" xfId="3" applyFill="1" applyBorder="1" applyAlignment="1">
      <alignment horizontal="center" vertical="center" wrapText="1"/>
    </xf>
    <xf numFmtId="0" fontId="25" fillId="5" borderId="2" xfId="3" applyFill="1" applyBorder="1" applyAlignment="1">
      <alignment horizontal="center" vertical="center" wrapText="1"/>
    </xf>
    <xf numFmtId="0" fontId="25" fillId="5" borderId="3" xfId="3" applyFill="1" applyBorder="1" applyAlignment="1">
      <alignment horizontal="center" vertical="center" wrapText="1"/>
    </xf>
    <xf numFmtId="0" fontId="25" fillId="5" borderId="4" xfId="3" applyFill="1" applyBorder="1" applyAlignment="1">
      <alignment horizontal="center" vertical="center" wrapText="1"/>
    </xf>
    <xf numFmtId="0" fontId="25" fillId="0" borderId="2" xfId="3" applyBorder="1" applyAlignment="1">
      <alignment horizontal="center" vertical="center" wrapText="1"/>
    </xf>
    <xf numFmtId="0" fontId="25" fillId="0" borderId="3" xfId="3" applyBorder="1" applyAlignment="1">
      <alignment horizontal="center" vertical="center" wrapText="1"/>
    </xf>
    <xf numFmtId="0" fontId="25" fillId="0" borderId="4" xfId="3" applyBorder="1" applyAlignment="1">
      <alignment horizontal="center" vertical="center" wrapText="1"/>
    </xf>
    <xf numFmtId="0" fontId="25" fillId="5" borderId="1" xfId="3" applyFill="1" applyBorder="1" applyAlignment="1">
      <alignment horizontal="center" vertical="center" wrapText="1"/>
    </xf>
    <xf numFmtId="0" fontId="25" fillId="0" borderId="1" xfId="3" applyBorder="1" applyAlignment="1">
      <alignment horizontal="center" vertical="center" wrapText="1"/>
    </xf>
    <xf numFmtId="0" fontId="25" fillId="13" borderId="2" xfId="3" applyFill="1" applyBorder="1" applyAlignment="1">
      <alignment horizontal="center" vertical="center" wrapText="1"/>
    </xf>
    <xf numFmtId="0" fontId="25" fillId="13" borderId="3" xfId="3" applyFill="1" applyBorder="1" applyAlignment="1">
      <alignment horizontal="center" vertical="center" wrapText="1"/>
    </xf>
    <xf numFmtId="0" fontId="25" fillId="13" borderId="4" xfId="3" applyFill="1" applyBorder="1" applyAlignment="1">
      <alignment horizontal="center" vertical="center" wrapText="1"/>
    </xf>
    <xf numFmtId="0" fontId="25" fillId="13" borderId="1" xfId="3" applyFill="1" applyBorder="1" applyAlignment="1">
      <alignment horizontal="center" vertical="center" wrapText="1"/>
    </xf>
    <xf numFmtId="0" fontId="0" fillId="22" borderId="2" xfId="3" applyFont="1" applyFill="1" applyBorder="1" applyAlignment="1">
      <alignment horizontal="center" vertical="center" wrapText="1"/>
    </xf>
    <xf numFmtId="0" fontId="0" fillId="22" borderId="3" xfId="3" applyFont="1" applyFill="1" applyBorder="1" applyAlignment="1">
      <alignment horizontal="center" vertical="center" wrapText="1"/>
    </xf>
    <xf numFmtId="0" fontId="0" fillId="22" borderId="4" xfId="3" applyFont="1" applyFill="1" applyBorder="1" applyAlignment="1">
      <alignment horizontal="center" vertical="center" wrapText="1"/>
    </xf>
    <xf numFmtId="0" fontId="6" fillId="5" borderId="2" xfId="3" applyFont="1" applyFill="1" applyBorder="1" applyAlignment="1">
      <alignment horizontal="center" vertical="center" wrapText="1"/>
    </xf>
    <xf numFmtId="0" fontId="6" fillId="5" borderId="4" xfId="3" applyFont="1" applyFill="1" applyBorder="1" applyAlignment="1">
      <alignment horizontal="center" vertical="center" wrapText="1"/>
    </xf>
    <xf numFmtId="0" fontId="25" fillId="26" borderId="6" xfId="3" applyFill="1" applyBorder="1" applyAlignment="1">
      <alignment horizontal="center" vertical="center" wrapText="1"/>
    </xf>
    <xf numFmtId="0" fontId="25" fillId="26" borderId="11" xfId="3" applyFill="1" applyBorder="1" applyAlignment="1">
      <alignment horizontal="center" vertical="center" wrapText="1"/>
    </xf>
    <xf numFmtId="0" fontId="25" fillId="26" borderId="12" xfId="3" applyFill="1" applyBorder="1" applyAlignment="1">
      <alignment horizontal="center" vertical="center" wrapText="1"/>
    </xf>
    <xf numFmtId="0" fontId="25" fillId="26" borderId="13" xfId="3" applyFill="1" applyBorder="1" applyAlignment="1">
      <alignment horizontal="center" vertical="center" wrapText="1"/>
    </xf>
    <xf numFmtId="0" fontId="25" fillId="26" borderId="7" xfId="3" applyFill="1" applyBorder="1" applyAlignment="1">
      <alignment horizontal="center" vertical="center" wrapText="1"/>
    </xf>
    <xf numFmtId="0" fontId="25" fillId="26" borderId="9" xfId="3" applyFill="1" applyBorder="1" applyAlignment="1">
      <alignment horizontal="center" vertical="center" wrapText="1"/>
    </xf>
    <xf numFmtId="0" fontId="25" fillId="27" borderId="6" xfId="3" applyFill="1" applyBorder="1" applyAlignment="1">
      <alignment horizontal="center" vertical="center" wrapText="1"/>
    </xf>
    <xf numFmtId="0" fontId="25" fillId="27" borderId="11" xfId="3" applyFill="1" applyBorder="1" applyAlignment="1">
      <alignment horizontal="center" vertical="center" wrapText="1"/>
    </xf>
    <xf numFmtId="0" fontId="25" fillId="27" borderId="12" xfId="3" applyFill="1" applyBorder="1" applyAlignment="1">
      <alignment horizontal="center" vertical="center" wrapText="1"/>
    </xf>
    <xf numFmtId="0" fontId="25" fillId="27" borderId="13" xfId="3" applyFill="1" applyBorder="1" applyAlignment="1">
      <alignment horizontal="center" vertical="center" wrapText="1"/>
    </xf>
    <xf numFmtId="0" fontId="25" fillId="27" borderId="7" xfId="3" applyFill="1" applyBorder="1" applyAlignment="1">
      <alignment horizontal="center" vertical="center" wrapText="1"/>
    </xf>
    <xf numFmtId="0" fontId="25" fillId="27" borderId="9" xfId="3" applyFill="1" applyBorder="1" applyAlignment="1">
      <alignment horizontal="center" vertical="center" wrapText="1"/>
    </xf>
    <xf numFmtId="0" fontId="25" fillId="22" borderId="6" xfId="3" applyFill="1" applyBorder="1" applyAlignment="1">
      <alignment horizontal="center" vertical="center" wrapText="1"/>
    </xf>
    <xf numFmtId="0" fontId="25" fillId="22" borderId="10" xfId="3" applyFill="1" applyBorder="1" applyAlignment="1">
      <alignment horizontal="center" vertical="center" wrapText="1"/>
    </xf>
    <xf numFmtId="0" fontId="25" fillId="22" borderId="11" xfId="3" applyFill="1" applyBorder="1" applyAlignment="1">
      <alignment horizontal="center" vertical="center" wrapText="1"/>
    </xf>
    <xf numFmtId="0" fontId="25" fillId="22" borderId="12" xfId="3" applyFill="1" applyBorder="1" applyAlignment="1">
      <alignment horizontal="center" vertical="center" wrapText="1"/>
    </xf>
    <xf numFmtId="0" fontId="25" fillId="22" borderId="0" xfId="3" applyFill="1" applyAlignment="1">
      <alignment horizontal="center" vertical="center" wrapText="1"/>
    </xf>
    <xf numFmtId="0" fontId="25" fillId="22" borderId="13" xfId="3" applyFill="1" applyBorder="1" applyAlignment="1">
      <alignment horizontal="center" vertical="center" wrapText="1"/>
    </xf>
    <xf numFmtId="0" fontId="25" fillId="22" borderId="7" xfId="3" applyFill="1" applyBorder="1" applyAlignment="1">
      <alignment horizontal="center" vertical="center" wrapText="1"/>
    </xf>
    <xf numFmtId="0" fontId="25" fillId="22" borderId="8" xfId="3" applyFill="1" applyBorder="1" applyAlignment="1">
      <alignment horizontal="center" vertical="center" wrapText="1"/>
    </xf>
    <xf numFmtId="0" fontId="25" fillId="22" borderId="9" xfId="3" applyFill="1" applyBorder="1" applyAlignment="1">
      <alignment horizontal="center" vertical="center" wrapText="1"/>
    </xf>
    <xf numFmtId="0" fontId="5" fillId="5" borderId="6" xfId="3" applyFont="1" applyFill="1" applyBorder="1" applyAlignment="1">
      <alignment horizontal="center" vertical="center" wrapText="1"/>
    </xf>
    <xf numFmtId="0" fontId="5" fillId="5" borderId="10" xfId="3" applyFont="1" applyFill="1" applyBorder="1" applyAlignment="1">
      <alignment horizontal="center" vertical="center" wrapText="1"/>
    </xf>
    <xf numFmtId="0" fontId="5" fillId="5" borderId="11" xfId="3" applyFont="1" applyFill="1" applyBorder="1" applyAlignment="1">
      <alignment horizontal="center" vertical="center" wrapText="1"/>
    </xf>
    <xf numFmtId="0" fontId="5" fillId="5" borderId="12" xfId="3" applyFont="1" applyFill="1" applyBorder="1" applyAlignment="1">
      <alignment horizontal="center" vertical="center" wrapText="1"/>
    </xf>
    <xf numFmtId="0" fontId="5" fillId="5" borderId="0" xfId="3" applyFont="1" applyFill="1" applyAlignment="1">
      <alignment horizontal="center" vertical="center" wrapText="1"/>
    </xf>
    <xf numFmtId="0" fontId="5" fillId="5" borderId="13" xfId="3" applyFont="1" applyFill="1" applyBorder="1" applyAlignment="1">
      <alignment horizontal="center" vertical="center" wrapText="1"/>
    </xf>
    <xf numFmtId="0" fontId="5" fillId="5" borderId="7" xfId="3" applyFont="1" applyFill="1" applyBorder="1" applyAlignment="1">
      <alignment horizontal="center" vertical="center" wrapText="1"/>
    </xf>
    <xf numFmtId="0" fontId="5" fillId="5" borderId="8" xfId="3" applyFont="1" applyFill="1" applyBorder="1" applyAlignment="1">
      <alignment horizontal="center" vertical="center" wrapText="1"/>
    </xf>
    <xf numFmtId="0" fontId="5" fillId="5" borderId="9" xfId="3" applyFont="1" applyFill="1" applyBorder="1" applyAlignment="1">
      <alignment horizontal="center" vertical="center" wrapText="1"/>
    </xf>
    <xf numFmtId="0" fontId="25" fillId="13" borderId="6" xfId="3" applyFill="1" applyBorder="1" applyAlignment="1">
      <alignment horizontal="center" vertical="center" wrapText="1"/>
    </xf>
    <xf numFmtId="0" fontId="25" fillId="13" borderId="10" xfId="3" applyFill="1" applyBorder="1" applyAlignment="1">
      <alignment horizontal="center" vertical="center" wrapText="1"/>
    </xf>
    <xf numFmtId="0" fontId="25" fillId="13" borderId="11" xfId="3" applyFill="1" applyBorder="1" applyAlignment="1">
      <alignment horizontal="center" vertical="center" wrapText="1"/>
    </xf>
    <xf numFmtId="0" fontId="25" fillId="13" borderId="12" xfId="3" applyFill="1" applyBorder="1" applyAlignment="1">
      <alignment horizontal="center" vertical="center" wrapText="1"/>
    </xf>
    <xf numFmtId="0" fontId="25" fillId="13" borderId="0" xfId="3" applyFill="1" applyAlignment="1">
      <alignment horizontal="center" vertical="center" wrapText="1"/>
    </xf>
    <xf numFmtId="0" fontId="25" fillId="13" borderId="13" xfId="3" applyFill="1" applyBorder="1" applyAlignment="1">
      <alignment horizontal="center" vertical="center" wrapText="1"/>
    </xf>
    <xf numFmtId="0" fontId="25" fillId="13" borderId="7" xfId="3" applyFill="1" applyBorder="1" applyAlignment="1">
      <alignment horizontal="center" vertical="center" wrapText="1"/>
    </xf>
    <xf numFmtId="0" fontId="25" fillId="13" borderId="8" xfId="3" applyFill="1" applyBorder="1" applyAlignment="1">
      <alignment horizontal="center" vertical="center" wrapText="1"/>
    </xf>
    <xf numFmtId="0" fontId="25" fillId="13" borderId="9" xfId="3" applyFill="1" applyBorder="1" applyAlignment="1">
      <alignment horizontal="center" vertical="center" wrapText="1"/>
    </xf>
    <xf numFmtId="0" fontId="25" fillId="25" borderId="2" xfId="3" applyFill="1" applyBorder="1" applyAlignment="1">
      <alignment horizontal="center" vertical="center" wrapText="1"/>
    </xf>
    <xf numFmtId="0" fontId="25" fillId="25" borderId="3" xfId="3" applyFill="1" applyBorder="1" applyAlignment="1">
      <alignment horizontal="center" vertical="center" wrapText="1"/>
    </xf>
    <xf numFmtId="0" fontId="25" fillId="25" borderId="4" xfId="3" applyFill="1" applyBorder="1" applyAlignment="1">
      <alignment horizontal="center" vertical="center" wrapText="1"/>
    </xf>
    <xf numFmtId="0" fontId="5" fillId="5" borderId="2" xfId="3" applyFont="1" applyFill="1" applyBorder="1" applyAlignment="1">
      <alignment horizontal="center" vertical="center" wrapText="1"/>
    </xf>
    <xf numFmtId="0" fontId="5" fillId="5" borderId="4" xfId="3" applyFont="1" applyFill="1" applyBorder="1" applyAlignment="1">
      <alignment horizontal="center" vertical="center" wrapText="1"/>
    </xf>
    <xf numFmtId="0" fontId="25" fillId="24" borderId="2" xfId="3" applyFill="1" applyBorder="1" applyAlignment="1">
      <alignment horizontal="center" vertical="center" wrapText="1"/>
    </xf>
    <xf numFmtId="0" fontId="25" fillId="24" borderId="3" xfId="3" applyFill="1" applyBorder="1" applyAlignment="1">
      <alignment horizontal="center" vertical="center" wrapText="1"/>
    </xf>
    <xf numFmtId="0" fontId="25" fillId="24" borderId="4" xfId="3" applyFill="1" applyBorder="1" applyAlignment="1">
      <alignment horizontal="center" vertical="center" wrapText="1"/>
    </xf>
    <xf numFmtId="0" fontId="25" fillId="21" borderId="2" xfId="3" applyFill="1" applyBorder="1" applyAlignment="1">
      <alignment horizontal="center" vertical="center" wrapText="1"/>
    </xf>
    <xf numFmtId="0" fontId="25" fillId="21" borderId="3" xfId="3" applyFill="1" applyBorder="1" applyAlignment="1">
      <alignment horizontal="center" vertical="center" wrapText="1"/>
    </xf>
    <xf numFmtId="0" fontId="25" fillId="21" borderId="4" xfId="3" applyFill="1" applyBorder="1" applyAlignment="1">
      <alignment horizontal="center" vertical="center" wrapText="1"/>
    </xf>
    <xf numFmtId="0" fontId="25" fillId="0" borderId="0" xfId="3" applyBorder="1" applyAlignment="1">
      <alignment horizontal="center" vertical="center" wrapText="1"/>
    </xf>
    <xf numFmtId="0" fontId="0" fillId="22" borderId="1" xfId="3" applyFont="1" applyFill="1" applyBorder="1" applyAlignment="1">
      <alignment horizontal="center" vertical="center" wrapText="1"/>
    </xf>
    <xf numFmtId="0" fontId="0" fillId="21" borderId="2" xfId="3" applyFont="1" applyFill="1" applyBorder="1" applyAlignment="1">
      <alignment horizontal="center" vertical="center" wrapText="1"/>
    </xf>
    <xf numFmtId="0" fontId="0" fillId="10" borderId="6" xfId="0" applyFill="1" applyBorder="1" applyAlignment="1">
      <alignment horizontal="center" vertical="center" wrapText="1"/>
    </xf>
    <xf numFmtId="0" fontId="0" fillId="10" borderId="10" xfId="0" applyFill="1" applyBorder="1" applyAlignment="1">
      <alignment horizontal="center" vertical="center" wrapText="1"/>
    </xf>
    <xf numFmtId="0" fontId="0" fillId="10" borderId="11" xfId="0" applyFill="1" applyBorder="1" applyAlignment="1">
      <alignment horizontal="center" vertical="center" wrapText="1"/>
    </xf>
    <xf numFmtId="0" fontId="0" fillId="10" borderId="7" xfId="0" applyFill="1" applyBorder="1" applyAlignment="1">
      <alignment horizontal="center" vertical="center" wrapText="1"/>
    </xf>
    <xf numFmtId="0" fontId="0" fillId="10" borderId="8" xfId="0" applyFill="1" applyBorder="1" applyAlignment="1">
      <alignment horizontal="center" vertical="center" wrapText="1"/>
    </xf>
    <xf numFmtId="0" fontId="0" fillId="10" borderId="9" xfId="0" applyFill="1" applyBorder="1" applyAlignment="1">
      <alignment horizontal="center" vertical="center" wrapText="1"/>
    </xf>
    <xf numFmtId="0" fontId="0" fillId="9" borderId="6" xfId="0" applyFill="1" applyBorder="1" applyAlignment="1">
      <alignment horizontal="center" vertical="center" wrapText="1"/>
    </xf>
    <xf numFmtId="0" fontId="0" fillId="9" borderId="10" xfId="0" applyFill="1" applyBorder="1" applyAlignment="1">
      <alignment horizontal="center" vertical="center" wrapText="1"/>
    </xf>
    <xf numFmtId="0" fontId="0" fillId="9" borderId="11" xfId="0" applyFill="1" applyBorder="1" applyAlignment="1">
      <alignment horizontal="center" vertical="center" wrapText="1"/>
    </xf>
    <xf numFmtId="0" fontId="0" fillId="9" borderId="7"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4" fillId="7" borderId="1" xfId="0" applyFont="1" applyFill="1" applyBorder="1" applyAlignment="1">
      <alignment horizontal="center" vertical="center" wrapText="1"/>
    </xf>
    <xf numFmtId="0" fontId="0" fillId="8" borderId="7" xfId="0" applyFont="1" applyFill="1" applyBorder="1" applyAlignment="1">
      <alignment horizontal="center" vertical="center" wrapText="1"/>
    </xf>
    <xf numFmtId="0" fontId="0" fillId="8" borderId="8" xfId="0" applyFill="1" applyBorder="1" applyAlignment="1">
      <alignment horizontal="center" vertical="center" wrapText="1"/>
    </xf>
    <xf numFmtId="0" fontId="0" fillId="8" borderId="9" xfId="0" applyFill="1" applyBorder="1" applyAlignment="1">
      <alignment horizontal="center" vertical="center" wrapText="1"/>
    </xf>
    <xf numFmtId="0" fontId="0" fillId="8" borderId="2"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8" borderId="4" xfId="0" applyFill="1" applyBorder="1" applyAlignment="1">
      <alignment horizontal="center" vertical="center" wrapText="1"/>
    </xf>
    <xf numFmtId="0" fontId="4" fillId="11" borderId="1" xfId="0" applyFont="1" applyFill="1" applyBorder="1" applyAlignment="1">
      <alignment horizontal="center" vertical="center" wrapText="1"/>
    </xf>
    <xf numFmtId="0" fontId="0" fillId="13" borderId="6" xfId="0" applyFill="1" applyBorder="1" applyAlignment="1">
      <alignment horizontal="center" vertical="center" wrapText="1"/>
    </xf>
    <xf numFmtId="0" fontId="0" fillId="13" borderId="10" xfId="0" applyFill="1" applyBorder="1" applyAlignment="1">
      <alignment horizontal="center" vertical="center" wrapText="1"/>
    </xf>
    <xf numFmtId="0" fontId="0" fillId="13" borderId="11"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7" xfId="0"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4" fillId="12" borderId="7" xfId="0" applyFont="1" applyFill="1" applyBorder="1" applyAlignment="1">
      <alignment horizontal="center" vertical="center" wrapText="1"/>
    </xf>
    <xf numFmtId="0" fontId="4" fillId="12" borderId="8" xfId="0" applyFont="1" applyFill="1" applyBorder="1" applyAlignment="1">
      <alignment horizontal="center" vertical="center" wrapText="1"/>
    </xf>
    <xf numFmtId="0" fontId="4" fillId="12" borderId="9" xfId="0" applyFont="1" applyFill="1" applyBorder="1" applyAlignment="1">
      <alignment horizontal="center" vertical="center" wrapText="1"/>
    </xf>
    <xf numFmtId="0" fontId="4" fillId="12" borderId="2" xfId="0" applyFont="1" applyFill="1" applyBorder="1" applyAlignment="1">
      <alignment horizontal="center" vertical="center" wrapText="1"/>
    </xf>
    <xf numFmtId="0" fontId="4" fillId="12" borderId="3" xfId="0" applyFont="1" applyFill="1" applyBorder="1" applyAlignment="1">
      <alignment horizontal="center" vertical="center" wrapText="1"/>
    </xf>
    <xf numFmtId="0" fontId="4" fillId="12" borderId="4" xfId="0" applyFont="1" applyFill="1" applyBorder="1" applyAlignment="1">
      <alignment horizontal="center" vertical="center" wrapText="1"/>
    </xf>
  </cellXfs>
  <cellStyles count="6">
    <cellStyle name="常规" xfId="0" builtinId="0"/>
    <cellStyle name="常规 2" xfId="3" xr:uid="{00000000-0005-0000-0000-000033000000}"/>
    <cellStyle name="常规 2 2" xfId="1" xr:uid="{00000000-0005-0000-0000-00002C000000}"/>
    <cellStyle name="常规 2 3" xfId="2" xr:uid="{00000000-0005-0000-0000-000030000000}"/>
    <cellStyle name="常规 3" xfId="4" xr:uid="{00000000-0005-0000-0000-000034000000}"/>
    <cellStyle name="常规 4" xfId="5" xr:uid="{00000000-0005-0000-0000-000035000000}"/>
  </cellStyles>
  <dxfs count="0"/>
  <tableStyles count="0" defaultTableStyle="TableStyleMedium2" defaultPivotStyle="PivotStyleLight16"/>
  <colors>
    <mruColors>
      <color rgb="FFFFCC66"/>
      <color rgb="FF3399FF"/>
      <color rgb="FFCCCCCC"/>
      <color rgb="FFD5D5D5"/>
      <color rgb="FF323232"/>
      <color rgb="FF616161"/>
      <color rgb="FF3C3C3C"/>
      <color rgb="FF505050"/>
      <color rgb="FF0A0A0A"/>
      <color rgb="FFAFAF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426829268292699"/>
          <c:y val="0.21213249410784099"/>
          <c:w val="0.54979121680709397"/>
          <c:h val="0.51670922381870099"/>
        </c:manualLayout>
      </c:layout>
      <c:radarChart>
        <c:radarStyle val="filled"/>
        <c:varyColors val="0"/>
        <c:ser>
          <c:idx val="0"/>
          <c:order val="0"/>
          <c:spPr>
            <a:gradFill flip="none" rotWithShape="1">
              <a:gsLst>
                <a:gs pos="0">
                  <a:srgbClr val="3399FF">
                    <a:tint val="66000"/>
                    <a:satMod val="160000"/>
                  </a:srgbClr>
                </a:gs>
                <a:gs pos="50000">
                  <a:srgbClr val="3399FF">
                    <a:tint val="44500"/>
                    <a:satMod val="160000"/>
                  </a:srgbClr>
                </a:gs>
                <a:gs pos="100000">
                  <a:srgbClr val="3399FF">
                    <a:tint val="23500"/>
                    <a:satMod val="160000"/>
                  </a:srgbClr>
                </a:gs>
              </a:gsLst>
              <a:path path="circle">
                <a:fillToRect l="50000" t="50000" r="50000" b="50000"/>
              </a:path>
              <a:tileRect/>
            </a:gradFill>
            <a:ln w="19050">
              <a:noFill/>
            </a:ln>
            <a:effectLst/>
          </c:spPr>
          <c:cat>
            <c:strRef>
              <c:f>简单杂表!$A$51:$A$56</c:f>
              <c:strCache>
                <c:ptCount val="6"/>
                <c:pt idx="0">
                  <c:v>身体素质</c:v>
                </c:pt>
                <c:pt idx="1">
                  <c:v>生理强度</c:v>
                </c:pt>
                <c:pt idx="2">
                  <c:v>反应机动</c:v>
                </c:pt>
                <c:pt idx="3">
                  <c:v>精神意志</c:v>
                </c:pt>
                <c:pt idx="4">
                  <c:v>经验智慧</c:v>
                </c:pt>
                <c:pt idx="5">
                  <c:v>源石技艺</c:v>
                </c:pt>
              </c:strCache>
            </c:strRef>
          </c:cat>
          <c:val>
            <c:numRef>
              <c:f>简单杂表!$B$51:$B$56</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1B5A-4CA8-92FE-C7C106692D69}"/>
            </c:ext>
          </c:extLst>
        </c:ser>
        <c:dLbls>
          <c:showLegendKey val="0"/>
          <c:showVal val="0"/>
          <c:showCatName val="0"/>
          <c:showSerName val="0"/>
          <c:showPercent val="0"/>
          <c:showBubbleSize val="0"/>
        </c:dLbls>
        <c:axId val="596039441"/>
        <c:axId val="512167999"/>
      </c:radarChart>
      <c:catAx>
        <c:axId val="59603944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500" b="1" i="0" u="none" strike="noStrike" kern="1200" baseline="0">
                <a:solidFill>
                  <a:schemeClr val="tx1"/>
                </a:solidFill>
                <a:latin typeface="+mn-lt"/>
                <a:ea typeface="+mn-ea"/>
                <a:cs typeface="+mn-cs"/>
              </a:defRPr>
            </a:pPr>
            <a:endParaRPr lang="zh-CN"/>
          </a:p>
        </c:txPr>
        <c:crossAx val="512167999"/>
        <c:crosses val="autoZero"/>
        <c:auto val="1"/>
        <c:lblAlgn val="ctr"/>
        <c:lblOffset val="100"/>
        <c:noMultiLvlLbl val="0"/>
      </c:catAx>
      <c:valAx>
        <c:axId val="5121679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9603944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zh-CN" sz="500"/>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7308777092217003"/>
          <c:y val="0.34067553701855202"/>
          <c:w val="0.36421435059037199"/>
          <c:h val="0.43634385201305798"/>
        </c:manualLayout>
      </c:layout>
      <c:radarChart>
        <c:radarStyle val="filled"/>
        <c:varyColors val="0"/>
        <c:dLbls>
          <c:showLegendKey val="0"/>
          <c:showVal val="0"/>
          <c:showCatName val="0"/>
          <c:showSerName val="0"/>
          <c:showPercent val="0"/>
          <c:showBubbleSize val="0"/>
        </c:dLbls>
        <c:axId val="596039441"/>
        <c:axId val="512167999"/>
      </c:radarChart>
      <c:catAx>
        <c:axId val="59603944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600" b="1" i="0" u="none" strike="noStrike" kern="1200" baseline="0">
                <a:solidFill>
                  <a:schemeClr val="tx1"/>
                </a:solidFill>
                <a:latin typeface="+mn-lt"/>
                <a:ea typeface="+mn-ea"/>
                <a:cs typeface="+mn-cs"/>
              </a:defRPr>
            </a:pPr>
            <a:endParaRPr lang="zh-CN"/>
          </a:p>
        </c:txPr>
        <c:crossAx val="512167999"/>
        <c:crosses val="autoZero"/>
        <c:auto val="1"/>
        <c:lblAlgn val="ctr"/>
        <c:lblOffset val="100"/>
        <c:noMultiLvlLbl val="0"/>
      </c:catAx>
      <c:valAx>
        <c:axId val="5121679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96039441"/>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lang="zh-CN" sz="600"/>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10720418037199"/>
          <c:y val="0.16822834645669299"/>
          <c:w val="0.51987710768917905"/>
          <c:h val="0.61831583552056002"/>
        </c:manualLayout>
      </c:layout>
      <c:radarChart>
        <c:radarStyle val="filled"/>
        <c:varyColors val="0"/>
        <c:ser>
          <c:idx val="0"/>
          <c:order val="0"/>
          <c:spPr>
            <a:gradFill flip="none" rotWithShape="1">
              <a:gsLst>
                <a:gs pos="0">
                  <a:srgbClr val="FFCC66">
                    <a:tint val="66000"/>
                    <a:satMod val="160000"/>
                  </a:srgbClr>
                </a:gs>
                <a:gs pos="50000">
                  <a:srgbClr val="FFCC66">
                    <a:tint val="44500"/>
                    <a:satMod val="160000"/>
                  </a:srgbClr>
                </a:gs>
                <a:gs pos="100000">
                  <a:srgbClr val="FFCC66">
                    <a:tint val="23500"/>
                    <a:satMod val="160000"/>
                  </a:srgbClr>
                </a:gs>
              </a:gsLst>
              <a:path path="circle">
                <a:fillToRect l="50000" t="50000" r="50000" b="50000"/>
              </a:path>
              <a:tileRect/>
            </a:gradFill>
            <a:ln>
              <a:noFill/>
            </a:ln>
            <a:effectLst/>
          </c:spPr>
          <c:cat>
            <c:strRef>
              <c:f>简单杂表!$D$51:$D$56</c:f>
              <c:strCache>
                <c:ptCount val="6"/>
                <c:pt idx="0">
                  <c:v>战斗</c:v>
                </c:pt>
                <c:pt idx="1">
                  <c:v>交际</c:v>
                </c:pt>
                <c:pt idx="2">
                  <c:v>手艺</c:v>
                </c:pt>
                <c:pt idx="3">
                  <c:v>基础</c:v>
                </c:pt>
                <c:pt idx="4">
                  <c:v>商价</c:v>
                </c:pt>
                <c:pt idx="5">
                  <c:v>学识</c:v>
                </c:pt>
              </c:strCache>
            </c:strRef>
          </c:cat>
          <c:val>
            <c:numRef>
              <c:f>简单杂表!$E$51:$E$56</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E39-49F9-927D-49368291C04D}"/>
            </c:ext>
          </c:extLst>
        </c:ser>
        <c:dLbls>
          <c:showLegendKey val="0"/>
          <c:showVal val="0"/>
          <c:showCatName val="0"/>
          <c:showSerName val="0"/>
          <c:showPercent val="0"/>
          <c:showBubbleSize val="0"/>
        </c:dLbls>
        <c:axId val="204103311"/>
        <c:axId val="204099151"/>
      </c:radarChart>
      <c:catAx>
        <c:axId val="20410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600" b="1" i="0" u="none" strike="noStrike" kern="1200" cap="none" baseline="0">
                <a:solidFill>
                  <a:schemeClr val="tx1">
                    <a:lumMod val="65000"/>
                    <a:lumOff val="35000"/>
                  </a:schemeClr>
                </a:solidFill>
                <a:latin typeface="+mn-lt"/>
                <a:ea typeface="+mn-ea"/>
                <a:cs typeface="+mn-cs"/>
              </a:defRPr>
            </a:pPr>
            <a:endParaRPr lang="zh-CN"/>
          </a:p>
        </c:txPr>
        <c:crossAx val="204099151"/>
        <c:crosses val="autoZero"/>
        <c:auto val="1"/>
        <c:lblAlgn val="ctr"/>
        <c:lblOffset val="100"/>
        <c:noMultiLvlLbl val="0"/>
      </c:catAx>
      <c:valAx>
        <c:axId val="2040991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4103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emf"/><Relationship Id="rId1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emf"/><Relationship Id="rId17" Type="http://schemas.openxmlformats.org/officeDocument/2006/relationships/chart" Target="../charts/chart2.xml"/><Relationship Id="rId2" Type="http://schemas.openxmlformats.org/officeDocument/2006/relationships/image" Target="../media/image2.png"/><Relationship Id="rId16"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_rels/drawing5.xml.rels><?xml version="1.0" encoding="UTF-8" standalone="yes"?>
<Relationships xmlns="http://schemas.openxmlformats.org/package/2006/relationships"><Relationship Id="rId3" Type="http://schemas.openxmlformats.org/officeDocument/2006/relationships/image" Target="../media/image37.jpeg"/><Relationship Id="rId7" Type="http://schemas.openxmlformats.org/officeDocument/2006/relationships/image" Target="../media/image41.jpeg"/><Relationship Id="rId2" Type="http://schemas.openxmlformats.org/officeDocument/2006/relationships/image" Target="../media/image36.jpeg"/><Relationship Id="rId1" Type="http://schemas.openxmlformats.org/officeDocument/2006/relationships/image" Target="../media/image35.jpeg"/><Relationship Id="rId6" Type="http://schemas.openxmlformats.org/officeDocument/2006/relationships/image" Target="../media/image40.jpeg"/><Relationship Id="rId5" Type="http://schemas.openxmlformats.org/officeDocument/2006/relationships/image" Target="../media/image39.jpeg"/><Relationship Id="rId4" Type="http://schemas.openxmlformats.org/officeDocument/2006/relationships/image" Target="../media/image3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7.xml.rels><?xml version="1.0" encoding="UTF-8" standalone="yes"?>
<Relationships xmlns="http://schemas.openxmlformats.org/package/2006/relationships"><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21" Type="http://schemas.openxmlformats.org/officeDocument/2006/relationships/image" Target="../media/image73.png"/><Relationship Id="rId34" Type="http://schemas.openxmlformats.org/officeDocument/2006/relationships/image" Target="../media/image86.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33" Type="http://schemas.openxmlformats.org/officeDocument/2006/relationships/image" Target="../media/image85.png"/><Relationship Id="rId38" Type="http://schemas.openxmlformats.org/officeDocument/2006/relationships/image" Target="../media/image90.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32" Type="http://schemas.openxmlformats.org/officeDocument/2006/relationships/image" Target="../media/image84.png"/><Relationship Id="rId37" Type="http://schemas.openxmlformats.org/officeDocument/2006/relationships/image" Target="../media/image89.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36" Type="http://schemas.openxmlformats.org/officeDocument/2006/relationships/image" Target="../media/image88.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 Id="rId35" Type="http://schemas.openxmlformats.org/officeDocument/2006/relationships/image" Target="../media/image87.png"/><Relationship Id="rId8" Type="http://schemas.openxmlformats.org/officeDocument/2006/relationships/image" Target="../media/image60.png"/><Relationship Id="rId3" Type="http://schemas.openxmlformats.org/officeDocument/2006/relationships/image" Target="../media/image5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4" Type="http://schemas.openxmlformats.org/officeDocument/2006/relationships/image" Target="../media/image19.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4.emf"/><Relationship Id="rId1" Type="http://schemas.openxmlformats.org/officeDocument/2006/relationships/image" Target="../media/image33.emf"/></Relationships>
</file>

<file path=xl/drawings/drawing1.xml><?xml version="1.0" encoding="utf-8"?>
<xdr:wsDr xmlns:xdr="http://schemas.openxmlformats.org/drawingml/2006/spreadsheetDrawing" xmlns:a="http://schemas.openxmlformats.org/drawingml/2006/main">
  <xdr:twoCellAnchor editAs="oneCell">
    <xdr:from>
      <xdr:col>24</xdr:col>
      <xdr:colOff>142240</xdr:colOff>
      <xdr:row>10</xdr:row>
      <xdr:rowOff>26035</xdr:rowOff>
    </xdr:from>
    <xdr:to>
      <xdr:col>28</xdr:col>
      <xdr:colOff>108585</xdr:colOff>
      <xdr:row>14</xdr:row>
      <xdr:rowOff>9525</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20031" t="14734" r="20019" b="16957"/>
        <a:stretch>
          <a:fillRect/>
        </a:stretch>
      </xdr:blipFill>
      <xdr:spPr>
        <a:xfrm>
          <a:off x="5628640" y="2312035"/>
          <a:ext cx="880745" cy="897890"/>
        </a:xfrm>
        <a:prstGeom prst="rect">
          <a:avLst/>
        </a:prstGeom>
      </xdr:spPr>
    </xdr:pic>
    <xdr:clientData/>
  </xdr:twoCellAnchor>
  <xdr:twoCellAnchor editAs="oneCell">
    <xdr:from>
      <xdr:col>51</xdr:col>
      <xdr:colOff>45899</xdr:colOff>
      <xdr:row>0</xdr:row>
      <xdr:rowOff>26849</xdr:rowOff>
    </xdr:from>
    <xdr:to>
      <xdr:col>54</xdr:col>
      <xdr:colOff>143117</xdr:colOff>
      <xdr:row>3</xdr:row>
      <xdr:rowOff>112502</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6470122">
          <a:off x="11710035" y="20955"/>
          <a:ext cx="771525" cy="782955"/>
        </a:xfrm>
        <a:prstGeom prst="rect">
          <a:avLst/>
        </a:prstGeom>
      </xdr:spPr>
    </xdr:pic>
    <xdr:clientData/>
  </xdr:twoCellAnchor>
  <xdr:twoCellAnchor editAs="oneCell">
    <xdr:from>
      <xdr:col>56</xdr:col>
      <xdr:colOff>60960</xdr:colOff>
      <xdr:row>9</xdr:row>
      <xdr:rowOff>144781</xdr:rowOff>
    </xdr:from>
    <xdr:to>
      <xdr:col>60</xdr:col>
      <xdr:colOff>203242</xdr:colOff>
      <xdr:row>13</xdr:row>
      <xdr:rowOff>182881</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62560" y="2202180"/>
          <a:ext cx="1056640" cy="952500"/>
        </a:xfrm>
        <a:prstGeom prst="rect">
          <a:avLst/>
        </a:prstGeom>
      </xdr:spPr>
    </xdr:pic>
    <xdr:clientData/>
  </xdr:twoCellAnchor>
  <xdr:twoCellAnchor>
    <xdr:from>
      <xdr:col>29</xdr:col>
      <xdr:colOff>68580</xdr:colOff>
      <xdr:row>61</xdr:row>
      <xdr:rowOff>60960</xdr:rowOff>
    </xdr:from>
    <xdr:to>
      <xdr:col>34</xdr:col>
      <xdr:colOff>7620</xdr:colOff>
      <xdr:row>66</xdr:row>
      <xdr:rowOff>129540</xdr:rowOff>
    </xdr:to>
    <xdr:sp macro="" textlink="">
      <xdr:nvSpPr>
        <xdr:cNvPr id="42" name="文本框 41">
          <a:extLst>
            <a:ext uri="{FF2B5EF4-FFF2-40B4-BE49-F238E27FC236}">
              <a16:creationId xmlns:a16="http://schemas.microsoft.com/office/drawing/2014/main" id="{00000000-0008-0000-0000-00002A000000}"/>
            </a:ext>
          </a:extLst>
        </xdr:cNvPr>
        <xdr:cNvSpPr txBox="1"/>
      </xdr:nvSpPr>
      <xdr:spPr>
        <a:xfrm>
          <a:off x="6697980" y="14005560"/>
          <a:ext cx="1082040" cy="1211580"/>
        </a:xfrm>
        <a:prstGeom prst="rect">
          <a:avLst/>
        </a:prstGeom>
        <a:noFill/>
        <a:ln w="9525" cmpd="sng">
          <a:noFill/>
        </a:ln>
        <a:extLst>
          <a:ext uri="{909E8E84-426E-40DD-AFC4-6F175D3DCCD1}">
            <a14:hiddenFill xmlns:a14="http://schemas.microsoft.com/office/drawing/2010/main">
              <a:solidFill>
                <a:srgbClr val="CCCCCC"/>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600" b="1" baseline="0">
              <a:latin typeface="Amasis MT Pro Medium" panose="020B0604020202020204" pitchFamily="18" charset="0"/>
              <a:ea typeface="+mn-ea"/>
            </a:rPr>
            <a:t>  </a:t>
          </a:r>
          <a:r>
            <a:rPr lang="en-US" altLang="zh-CN" sz="1600" b="1" baseline="0">
              <a:latin typeface="Arial" panose="020B0604020202020204" pitchFamily="7" charset="0"/>
              <a:ea typeface="+mn-ea"/>
              <a:cs typeface="Arial" panose="020B0604020202020204" pitchFamily="7" charset="0"/>
            </a:rPr>
            <a:t>OR</a:t>
          </a:r>
          <a:r>
            <a:rPr lang="en-US" altLang="zh-CN" sz="1600" b="1">
              <a:latin typeface="Arial" panose="020B0604020202020204" pitchFamily="7" charset="0"/>
              <a:ea typeface="+mn-ea"/>
              <a:cs typeface="Arial" panose="020B0604020202020204" pitchFamily="7" charset="0"/>
            </a:rPr>
            <a:t>M</a:t>
          </a:r>
        </a:p>
        <a:p>
          <a:pPr algn="l"/>
          <a:r>
            <a:rPr lang="en-US" altLang="zh-CN" sz="1600" b="1">
              <a:latin typeface="Arial" panose="020B0604020202020204" pitchFamily="7" charset="0"/>
              <a:ea typeface="+mn-ea"/>
              <a:cs typeface="Arial" panose="020B0604020202020204" pitchFamily="7" charset="0"/>
            </a:rPr>
            <a:t>OF</a:t>
          </a:r>
        </a:p>
        <a:p>
          <a:pPr algn="l"/>
          <a:r>
            <a:rPr lang="en-US" altLang="zh-CN" sz="1600" b="1">
              <a:latin typeface="Arial" panose="020B0604020202020204" pitchFamily="7" charset="0"/>
              <a:ea typeface="+mn-ea"/>
              <a:cs typeface="Arial" panose="020B0604020202020204" pitchFamily="7" charset="0"/>
            </a:rPr>
            <a:t>SKILL</a:t>
          </a:r>
        </a:p>
        <a:p>
          <a:pPr algn="l"/>
          <a:r>
            <a:rPr lang="en-US" altLang="zh-CN" sz="1600" b="1">
              <a:latin typeface="Arial" panose="020B0604020202020204" pitchFamily="7" charset="0"/>
              <a:ea typeface="+mn-ea"/>
              <a:cs typeface="Arial" panose="020B0604020202020204" pitchFamily="7" charset="0"/>
            </a:rPr>
            <a:t>POINTS</a:t>
          </a:r>
          <a:br>
            <a:rPr lang="en-US" altLang="zh-CN" sz="2000"/>
          </a:br>
          <a:endParaRPr lang="zh-CN" altLang="en-US" sz="1600"/>
        </a:p>
      </xdr:txBody>
    </xdr:sp>
    <xdr:clientData/>
  </xdr:twoCellAnchor>
  <xdr:twoCellAnchor>
    <xdr:from>
      <xdr:col>27</xdr:col>
      <xdr:colOff>7620</xdr:colOff>
      <xdr:row>40</xdr:row>
      <xdr:rowOff>0</xdr:rowOff>
    </xdr:from>
    <xdr:to>
      <xdr:col>32</xdr:col>
      <xdr:colOff>106680</xdr:colOff>
      <xdr:row>40</xdr:row>
      <xdr:rowOff>0</xdr:rowOff>
    </xdr:to>
    <xdr:cxnSp macro="">
      <xdr:nvCxnSpPr>
        <xdr:cNvPr id="5" name="直接连接符 4">
          <a:extLst>
            <a:ext uri="{FF2B5EF4-FFF2-40B4-BE49-F238E27FC236}">
              <a16:creationId xmlns:a16="http://schemas.microsoft.com/office/drawing/2014/main" id="{00000000-0008-0000-0000-000005000000}"/>
            </a:ext>
          </a:extLst>
        </xdr:cNvPr>
        <xdr:cNvCxnSpPr/>
      </xdr:nvCxnSpPr>
      <xdr:spPr>
        <a:xfrm>
          <a:off x="6179820" y="9144000"/>
          <a:ext cx="1242060" cy="0"/>
        </a:xfrm>
        <a:prstGeom prst="line">
          <a:avLst/>
        </a:prstGeom>
        <a:ln w="1206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30480</xdr:colOff>
      <xdr:row>59</xdr:row>
      <xdr:rowOff>53340</xdr:rowOff>
    </xdr:from>
    <xdr:to>
      <xdr:col>31</xdr:col>
      <xdr:colOff>167640</xdr:colOff>
      <xdr:row>63</xdr:row>
      <xdr:rowOff>38735</xdr:rowOff>
    </xdr:to>
    <xdr:sp macro="" textlink="">
      <xdr:nvSpPr>
        <xdr:cNvPr id="6" name="文本框 5">
          <a:extLst>
            <a:ext uri="{FF2B5EF4-FFF2-40B4-BE49-F238E27FC236}">
              <a16:creationId xmlns:a16="http://schemas.microsoft.com/office/drawing/2014/main" id="{00000000-0008-0000-0000-000006000000}"/>
            </a:ext>
          </a:extLst>
        </xdr:cNvPr>
        <xdr:cNvSpPr txBox="1"/>
      </xdr:nvSpPr>
      <xdr:spPr>
        <a:xfrm>
          <a:off x="6659880" y="13540740"/>
          <a:ext cx="594360" cy="899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5400">
              <a:latin typeface="Arial" panose="020B0604020202020204" pitchFamily="7" charset="0"/>
              <a:cs typeface="Arial" panose="020B0604020202020204" pitchFamily="7" charset="0"/>
            </a:rPr>
            <a:t>F</a:t>
          </a:r>
        </a:p>
      </xdr:txBody>
    </xdr:sp>
    <xdr:clientData/>
  </xdr:twoCellAnchor>
  <xdr:twoCellAnchor editAs="oneCell">
    <xdr:from>
      <xdr:col>0</xdr:col>
      <xdr:colOff>0</xdr:colOff>
      <xdr:row>76</xdr:row>
      <xdr:rowOff>147146</xdr:rowOff>
    </xdr:from>
    <xdr:to>
      <xdr:col>3</xdr:col>
      <xdr:colOff>147144</xdr:colOff>
      <xdr:row>79</xdr:row>
      <xdr:rowOff>215463</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7520285"/>
          <a:ext cx="832485" cy="754380"/>
        </a:xfrm>
        <a:prstGeom prst="rect">
          <a:avLst/>
        </a:prstGeom>
      </xdr:spPr>
    </xdr:pic>
    <xdr:clientData/>
  </xdr:twoCellAnchor>
  <xdr:twoCellAnchor editAs="oneCell">
    <xdr:from>
      <xdr:col>24</xdr:col>
      <xdr:colOff>117454</xdr:colOff>
      <xdr:row>95</xdr:row>
      <xdr:rowOff>103002</xdr:rowOff>
    </xdr:from>
    <xdr:to>
      <xdr:col>28</xdr:col>
      <xdr:colOff>14868</xdr:colOff>
      <xdr:row>98</xdr:row>
      <xdr:rowOff>205478</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03240" y="21819870"/>
          <a:ext cx="812165" cy="788035"/>
        </a:xfrm>
        <a:prstGeom prst="rect">
          <a:avLst/>
        </a:prstGeom>
      </xdr:spPr>
    </xdr:pic>
    <xdr:clientData/>
  </xdr:twoCellAnchor>
  <xdr:twoCellAnchor editAs="oneCell">
    <xdr:from>
      <xdr:col>56</xdr:col>
      <xdr:colOff>83821</xdr:colOff>
      <xdr:row>99</xdr:row>
      <xdr:rowOff>38100</xdr:rowOff>
    </xdr:from>
    <xdr:to>
      <xdr:col>59</xdr:col>
      <xdr:colOff>204439</xdr:colOff>
      <xdr:row>101</xdr:row>
      <xdr:rowOff>166397</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885420" y="22669500"/>
          <a:ext cx="805815" cy="585470"/>
        </a:xfrm>
        <a:prstGeom prst="rect">
          <a:avLst/>
        </a:prstGeom>
      </xdr:spPr>
    </xdr:pic>
    <xdr:clientData/>
  </xdr:twoCellAnchor>
  <xdr:twoCellAnchor editAs="oneCell">
    <xdr:from>
      <xdr:col>56</xdr:col>
      <xdr:colOff>167640</xdr:colOff>
      <xdr:row>76</xdr:row>
      <xdr:rowOff>220981</xdr:rowOff>
    </xdr:from>
    <xdr:to>
      <xdr:col>59</xdr:col>
      <xdr:colOff>116959</xdr:colOff>
      <xdr:row>79</xdr:row>
      <xdr:rowOff>99060</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69240" y="17594580"/>
          <a:ext cx="635000" cy="563880"/>
        </a:xfrm>
        <a:prstGeom prst="rect">
          <a:avLst/>
        </a:prstGeom>
      </xdr:spPr>
    </xdr:pic>
    <xdr:clientData/>
  </xdr:twoCellAnchor>
  <xdr:twoCellAnchor editAs="oneCell">
    <xdr:from>
      <xdr:col>0</xdr:col>
      <xdr:colOff>190500</xdr:colOff>
      <xdr:row>123</xdr:row>
      <xdr:rowOff>76200</xdr:rowOff>
    </xdr:from>
    <xdr:to>
      <xdr:col>4</xdr:col>
      <xdr:colOff>68580</xdr:colOff>
      <xdr:row>126</xdr:row>
      <xdr:rowOff>91440</xdr:rowOff>
    </xdr:to>
    <xdr:pic>
      <xdr:nvPicPr>
        <xdr:cNvPr id="18" name="图片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0500" y="28194000"/>
          <a:ext cx="792480" cy="701040"/>
        </a:xfrm>
        <a:prstGeom prst="rect">
          <a:avLst/>
        </a:prstGeom>
      </xdr:spPr>
    </xdr:pic>
    <xdr:clientData/>
  </xdr:twoCellAnchor>
  <xdr:twoCellAnchor editAs="oneCell">
    <xdr:from>
      <xdr:col>0</xdr:col>
      <xdr:colOff>0</xdr:colOff>
      <xdr:row>130</xdr:row>
      <xdr:rowOff>167640</xdr:rowOff>
    </xdr:from>
    <xdr:to>
      <xdr:col>5</xdr:col>
      <xdr:colOff>254</xdr:colOff>
      <xdr:row>135</xdr:row>
      <xdr:rowOff>53340</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29885640"/>
          <a:ext cx="1143000" cy="1028700"/>
        </a:xfrm>
        <a:prstGeom prst="rect">
          <a:avLst/>
        </a:prstGeom>
      </xdr:spPr>
    </xdr:pic>
    <xdr:clientData/>
  </xdr:twoCellAnchor>
  <xdr:twoCellAnchor editAs="oneCell">
    <xdr:from>
      <xdr:col>1</xdr:col>
      <xdr:colOff>22861</xdr:colOff>
      <xdr:row>162</xdr:row>
      <xdr:rowOff>45720</xdr:rowOff>
    </xdr:from>
    <xdr:to>
      <xdr:col>3</xdr:col>
      <xdr:colOff>38101</xdr:colOff>
      <xdr:row>164</xdr:row>
      <xdr:rowOff>87321</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1460" y="37078920"/>
          <a:ext cx="472440" cy="498475"/>
        </a:xfrm>
        <a:prstGeom prst="rect">
          <a:avLst/>
        </a:prstGeom>
      </xdr:spPr>
    </xdr:pic>
    <xdr:clientData/>
  </xdr:twoCellAnchor>
  <xdr:twoCellAnchor editAs="oneCell">
    <xdr:from>
      <xdr:col>3</xdr:col>
      <xdr:colOff>76200</xdr:colOff>
      <xdr:row>21</xdr:row>
      <xdr:rowOff>91440</xdr:rowOff>
    </xdr:from>
    <xdr:to>
      <xdr:col>7</xdr:col>
      <xdr:colOff>196004</xdr:colOff>
      <xdr:row>25</xdr:row>
      <xdr:rowOff>175260</xdr:rowOff>
    </xdr:to>
    <xdr:pic>
      <xdr:nvPicPr>
        <xdr:cNvPr id="24" name="图片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000" y="4892040"/>
          <a:ext cx="1033780" cy="998220"/>
        </a:xfrm>
        <a:prstGeom prst="rect">
          <a:avLst/>
        </a:prstGeom>
      </xdr:spPr>
    </xdr:pic>
    <xdr:clientData/>
  </xdr:twoCellAnchor>
  <mc:AlternateContent xmlns:mc="http://schemas.openxmlformats.org/markup-compatibility/2006">
    <mc:Choice xmlns:a14="http://schemas.microsoft.com/office/drawing/2010/main" Requires="a14">
      <xdr:twoCellAnchor>
        <xdr:from>
          <xdr:col>27</xdr:col>
          <xdr:colOff>1</xdr:colOff>
          <xdr:row>24</xdr:row>
          <xdr:rowOff>1</xdr:rowOff>
        </xdr:from>
        <xdr:to>
          <xdr:col>34</xdr:col>
          <xdr:colOff>1</xdr:colOff>
          <xdr:row>37</xdr:row>
          <xdr:rowOff>0</xdr:rowOff>
        </xdr:to>
        <xdr:pic>
          <xdr:nvPicPr>
            <xdr:cNvPr id="19" name="图片 18" descr="炎国">
              <a:extLst>
                <a:ext uri="{FF2B5EF4-FFF2-40B4-BE49-F238E27FC236}">
                  <a16:creationId xmlns:a16="http://schemas.microsoft.com/office/drawing/2014/main" id="{00000000-0008-0000-0000-000013000000}"/>
                </a:ext>
              </a:extLst>
            </xdr:cNvPr>
            <xdr:cNvPicPr>
              <a:extLst>
                <a:ext uri="{84589F7E-364E-4C9E-8A38-B11213B215E9}">
                  <a14:cameraTool cellRange="国家标识" spid="_x0000_s1188"/>
                </a:ext>
              </a:extLst>
            </xdr:cNvPicPr>
          </xdr:nvPicPr>
          <xdr:blipFill>
            <a:blip xmlns:r="http://schemas.openxmlformats.org/officeDocument/2006/relationships" r:embed="rId12"/>
            <a:srcRect r="41667"/>
            <a:stretch>
              <a:fillRect/>
            </a:stretch>
          </xdr:blipFill>
          <xdr:spPr>
            <a:xfrm>
              <a:off x="6172200" y="5486400"/>
              <a:ext cx="1600200" cy="29718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125423</xdr:colOff>
          <xdr:row>120</xdr:row>
          <xdr:rowOff>66262</xdr:rowOff>
        </xdr:from>
        <xdr:to>
          <xdr:col>19</xdr:col>
          <xdr:colOff>121921</xdr:colOff>
          <xdr:row>125</xdr:row>
          <xdr:rowOff>0</xdr:rowOff>
        </xdr:to>
        <xdr:pic>
          <xdr:nvPicPr>
            <xdr:cNvPr id="15" name="图片 14">
              <a:extLst>
                <a:ext uri="{FF2B5EF4-FFF2-40B4-BE49-F238E27FC236}">
                  <a16:creationId xmlns:a16="http://schemas.microsoft.com/office/drawing/2014/main" id="{00000000-0008-0000-0000-00000F000000}"/>
                </a:ext>
              </a:extLst>
            </xdr:cNvPr>
            <xdr:cNvPicPr>
              <a:picLocks noChangeAspect="1"/>
              <a:extLst>
                <a:ext uri="{84589F7E-364E-4C9E-8A38-B11213B215E9}">
                  <a14:cameraTool cellRange="施法范围" spid="_x0000_s1189"/>
                </a:ext>
              </a:extLst>
            </xdr:cNvPicPr>
          </xdr:nvPicPr>
          <xdr:blipFill>
            <a:blip xmlns:r="http://schemas.openxmlformats.org/officeDocument/2006/relationships" r:embed="rId13"/>
            <a:srcRect r="29390" b="20167"/>
            <a:stretch>
              <a:fillRect/>
            </a:stretch>
          </xdr:blipFill>
          <xdr:spPr>
            <a:xfrm>
              <a:off x="3325495" y="27498040"/>
              <a:ext cx="1139825" cy="107696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147763</xdr:colOff>
          <xdr:row>128</xdr:row>
          <xdr:rowOff>11927</xdr:rowOff>
        </xdr:from>
        <xdr:to>
          <xdr:col>19</xdr:col>
          <xdr:colOff>182880</xdr:colOff>
          <xdr:row>132</xdr:row>
          <xdr:rowOff>160020</xdr:rowOff>
        </xdr:to>
        <xdr:pic>
          <xdr:nvPicPr>
            <xdr:cNvPr id="17" name="图片 16">
              <a:extLst>
                <a:ext uri="{FF2B5EF4-FFF2-40B4-BE49-F238E27FC236}">
                  <a16:creationId xmlns:a16="http://schemas.microsoft.com/office/drawing/2014/main" id="{00000000-0008-0000-0000-000011000000}"/>
                </a:ext>
              </a:extLst>
            </xdr:cNvPr>
            <xdr:cNvPicPr>
              <a:picLocks noChangeAspect="1"/>
              <a:extLst>
                <a:ext uri="{84589F7E-364E-4C9E-8A38-B11213B215E9}">
                  <a14:cameraTool cellRange="生效范围" spid="_x0000_s1190"/>
                </a:ext>
              </a:extLst>
            </xdr:cNvPicPr>
          </xdr:nvPicPr>
          <xdr:blipFill>
            <a:blip xmlns:r="http://schemas.openxmlformats.org/officeDocument/2006/relationships" r:embed="rId14"/>
            <a:srcRect r="22324" b="16722"/>
            <a:stretch>
              <a:fillRect/>
            </a:stretch>
          </xdr:blipFill>
          <xdr:spPr>
            <a:xfrm>
              <a:off x="3347720" y="29272230"/>
              <a:ext cx="1178560" cy="106299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113749</xdr:colOff>
          <xdr:row>1</xdr:row>
          <xdr:rowOff>0</xdr:rowOff>
        </xdr:from>
        <xdr:to>
          <xdr:col>18</xdr:col>
          <xdr:colOff>0</xdr:colOff>
          <xdr:row>4</xdr:row>
          <xdr:rowOff>100817</xdr:rowOff>
        </xdr:to>
        <xdr:pic>
          <xdr:nvPicPr>
            <xdr:cNvPr id="25" name="图片 24">
              <a:extLst>
                <a:ext uri="{FF2B5EF4-FFF2-40B4-BE49-F238E27FC236}">
                  <a16:creationId xmlns:a16="http://schemas.microsoft.com/office/drawing/2014/main" id="{00000000-0008-0000-0000-000019000000}"/>
                </a:ext>
              </a:extLst>
            </xdr:cNvPr>
            <xdr:cNvPicPr>
              <a:picLocks noChangeAspect="1"/>
              <a:extLst>
                <a:ext uri="{84589F7E-364E-4C9E-8A38-B11213B215E9}">
                  <a14:cameraTool cellRange="logo" spid="_x0000_s1191"/>
                </a:ext>
              </a:extLst>
            </xdr:cNvPicPr>
          </xdr:nvPicPr>
          <xdr:blipFill>
            <a:blip xmlns:r="http://schemas.openxmlformats.org/officeDocument/2006/relationships" r:embed="rId15"/>
            <a:srcRect l="1047" t="904" r="50487" b="50147"/>
            <a:stretch>
              <a:fillRect/>
            </a:stretch>
          </xdr:blipFill>
          <xdr:spPr>
            <a:xfrm>
              <a:off x="3314065" y="228600"/>
              <a:ext cx="800735" cy="786130"/>
            </a:xfrm>
            <a:prstGeom prst="rect">
              <a:avLst/>
            </a:prstGeom>
            <a:noFill/>
          </xdr:spPr>
        </xdr:pic>
        <xdr:clientData/>
      </xdr:twoCellAnchor>
    </mc:Choice>
    <mc:Fallback/>
  </mc:AlternateContent>
  <xdr:twoCellAnchor>
    <xdr:from>
      <xdr:col>54</xdr:col>
      <xdr:colOff>32789</xdr:colOff>
      <xdr:row>124</xdr:row>
      <xdr:rowOff>34925</xdr:rowOff>
    </xdr:from>
    <xdr:to>
      <xdr:col>59</xdr:col>
      <xdr:colOff>8024</xdr:colOff>
      <xdr:row>129</xdr:row>
      <xdr:rowOff>90170</xdr:rowOff>
    </xdr:to>
    <xdr:graphicFrame macro="">
      <xdr:nvGraphicFramePr>
        <xdr:cNvPr id="8" name="图表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49</xdr:col>
      <xdr:colOff>164465</xdr:colOff>
      <xdr:row>126</xdr:row>
      <xdr:rowOff>209550</xdr:rowOff>
    </xdr:from>
    <xdr:to>
      <xdr:col>60</xdr:col>
      <xdr:colOff>22225</xdr:colOff>
      <xdr:row>133</xdr:row>
      <xdr:rowOff>145415</xdr:rowOff>
    </xdr:to>
    <xdr:graphicFrame macro="">
      <xdr:nvGraphicFramePr>
        <xdr:cNvPr id="10" name="图表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54</xdr:col>
      <xdr:colOff>1</xdr:colOff>
      <xdr:row>129</xdr:row>
      <xdr:rowOff>0</xdr:rowOff>
    </xdr:from>
    <xdr:to>
      <xdr:col>59</xdr:col>
      <xdr:colOff>0</xdr:colOff>
      <xdr:row>133</xdr:row>
      <xdr:rowOff>0</xdr:rowOff>
    </xdr:to>
    <xdr:graphicFrame macro="">
      <xdr:nvGraphicFramePr>
        <xdr:cNvPr id="31" name="图表 30">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8</xdr:col>
      <xdr:colOff>1035480</xdr:colOff>
      <xdr:row>0</xdr:row>
      <xdr:rowOff>1035480</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67640" y="0"/>
          <a:ext cx="1035050" cy="1035050"/>
        </a:xfrm>
        <a:prstGeom prst="rect">
          <a:avLst/>
        </a:prstGeom>
      </xdr:spPr>
    </xdr:pic>
    <xdr:clientData/>
  </xdr:twoCellAnchor>
  <xdr:twoCellAnchor editAs="oneCell">
    <xdr:from>
      <xdr:col>8</xdr:col>
      <xdr:colOff>0</xdr:colOff>
      <xdr:row>1</xdr:row>
      <xdr:rowOff>0</xdr:rowOff>
    </xdr:from>
    <xdr:to>
      <xdr:col>8</xdr:col>
      <xdr:colOff>1035480</xdr:colOff>
      <xdr:row>1</xdr:row>
      <xdr:rowOff>1035480</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67640" y="1348740"/>
          <a:ext cx="1035050" cy="1035050"/>
        </a:xfrm>
        <a:prstGeom prst="rect">
          <a:avLst/>
        </a:prstGeom>
      </xdr:spPr>
    </xdr:pic>
    <xdr:clientData/>
  </xdr:twoCellAnchor>
  <xdr:twoCellAnchor editAs="oneCell">
    <xdr:from>
      <xdr:col>8</xdr:col>
      <xdr:colOff>0</xdr:colOff>
      <xdr:row>2</xdr:row>
      <xdr:rowOff>0</xdr:rowOff>
    </xdr:from>
    <xdr:to>
      <xdr:col>8</xdr:col>
      <xdr:colOff>1035480</xdr:colOff>
      <xdr:row>2</xdr:row>
      <xdr:rowOff>1035480</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67640" y="2697480"/>
          <a:ext cx="1035050" cy="1035050"/>
        </a:xfrm>
        <a:prstGeom prst="rect">
          <a:avLst/>
        </a:prstGeom>
      </xdr:spPr>
    </xdr:pic>
    <xdr:clientData/>
  </xdr:twoCellAnchor>
  <xdr:twoCellAnchor editAs="oneCell">
    <xdr:from>
      <xdr:col>8</xdr:col>
      <xdr:colOff>0</xdr:colOff>
      <xdr:row>3</xdr:row>
      <xdr:rowOff>0</xdr:rowOff>
    </xdr:from>
    <xdr:to>
      <xdr:col>8</xdr:col>
      <xdr:colOff>1035480</xdr:colOff>
      <xdr:row>3</xdr:row>
      <xdr:rowOff>1035480</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67640" y="4046220"/>
          <a:ext cx="1035050" cy="1035050"/>
        </a:xfrm>
        <a:prstGeom prst="rect">
          <a:avLst/>
        </a:prstGeom>
      </xdr:spPr>
    </xdr:pic>
    <xdr:clientData/>
  </xdr:twoCellAnchor>
  <xdr:twoCellAnchor editAs="oneCell">
    <xdr:from>
      <xdr:col>8</xdr:col>
      <xdr:colOff>0</xdr:colOff>
      <xdr:row>4</xdr:row>
      <xdr:rowOff>0</xdr:rowOff>
    </xdr:from>
    <xdr:to>
      <xdr:col>8</xdr:col>
      <xdr:colOff>1035480</xdr:colOff>
      <xdr:row>4</xdr:row>
      <xdr:rowOff>1035480</xdr:rowOff>
    </xdr:to>
    <xdr:pic>
      <xdr:nvPicPr>
        <xdr:cNvPr id="11" name="图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67640" y="5394960"/>
          <a:ext cx="1035050" cy="1035050"/>
        </a:xfrm>
        <a:prstGeom prst="rect">
          <a:avLst/>
        </a:prstGeom>
      </xdr:spPr>
    </xdr:pic>
    <xdr:clientData/>
  </xdr:twoCellAnchor>
  <xdr:twoCellAnchor editAs="oneCell">
    <xdr:from>
      <xdr:col>8</xdr:col>
      <xdr:colOff>0</xdr:colOff>
      <xdr:row>5</xdr:row>
      <xdr:rowOff>0</xdr:rowOff>
    </xdr:from>
    <xdr:to>
      <xdr:col>8</xdr:col>
      <xdr:colOff>1035480</xdr:colOff>
      <xdr:row>5</xdr:row>
      <xdr:rowOff>1035480</xdr:rowOff>
    </xdr:to>
    <xdr:pic>
      <xdr:nvPicPr>
        <xdr:cNvPr id="13" name="图片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867640" y="6743700"/>
          <a:ext cx="1035050" cy="1035050"/>
        </a:xfrm>
        <a:prstGeom prst="rect">
          <a:avLst/>
        </a:prstGeom>
      </xdr:spPr>
    </xdr:pic>
    <xdr:clientData/>
  </xdr:twoCellAnchor>
  <xdr:twoCellAnchor editAs="oneCell">
    <xdr:from>
      <xdr:col>8</xdr:col>
      <xdr:colOff>91440</xdr:colOff>
      <xdr:row>6</xdr:row>
      <xdr:rowOff>68580</xdr:rowOff>
    </xdr:from>
    <xdr:to>
      <xdr:col>8</xdr:col>
      <xdr:colOff>1126920</xdr:colOff>
      <xdr:row>6</xdr:row>
      <xdr:rowOff>1104060</xdr:rowOff>
    </xdr:to>
    <xdr:pic>
      <xdr:nvPicPr>
        <xdr:cNvPr id="15" name="图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59080" y="8161020"/>
          <a:ext cx="1035050" cy="1035050"/>
        </a:xfrm>
        <a:prstGeom prst="rect">
          <a:avLst/>
        </a:prstGeom>
      </xdr:spPr>
    </xdr:pic>
    <xdr:clientData/>
  </xdr:twoCellAnchor>
  <xdr:twoCellAnchor editAs="oneCell">
    <xdr:from>
      <xdr:col>12</xdr:col>
      <xdr:colOff>0</xdr:colOff>
      <xdr:row>3</xdr:row>
      <xdr:rowOff>0</xdr:rowOff>
    </xdr:from>
    <xdr:to>
      <xdr:col>12</xdr:col>
      <xdr:colOff>1142580</xdr:colOff>
      <xdr:row>3</xdr:row>
      <xdr:rowOff>1142580</xdr:rowOff>
    </xdr:to>
    <xdr:pic>
      <xdr:nvPicPr>
        <xdr:cNvPr id="17" name="图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301460" y="4046220"/>
          <a:ext cx="1142365" cy="1142365"/>
        </a:xfrm>
        <a:prstGeom prst="rect">
          <a:avLst/>
        </a:prstGeom>
      </xdr:spPr>
    </xdr:pic>
    <xdr:clientData/>
  </xdr:twoCellAnchor>
  <xdr:twoCellAnchor editAs="oneCell">
    <xdr:from>
      <xdr:col>12</xdr:col>
      <xdr:colOff>0</xdr:colOff>
      <xdr:row>4</xdr:row>
      <xdr:rowOff>0</xdr:rowOff>
    </xdr:from>
    <xdr:to>
      <xdr:col>12</xdr:col>
      <xdr:colOff>1142580</xdr:colOff>
      <xdr:row>4</xdr:row>
      <xdr:rowOff>1142580</xdr:rowOff>
    </xdr:to>
    <xdr:pic>
      <xdr:nvPicPr>
        <xdr:cNvPr id="19" name="图片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301460" y="5394960"/>
          <a:ext cx="1142365" cy="1142365"/>
        </a:xfrm>
        <a:prstGeom prst="rect">
          <a:avLst/>
        </a:prstGeom>
      </xdr:spPr>
    </xdr:pic>
    <xdr:clientData/>
  </xdr:twoCellAnchor>
  <xdr:twoCellAnchor editAs="oneCell">
    <xdr:from>
      <xdr:col>12</xdr:col>
      <xdr:colOff>0</xdr:colOff>
      <xdr:row>5</xdr:row>
      <xdr:rowOff>0</xdr:rowOff>
    </xdr:from>
    <xdr:to>
      <xdr:col>12</xdr:col>
      <xdr:colOff>1142580</xdr:colOff>
      <xdr:row>5</xdr:row>
      <xdr:rowOff>1142580</xdr:rowOff>
    </xdr:to>
    <xdr:pic>
      <xdr:nvPicPr>
        <xdr:cNvPr id="21" name="图片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301460" y="6743700"/>
          <a:ext cx="1142365" cy="1142365"/>
        </a:xfrm>
        <a:prstGeom prst="rect">
          <a:avLst/>
        </a:prstGeom>
      </xdr:spPr>
    </xdr:pic>
    <xdr:clientData/>
  </xdr:twoCellAnchor>
  <xdr:twoCellAnchor editAs="oneCell">
    <xdr:from>
      <xdr:col>12</xdr:col>
      <xdr:colOff>0</xdr:colOff>
      <xdr:row>6</xdr:row>
      <xdr:rowOff>0</xdr:rowOff>
    </xdr:from>
    <xdr:to>
      <xdr:col>12</xdr:col>
      <xdr:colOff>1142580</xdr:colOff>
      <xdr:row>6</xdr:row>
      <xdr:rowOff>1142580</xdr:rowOff>
    </xdr:to>
    <xdr:pic>
      <xdr:nvPicPr>
        <xdr:cNvPr id="23" name="图片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301460" y="8092440"/>
          <a:ext cx="1142365" cy="1142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91440</xdr:colOff>
      <xdr:row>13</xdr:row>
      <xdr:rowOff>175260</xdr:rowOff>
    </xdr:from>
    <xdr:to>
      <xdr:col>20</xdr:col>
      <xdr:colOff>91440</xdr:colOff>
      <xdr:row>20</xdr:row>
      <xdr:rowOff>114300</xdr:rowOff>
    </xdr:to>
    <xdr:sp macro="" textlink="">
      <xdr:nvSpPr>
        <xdr:cNvPr id="2" name="文本框 1">
          <a:extLst>
            <a:ext uri="{FF2B5EF4-FFF2-40B4-BE49-F238E27FC236}">
              <a16:creationId xmlns:a16="http://schemas.microsoft.com/office/drawing/2014/main" id="{00000000-0008-0000-0400-000002000000}"/>
            </a:ext>
          </a:extLst>
        </xdr:cNvPr>
        <xdr:cNvSpPr txBox="1"/>
      </xdr:nvSpPr>
      <xdr:spPr>
        <a:xfrm>
          <a:off x="2148840" y="3147060"/>
          <a:ext cx="2514600" cy="1539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23</xdr:col>
          <xdr:colOff>152400</xdr:colOff>
          <xdr:row>24</xdr:row>
          <xdr:rowOff>175260</xdr:rowOff>
        </xdr:from>
        <xdr:to>
          <xdr:col>26</xdr:col>
          <xdr:colOff>7620</xdr:colOff>
          <xdr:row>27</xdr:row>
          <xdr:rowOff>129540</xdr:rowOff>
        </xdr:to>
        <xdr:pic>
          <xdr:nvPicPr>
            <xdr:cNvPr id="2" name="图片 1">
              <a:extLst>
                <a:ext uri="{FF2B5EF4-FFF2-40B4-BE49-F238E27FC236}">
                  <a16:creationId xmlns:a16="http://schemas.microsoft.com/office/drawing/2014/main" id="{00000000-0008-0000-0500-000002000000}"/>
                </a:ext>
              </a:extLst>
            </xdr:cNvPr>
            <xdr:cNvPicPr>
              <a:picLocks noChangeAspect="1"/>
              <a:extLst>
                <a:ext uri="{84589F7E-364E-4C9E-8A38-B11213B215E9}">
                  <a14:cameraTool cellRange="武器范围1" spid="_x0000_s5147"/>
                </a:ext>
              </a:extLst>
            </xdr:cNvPicPr>
          </xdr:nvPicPr>
          <xdr:blipFill>
            <a:blip xmlns:r="http://schemas.openxmlformats.org/officeDocument/2006/relationships" r:embed="rId1"/>
            <a:srcRect l="1149" t="1291" r="27621" b="44516"/>
            <a:stretch>
              <a:fillRect/>
            </a:stretch>
          </xdr:blipFill>
          <xdr:spPr>
            <a:xfrm>
              <a:off x="5410200" y="5661660"/>
              <a:ext cx="541020" cy="6400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190500</xdr:colOff>
          <xdr:row>30</xdr:row>
          <xdr:rowOff>213360</xdr:rowOff>
        </xdr:from>
        <xdr:to>
          <xdr:col>26</xdr:col>
          <xdr:colOff>45720</xdr:colOff>
          <xdr:row>33</xdr:row>
          <xdr:rowOff>167640</xdr:rowOff>
        </xdr:to>
        <xdr:pic>
          <xdr:nvPicPr>
            <xdr:cNvPr id="4" name="图片 3">
              <a:extLst>
                <a:ext uri="{FF2B5EF4-FFF2-40B4-BE49-F238E27FC236}">
                  <a16:creationId xmlns:a16="http://schemas.microsoft.com/office/drawing/2014/main" id="{00000000-0008-0000-0500-000004000000}"/>
                </a:ext>
              </a:extLst>
            </xdr:cNvPr>
            <xdr:cNvPicPr>
              <a:picLocks noChangeAspect="1"/>
              <a:extLst>
                <a:ext uri="{84589F7E-364E-4C9E-8A38-B11213B215E9}">
                  <a14:cameraTool cellRange="武器范围2" spid="_x0000_s5148"/>
                </a:ext>
              </a:extLst>
            </xdr:cNvPicPr>
          </xdr:nvPicPr>
          <xdr:blipFill>
            <a:blip xmlns:r="http://schemas.openxmlformats.org/officeDocument/2006/relationships" r:embed="rId2"/>
            <a:srcRect l="1149" t="1291" r="27621" b="44516"/>
            <a:stretch>
              <a:fillRect/>
            </a:stretch>
          </xdr:blipFill>
          <xdr:spPr>
            <a:xfrm>
              <a:off x="5448300" y="7071360"/>
              <a:ext cx="541020" cy="6400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3</xdr:col>
      <xdr:colOff>1123950</xdr:colOff>
      <xdr:row>13</xdr:row>
      <xdr:rowOff>1076325</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49165" y="4135755"/>
          <a:ext cx="1123950" cy="1076325"/>
        </a:xfrm>
        <a:prstGeom prst="rect">
          <a:avLst/>
        </a:prstGeom>
      </xdr:spPr>
    </xdr:pic>
    <xdr:clientData/>
  </xdr:twoCellAnchor>
  <xdr:twoCellAnchor editAs="oneCell">
    <xdr:from>
      <xdr:col>3</xdr:col>
      <xdr:colOff>0</xdr:colOff>
      <xdr:row>14</xdr:row>
      <xdr:rowOff>0</xdr:rowOff>
    </xdr:from>
    <xdr:to>
      <xdr:col>3</xdr:col>
      <xdr:colOff>952500</xdr:colOff>
      <xdr:row>14</xdr:row>
      <xdr:rowOff>1143000</xdr:rowOff>
    </xdr:to>
    <xdr:pic>
      <xdr:nvPicPr>
        <xdr:cNvPr id="5" name="图片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49165" y="6673215"/>
          <a:ext cx="952500" cy="1143000"/>
        </a:xfrm>
        <a:prstGeom prst="rect">
          <a:avLst/>
        </a:prstGeom>
      </xdr:spPr>
    </xdr:pic>
    <xdr:clientData/>
  </xdr:twoCellAnchor>
  <xdr:twoCellAnchor editAs="oneCell">
    <xdr:from>
      <xdr:col>3</xdr:col>
      <xdr:colOff>0</xdr:colOff>
      <xdr:row>15</xdr:row>
      <xdr:rowOff>0</xdr:rowOff>
    </xdr:from>
    <xdr:to>
      <xdr:col>3</xdr:col>
      <xdr:colOff>1000125</xdr:colOff>
      <xdr:row>15</xdr:row>
      <xdr:rowOff>1343025</xdr:rowOff>
    </xdr:to>
    <xdr:pic>
      <xdr:nvPicPr>
        <xdr:cNvPr id="7" name="图片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49165" y="9210675"/>
          <a:ext cx="1000125" cy="1343025"/>
        </a:xfrm>
        <a:prstGeom prst="rect">
          <a:avLst/>
        </a:prstGeom>
      </xdr:spPr>
    </xdr:pic>
    <xdr:clientData/>
  </xdr:twoCellAnchor>
  <xdr:twoCellAnchor editAs="oneCell">
    <xdr:from>
      <xdr:col>3</xdr:col>
      <xdr:colOff>0</xdr:colOff>
      <xdr:row>16</xdr:row>
      <xdr:rowOff>0</xdr:rowOff>
    </xdr:from>
    <xdr:to>
      <xdr:col>3</xdr:col>
      <xdr:colOff>1076325</xdr:colOff>
      <xdr:row>16</xdr:row>
      <xdr:rowOff>1543050</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49165" y="11748135"/>
          <a:ext cx="1076325" cy="1543050"/>
        </a:xfrm>
        <a:prstGeom prst="rect">
          <a:avLst/>
        </a:prstGeom>
      </xdr:spPr>
    </xdr:pic>
    <xdr:clientData/>
  </xdr:twoCellAnchor>
  <xdr:twoCellAnchor editAs="oneCell">
    <xdr:from>
      <xdr:col>3</xdr:col>
      <xdr:colOff>0</xdr:colOff>
      <xdr:row>19</xdr:row>
      <xdr:rowOff>0</xdr:rowOff>
    </xdr:from>
    <xdr:to>
      <xdr:col>3</xdr:col>
      <xdr:colOff>1181100</xdr:colOff>
      <xdr:row>19</xdr:row>
      <xdr:rowOff>1781175</xdr:rowOff>
    </xdr:to>
    <xdr:pic>
      <xdr:nvPicPr>
        <xdr:cNvPr id="11" name="图片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49165" y="19360515"/>
          <a:ext cx="1181100" cy="1781175"/>
        </a:xfrm>
        <a:prstGeom prst="rect">
          <a:avLst/>
        </a:prstGeom>
      </xdr:spPr>
    </xdr:pic>
    <xdr:clientData/>
  </xdr:twoCellAnchor>
  <xdr:twoCellAnchor editAs="oneCell">
    <xdr:from>
      <xdr:col>3</xdr:col>
      <xdr:colOff>0</xdr:colOff>
      <xdr:row>17</xdr:row>
      <xdr:rowOff>15240</xdr:rowOff>
    </xdr:from>
    <xdr:to>
      <xdr:col>3</xdr:col>
      <xdr:colOff>1057275</xdr:colOff>
      <xdr:row>17</xdr:row>
      <xdr:rowOff>1034415</xdr:rowOff>
    </xdr:to>
    <xdr:pic>
      <xdr:nvPicPr>
        <xdr:cNvPr id="13" name="图片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49165" y="14300835"/>
          <a:ext cx="1057275" cy="1019175"/>
        </a:xfrm>
        <a:prstGeom prst="rect">
          <a:avLst/>
        </a:prstGeom>
      </xdr:spPr>
    </xdr:pic>
    <xdr:clientData/>
  </xdr:twoCellAnchor>
  <xdr:twoCellAnchor editAs="oneCell">
    <xdr:from>
      <xdr:col>3</xdr:col>
      <xdr:colOff>0</xdr:colOff>
      <xdr:row>18</xdr:row>
      <xdr:rowOff>0</xdr:rowOff>
    </xdr:from>
    <xdr:to>
      <xdr:col>3</xdr:col>
      <xdr:colOff>933450</xdr:colOff>
      <xdr:row>18</xdr:row>
      <xdr:rowOff>914400</xdr:rowOff>
    </xdr:to>
    <xdr:pic>
      <xdr:nvPicPr>
        <xdr:cNvPr id="15" name="图片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749165" y="16823055"/>
          <a:ext cx="93345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114</xdr:col>
      <xdr:colOff>177800</xdr:colOff>
      <xdr:row>4</xdr:row>
      <xdr:rowOff>165100</xdr:rowOff>
    </xdr:from>
    <xdr:to>
      <xdr:col>119</xdr:col>
      <xdr:colOff>15768</xdr:colOff>
      <xdr:row>8</xdr:row>
      <xdr:rowOff>115023</xdr:rowOff>
    </xdr:to>
    <xdr:pic>
      <xdr:nvPicPr>
        <xdr:cNvPr id="18" name="图片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238200" y="1079500"/>
          <a:ext cx="980440" cy="864235"/>
        </a:xfrm>
        <a:prstGeom prst="rect">
          <a:avLst/>
        </a:prstGeom>
      </xdr:spPr>
    </xdr:pic>
    <xdr:clientData/>
  </xdr:twoCellAnchor>
  <xdr:twoCellAnchor editAs="oneCell">
    <xdr:from>
      <xdr:col>114</xdr:col>
      <xdr:colOff>178435</xdr:colOff>
      <xdr:row>9</xdr:row>
      <xdr:rowOff>120015</xdr:rowOff>
    </xdr:from>
    <xdr:to>
      <xdr:col>119</xdr:col>
      <xdr:colOff>16402</xdr:colOff>
      <xdr:row>13</xdr:row>
      <xdr:rowOff>69938</xdr:rowOff>
    </xdr:to>
    <xdr:pic>
      <xdr:nvPicPr>
        <xdr:cNvPr id="20" name="图片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38835" y="2177415"/>
          <a:ext cx="980440" cy="864235"/>
        </a:xfrm>
        <a:prstGeom prst="rect">
          <a:avLst/>
        </a:prstGeom>
      </xdr:spPr>
    </xdr:pic>
    <xdr:clientData/>
  </xdr:twoCellAnchor>
  <xdr:twoCellAnchor editAs="oneCell">
    <xdr:from>
      <xdr:col>114</xdr:col>
      <xdr:colOff>178435</xdr:colOff>
      <xdr:row>14</xdr:row>
      <xdr:rowOff>83820</xdr:rowOff>
    </xdr:from>
    <xdr:to>
      <xdr:col>119</xdr:col>
      <xdr:colOff>16036</xdr:colOff>
      <xdr:row>18</xdr:row>
      <xdr:rowOff>33743</xdr:rowOff>
    </xdr:to>
    <xdr:pic>
      <xdr:nvPicPr>
        <xdr:cNvPr id="22" name="图片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238835" y="3284220"/>
          <a:ext cx="980440" cy="864235"/>
        </a:xfrm>
        <a:prstGeom prst="rect">
          <a:avLst/>
        </a:prstGeom>
      </xdr:spPr>
    </xdr:pic>
    <xdr:clientData/>
  </xdr:twoCellAnchor>
  <xdr:twoCellAnchor editAs="oneCell">
    <xdr:from>
      <xdr:col>115</xdr:col>
      <xdr:colOff>25400</xdr:colOff>
      <xdr:row>19</xdr:row>
      <xdr:rowOff>163195</xdr:rowOff>
    </xdr:from>
    <xdr:to>
      <xdr:col>119</xdr:col>
      <xdr:colOff>69107</xdr:colOff>
      <xdr:row>23</xdr:row>
      <xdr:rowOff>113118</xdr:rowOff>
    </xdr:to>
    <xdr:pic>
      <xdr:nvPicPr>
        <xdr:cNvPr id="24" name="图片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314400" y="4506595"/>
          <a:ext cx="957580" cy="864235"/>
        </a:xfrm>
        <a:prstGeom prst="rect">
          <a:avLst/>
        </a:prstGeom>
      </xdr:spPr>
    </xdr:pic>
    <xdr:clientData/>
  </xdr:twoCellAnchor>
  <xdr:twoCellAnchor editAs="oneCell">
    <xdr:from>
      <xdr:col>114</xdr:col>
      <xdr:colOff>168275</xdr:colOff>
      <xdr:row>24</xdr:row>
      <xdr:rowOff>116205</xdr:rowOff>
    </xdr:from>
    <xdr:to>
      <xdr:col>119</xdr:col>
      <xdr:colOff>6242</xdr:colOff>
      <xdr:row>28</xdr:row>
      <xdr:rowOff>66128</xdr:rowOff>
    </xdr:to>
    <xdr:pic>
      <xdr:nvPicPr>
        <xdr:cNvPr id="26" name="图片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6228675" y="5602605"/>
          <a:ext cx="980440" cy="864235"/>
        </a:xfrm>
        <a:prstGeom prst="rect">
          <a:avLst/>
        </a:prstGeom>
      </xdr:spPr>
    </xdr:pic>
    <xdr:clientData/>
  </xdr:twoCellAnchor>
  <xdr:twoCellAnchor editAs="oneCell">
    <xdr:from>
      <xdr:col>115</xdr:col>
      <xdr:colOff>25400</xdr:colOff>
      <xdr:row>29</xdr:row>
      <xdr:rowOff>181610</xdr:rowOff>
    </xdr:from>
    <xdr:to>
      <xdr:col>119</xdr:col>
      <xdr:colOff>69108</xdr:colOff>
      <xdr:row>33</xdr:row>
      <xdr:rowOff>131533</xdr:rowOff>
    </xdr:to>
    <xdr:pic>
      <xdr:nvPicPr>
        <xdr:cNvPr id="28" name="图片 27">
          <a:extLst>
            <a:ext uri="{FF2B5EF4-FFF2-40B4-BE49-F238E27FC236}">
              <a16:creationId xmlns:a16="http://schemas.microsoft.com/office/drawing/2014/main" id="{00000000-0008-0000-1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314400" y="6811010"/>
          <a:ext cx="957580" cy="864235"/>
        </a:xfrm>
        <a:prstGeom prst="rect">
          <a:avLst/>
        </a:prstGeom>
      </xdr:spPr>
    </xdr:pic>
    <xdr:clientData/>
  </xdr:twoCellAnchor>
  <xdr:twoCellAnchor editAs="oneCell">
    <xdr:from>
      <xdr:col>114</xdr:col>
      <xdr:colOff>169545</xdr:colOff>
      <xdr:row>34</xdr:row>
      <xdr:rowOff>207645</xdr:rowOff>
    </xdr:from>
    <xdr:to>
      <xdr:col>119</xdr:col>
      <xdr:colOff>7146</xdr:colOff>
      <xdr:row>38</xdr:row>
      <xdr:rowOff>157568</xdr:rowOff>
    </xdr:to>
    <xdr:pic>
      <xdr:nvPicPr>
        <xdr:cNvPr id="30" name="图片 29">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229945" y="7980045"/>
          <a:ext cx="980440" cy="864235"/>
        </a:xfrm>
        <a:prstGeom prst="rect">
          <a:avLst/>
        </a:prstGeom>
      </xdr:spPr>
    </xdr:pic>
    <xdr:clientData/>
  </xdr:twoCellAnchor>
  <xdr:twoCellAnchor editAs="oneCell">
    <xdr:from>
      <xdr:col>131</xdr:col>
      <xdr:colOff>159385</xdr:colOff>
      <xdr:row>9</xdr:row>
      <xdr:rowOff>183515</xdr:rowOff>
    </xdr:from>
    <xdr:to>
      <xdr:col>136</xdr:col>
      <xdr:colOff>12101</xdr:colOff>
      <xdr:row>13</xdr:row>
      <xdr:rowOff>148205</xdr:rowOff>
    </xdr:to>
    <xdr:pic>
      <xdr:nvPicPr>
        <xdr:cNvPr id="32" name="图片 31">
          <a:extLst>
            <a:ext uri="{FF2B5EF4-FFF2-40B4-BE49-F238E27FC236}">
              <a16:creationId xmlns:a16="http://schemas.microsoft.com/office/drawing/2014/main" id="{00000000-0008-0000-14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105985" y="2240915"/>
          <a:ext cx="995680" cy="878840"/>
        </a:xfrm>
        <a:prstGeom prst="rect">
          <a:avLst/>
        </a:prstGeom>
      </xdr:spPr>
    </xdr:pic>
    <xdr:clientData/>
  </xdr:twoCellAnchor>
  <xdr:twoCellAnchor editAs="oneCell">
    <xdr:from>
      <xdr:col>131</xdr:col>
      <xdr:colOff>205105</xdr:colOff>
      <xdr:row>14</xdr:row>
      <xdr:rowOff>131445</xdr:rowOff>
    </xdr:from>
    <xdr:to>
      <xdr:col>136</xdr:col>
      <xdr:colOff>54873</xdr:colOff>
      <xdr:row>18</xdr:row>
      <xdr:rowOff>92262</xdr:rowOff>
    </xdr:to>
    <xdr:pic>
      <xdr:nvPicPr>
        <xdr:cNvPr id="34" name="图片 33">
          <a:extLst>
            <a:ext uri="{FF2B5EF4-FFF2-40B4-BE49-F238E27FC236}">
              <a16:creationId xmlns:a16="http://schemas.microsoft.com/office/drawing/2014/main" id="{00000000-0008-0000-1400-00002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0151705" y="3331845"/>
          <a:ext cx="992505" cy="875030"/>
        </a:xfrm>
        <a:prstGeom prst="rect">
          <a:avLst/>
        </a:prstGeom>
      </xdr:spPr>
    </xdr:pic>
    <xdr:clientData/>
  </xdr:twoCellAnchor>
  <xdr:twoCellAnchor editAs="oneCell">
    <xdr:from>
      <xdr:col>132</xdr:col>
      <xdr:colOff>25400</xdr:colOff>
      <xdr:row>19</xdr:row>
      <xdr:rowOff>219075</xdr:rowOff>
    </xdr:from>
    <xdr:to>
      <xdr:col>136</xdr:col>
      <xdr:colOff>80906</xdr:colOff>
      <xdr:row>23</xdr:row>
      <xdr:rowOff>182475</xdr:rowOff>
    </xdr:to>
    <xdr:pic>
      <xdr:nvPicPr>
        <xdr:cNvPr id="36" name="图片 35">
          <a:extLst>
            <a:ext uri="{FF2B5EF4-FFF2-40B4-BE49-F238E27FC236}">
              <a16:creationId xmlns:a16="http://schemas.microsoft.com/office/drawing/2014/main" id="{00000000-0008-0000-1400-00002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200600" y="4562475"/>
          <a:ext cx="969645" cy="877570"/>
        </a:xfrm>
        <a:prstGeom prst="rect">
          <a:avLst/>
        </a:prstGeom>
      </xdr:spPr>
    </xdr:pic>
    <xdr:clientData/>
  </xdr:twoCellAnchor>
  <xdr:twoCellAnchor editAs="oneCell">
    <xdr:from>
      <xdr:col>132</xdr:col>
      <xdr:colOff>6350</xdr:colOff>
      <xdr:row>24</xdr:row>
      <xdr:rowOff>120650</xdr:rowOff>
    </xdr:from>
    <xdr:to>
      <xdr:col>136</xdr:col>
      <xdr:colOff>61159</xdr:colOff>
      <xdr:row>28</xdr:row>
      <xdr:rowOff>81467</xdr:rowOff>
    </xdr:to>
    <xdr:pic>
      <xdr:nvPicPr>
        <xdr:cNvPr id="38" name="图片 37">
          <a:extLst>
            <a:ext uri="{FF2B5EF4-FFF2-40B4-BE49-F238E27FC236}">
              <a16:creationId xmlns:a16="http://schemas.microsoft.com/office/drawing/2014/main" id="{00000000-0008-0000-14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181550" y="5607050"/>
          <a:ext cx="969010" cy="8750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601345</xdr:colOff>
      <xdr:row>7</xdr:row>
      <xdr:rowOff>2969895</xdr:rowOff>
    </xdr:from>
    <xdr:to>
      <xdr:col>1</xdr:col>
      <xdr:colOff>1431925</xdr:colOff>
      <xdr:row>9</xdr:row>
      <xdr:rowOff>3810</xdr:rowOff>
    </xdr:to>
    <xdr:pic>
      <xdr:nvPicPr>
        <xdr:cNvPr id="7" name="图片 6" descr="玻利瓦尔图">
          <a:extLst>
            <a:ext uri="{FF2B5EF4-FFF2-40B4-BE49-F238E27FC236}">
              <a16:creationId xmlns:a16="http://schemas.microsoft.com/office/drawing/2014/main" id="{00000000-0008-0000-1800-000007000000}"/>
            </a:ext>
          </a:extLst>
        </xdr:cNvPr>
        <xdr:cNvPicPr/>
      </xdr:nvPicPr>
      <xdr:blipFill>
        <a:blip xmlns:r="http://schemas.openxmlformats.org/officeDocument/2006/relationships" r:embed="rId1"/>
        <a:stretch>
          <a:fillRect/>
        </a:stretch>
      </xdr:blipFill>
      <xdr:spPr>
        <a:xfrm>
          <a:off x="601345" y="23772495"/>
          <a:ext cx="1507490" cy="2977515"/>
        </a:xfrm>
        <a:prstGeom prst="rect">
          <a:avLst/>
        </a:prstGeom>
      </xdr:spPr>
    </xdr:pic>
    <xdr:clientData/>
  </xdr:twoCellAnchor>
  <xdr:twoCellAnchor editAs="oneCell">
    <xdr:from>
      <xdr:col>0</xdr:col>
      <xdr:colOff>597535</xdr:colOff>
      <xdr:row>13</xdr:row>
      <xdr:rowOff>2969895</xdr:rowOff>
    </xdr:from>
    <xdr:to>
      <xdr:col>1</xdr:col>
      <xdr:colOff>1428115</xdr:colOff>
      <xdr:row>15</xdr:row>
      <xdr:rowOff>3810</xdr:rowOff>
    </xdr:to>
    <xdr:pic>
      <xdr:nvPicPr>
        <xdr:cNvPr id="12" name="图片 11" descr="卡兹戴尔图">
          <a:extLst>
            <a:ext uri="{FF2B5EF4-FFF2-40B4-BE49-F238E27FC236}">
              <a16:creationId xmlns:a16="http://schemas.microsoft.com/office/drawing/2014/main" id="{00000000-0008-0000-1800-00000C000000}"/>
            </a:ext>
          </a:extLst>
        </xdr:cNvPr>
        <xdr:cNvPicPr/>
      </xdr:nvPicPr>
      <xdr:blipFill>
        <a:blip xmlns:r="http://schemas.openxmlformats.org/officeDocument/2006/relationships" r:embed="rId2"/>
        <a:stretch>
          <a:fillRect/>
        </a:stretch>
      </xdr:blipFill>
      <xdr:spPr>
        <a:xfrm>
          <a:off x="597535" y="41603295"/>
          <a:ext cx="1507490" cy="2977515"/>
        </a:xfrm>
        <a:prstGeom prst="rect">
          <a:avLst/>
        </a:prstGeom>
      </xdr:spPr>
    </xdr:pic>
    <xdr:clientData/>
  </xdr:twoCellAnchor>
  <xdr:twoCellAnchor editAs="oneCell">
    <xdr:from>
      <xdr:col>0</xdr:col>
      <xdr:colOff>601980</xdr:colOff>
      <xdr:row>15</xdr:row>
      <xdr:rowOff>10795</xdr:rowOff>
    </xdr:from>
    <xdr:to>
      <xdr:col>1</xdr:col>
      <xdr:colOff>1432560</xdr:colOff>
      <xdr:row>16</xdr:row>
      <xdr:rowOff>16510</xdr:rowOff>
    </xdr:to>
    <xdr:pic>
      <xdr:nvPicPr>
        <xdr:cNvPr id="15" name="图片 14" descr="雷姆必拓图">
          <a:extLst>
            <a:ext uri="{FF2B5EF4-FFF2-40B4-BE49-F238E27FC236}">
              <a16:creationId xmlns:a16="http://schemas.microsoft.com/office/drawing/2014/main" id="{00000000-0008-0000-1800-00000F000000}"/>
            </a:ext>
          </a:extLst>
        </xdr:cNvPr>
        <xdr:cNvPicPr/>
      </xdr:nvPicPr>
      <xdr:blipFill>
        <a:blip xmlns:r="http://schemas.openxmlformats.org/officeDocument/2006/relationships" r:embed="rId3"/>
        <a:stretch>
          <a:fillRect/>
        </a:stretch>
      </xdr:blipFill>
      <xdr:spPr>
        <a:xfrm>
          <a:off x="601980" y="44587795"/>
          <a:ext cx="1507490" cy="2977515"/>
        </a:xfrm>
        <a:prstGeom prst="rect">
          <a:avLst/>
        </a:prstGeom>
      </xdr:spPr>
    </xdr:pic>
    <xdr:clientData/>
  </xdr:twoCellAnchor>
  <xdr:twoCellAnchor editAs="oneCell">
    <xdr:from>
      <xdr:col>0</xdr:col>
      <xdr:colOff>601980</xdr:colOff>
      <xdr:row>9</xdr:row>
      <xdr:rowOff>8255</xdr:rowOff>
    </xdr:from>
    <xdr:to>
      <xdr:col>1</xdr:col>
      <xdr:colOff>1432560</xdr:colOff>
      <xdr:row>10</xdr:row>
      <xdr:rowOff>13970</xdr:rowOff>
    </xdr:to>
    <xdr:pic>
      <xdr:nvPicPr>
        <xdr:cNvPr id="16" name="图片 15" descr="米诺斯图">
          <a:extLst>
            <a:ext uri="{FF2B5EF4-FFF2-40B4-BE49-F238E27FC236}">
              <a16:creationId xmlns:a16="http://schemas.microsoft.com/office/drawing/2014/main" id="{00000000-0008-0000-1800-000010000000}"/>
            </a:ext>
          </a:extLst>
        </xdr:cNvPr>
        <xdr:cNvPicPr/>
      </xdr:nvPicPr>
      <xdr:blipFill>
        <a:blip xmlns:r="http://schemas.openxmlformats.org/officeDocument/2006/relationships" r:embed="rId4"/>
        <a:stretch>
          <a:fillRect/>
        </a:stretch>
      </xdr:blipFill>
      <xdr:spPr>
        <a:xfrm>
          <a:off x="601980" y="26754455"/>
          <a:ext cx="1507490" cy="2977515"/>
        </a:xfrm>
        <a:prstGeom prst="rect">
          <a:avLst/>
        </a:prstGeom>
      </xdr:spPr>
    </xdr:pic>
    <xdr:clientData/>
  </xdr:twoCellAnchor>
  <xdr:twoCellAnchor editAs="oneCell">
    <xdr:from>
      <xdr:col>1</xdr:col>
      <xdr:colOff>0</xdr:colOff>
      <xdr:row>0</xdr:row>
      <xdr:rowOff>0</xdr:rowOff>
    </xdr:from>
    <xdr:to>
      <xdr:col>1</xdr:col>
      <xdr:colOff>1440873</xdr:colOff>
      <xdr:row>1</xdr:row>
      <xdr:rowOff>5715</xdr:rowOff>
    </xdr:to>
    <xdr:pic>
      <xdr:nvPicPr>
        <xdr:cNvPr id="25" name="图片 24" descr="炎国">
          <a:extLst>
            <a:ext uri="{FF2B5EF4-FFF2-40B4-BE49-F238E27FC236}">
              <a16:creationId xmlns:a16="http://schemas.microsoft.com/office/drawing/2014/main" id="{00000000-0008-0000-1800-000019000000}"/>
            </a:ext>
          </a:extLst>
        </xdr:cNvPr>
        <xdr:cNvPicPr/>
      </xdr:nvPicPr>
      <xdr:blipFill>
        <a:blip xmlns:r="http://schemas.openxmlformats.org/officeDocument/2006/relationships" r:embed="rId5"/>
        <a:stretch>
          <a:fillRect/>
        </a:stretch>
      </xdr:blipFill>
      <xdr:spPr>
        <a:xfrm>
          <a:off x="676910" y="0"/>
          <a:ext cx="1440815" cy="2977515"/>
        </a:xfrm>
        <a:prstGeom prst="rect">
          <a:avLst/>
        </a:prstGeom>
      </xdr:spPr>
    </xdr:pic>
    <xdr:clientData/>
  </xdr:twoCellAnchor>
  <xdr:twoCellAnchor editAs="oneCell">
    <xdr:from>
      <xdr:col>1</xdr:col>
      <xdr:colOff>0</xdr:colOff>
      <xdr:row>1</xdr:row>
      <xdr:rowOff>0</xdr:rowOff>
    </xdr:from>
    <xdr:to>
      <xdr:col>1</xdr:col>
      <xdr:colOff>1440873</xdr:colOff>
      <xdr:row>2</xdr:row>
      <xdr:rowOff>5715</xdr:rowOff>
    </xdr:to>
    <xdr:pic>
      <xdr:nvPicPr>
        <xdr:cNvPr id="26" name="图片 25" descr="炎国">
          <a:extLst>
            <a:ext uri="{FF2B5EF4-FFF2-40B4-BE49-F238E27FC236}">
              <a16:creationId xmlns:a16="http://schemas.microsoft.com/office/drawing/2014/main" id="{00000000-0008-0000-1800-00001A000000}"/>
            </a:ext>
          </a:extLst>
        </xdr:cNvPr>
        <xdr:cNvPicPr/>
      </xdr:nvPicPr>
      <xdr:blipFill>
        <a:blip xmlns:r="http://schemas.openxmlformats.org/officeDocument/2006/relationships" r:embed="rId5"/>
        <a:stretch>
          <a:fillRect/>
        </a:stretch>
      </xdr:blipFill>
      <xdr:spPr>
        <a:xfrm>
          <a:off x="676910" y="2971800"/>
          <a:ext cx="1440815" cy="2977515"/>
        </a:xfrm>
        <a:prstGeom prst="rect">
          <a:avLst/>
        </a:prstGeom>
      </xdr:spPr>
    </xdr:pic>
    <xdr:clientData/>
  </xdr:twoCellAnchor>
  <xdr:twoCellAnchor editAs="oneCell">
    <xdr:from>
      <xdr:col>1</xdr:col>
      <xdr:colOff>0</xdr:colOff>
      <xdr:row>2</xdr:row>
      <xdr:rowOff>0</xdr:rowOff>
    </xdr:from>
    <xdr:to>
      <xdr:col>1</xdr:col>
      <xdr:colOff>1440873</xdr:colOff>
      <xdr:row>3</xdr:row>
      <xdr:rowOff>5715</xdr:rowOff>
    </xdr:to>
    <xdr:pic>
      <xdr:nvPicPr>
        <xdr:cNvPr id="27" name="图片 26" descr="东图">
          <a:extLst>
            <a:ext uri="{FF2B5EF4-FFF2-40B4-BE49-F238E27FC236}">
              <a16:creationId xmlns:a16="http://schemas.microsoft.com/office/drawing/2014/main" id="{00000000-0008-0000-1800-00001B000000}"/>
            </a:ext>
          </a:extLst>
        </xdr:cNvPr>
        <xdr:cNvPicPr/>
      </xdr:nvPicPr>
      <xdr:blipFill>
        <a:blip xmlns:r="http://schemas.openxmlformats.org/officeDocument/2006/relationships" r:embed="rId6"/>
        <a:stretch>
          <a:fillRect/>
        </a:stretch>
      </xdr:blipFill>
      <xdr:spPr>
        <a:xfrm>
          <a:off x="676910" y="5943600"/>
          <a:ext cx="1440815" cy="2977515"/>
        </a:xfrm>
        <a:prstGeom prst="rect">
          <a:avLst/>
        </a:prstGeom>
      </xdr:spPr>
    </xdr:pic>
    <xdr:clientData/>
  </xdr:twoCellAnchor>
  <xdr:twoCellAnchor editAs="oneCell">
    <xdr:from>
      <xdr:col>1</xdr:col>
      <xdr:colOff>0</xdr:colOff>
      <xdr:row>3</xdr:row>
      <xdr:rowOff>0</xdr:rowOff>
    </xdr:from>
    <xdr:to>
      <xdr:col>1</xdr:col>
      <xdr:colOff>1440873</xdr:colOff>
      <xdr:row>4</xdr:row>
      <xdr:rowOff>5715</xdr:rowOff>
    </xdr:to>
    <xdr:pic>
      <xdr:nvPicPr>
        <xdr:cNvPr id="28" name="图片 27" descr="乌萨斯图">
          <a:extLst>
            <a:ext uri="{FF2B5EF4-FFF2-40B4-BE49-F238E27FC236}">
              <a16:creationId xmlns:a16="http://schemas.microsoft.com/office/drawing/2014/main" id="{00000000-0008-0000-1800-00001C000000}"/>
            </a:ext>
          </a:extLst>
        </xdr:cNvPr>
        <xdr:cNvPicPr/>
      </xdr:nvPicPr>
      <xdr:blipFill>
        <a:blip xmlns:r="http://schemas.openxmlformats.org/officeDocument/2006/relationships" r:embed="rId7"/>
        <a:stretch>
          <a:fillRect/>
        </a:stretch>
      </xdr:blipFill>
      <xdr:spPr>
        <a:xfrm>
          <a:off x="676910" y="8915400"/>
          <a:ext cx="1440815" cy="2977515"/>
        </a:xfrm>
        <a:prstGeom prst="rect">
          <a:avLst/>
        </a:prstGeom>
      </xdr:spPr>
    </xdr:pic>
    <xdr:clientData/>
  </xdr:twoCellAnchor>
  <xdr:twoCellAnchor editAs="oneCell">
    <xdr:from>
      <xdr:col>1</xdr:col>
      <xdr:colOff>0</xdr:colOff>
      <xdr:row>4</xdr:row>
      <xdr:rowOff>0</xdr:rowOff>
    </xdr:from>
    <xdr:to>
      <xdr:col>1</xdr:col>
      <xdr:colOff>1440873</xdr:colOff>
      <xdr:row>5</xdr:row>
      <xdr:rowOff>5715</xdr:rowOff>
    </xdr:to>
    <xdr:pic>
      <xdr:nvPicPr>
        <xdr:cNvPr id="29" name="图片 28" descr="萨米图">
          <a:extLst>
            <a:ext uri="{FF2B5EF4-FFF2-40B4-BE49-F238E27FC236}">
              <a16:creationId xmlns:a16="http://schemas.microsoft.com/office/drawing/2014/main" id="{00000000-0008-0000-1800-00001D000000}"/>
            </a:ext>
          </a:extLst>
        </xdr:cNvPr>
        <xdr:cNvPicPr/>
      </xdr:nvPicPr>
      <xdr:blipFill>
        <a:blip xmlns:r="http://schemas.openxmlformats.org/officeDocument/2006/relationships" r:embed="rId8"/>
        <a:stretch>
          <a:fillRect/>
        </a:stretch>
      </xdr:blipFill>
      <xdr:spPr>
        <a:xfrm>
          <a:off x="676910" y="11887200"/>
          <a:ext cx="1440815" cy="2977515"/>
        </a:xfrm>
        <a:prstGeom prst="rect">
          <a:avLst/>
        </a:prstGeom>
      </xdr:spPr>
    </xdr:pic>
    <xdr:clientData/>
  </xdr:twoCellAnchor>
  <xdr:twoCellAnchor editAs="oneCell">
    <xdr:from>
      <xdr:col>1</xdr:col>
      <xdr:colOff>0</xdr:colOff>
      <xdr:row>5</xdr:row>
      <xdr:rowOff>0</xdr:rowOff>
    </xdr:from>
    <xdr:to>
      <xdr:col>1</xdr:col>
      <xdr:colOff>1440873</xdr:colOff>
      <xdr:row>6</xdr:row>
      <xdr:rowOff>5715</xdr:rowOff>
    </xdr:to>
    <xdr:pic>
      <xdr:nvPicPr>
        <xdr:cNvPr id="30" name="图片 29" descr="卡西米尔图">
          <a:extLst>
            <a:ext uri="{FF2B5EF4-FFF2-40B4-BE49-F238E27FC236}">
              <a16:creationId xmlns:a16="http://schemas.microsoft.com/office/drawing/2014/main" id="{00000000-0008-0000-1800-00001E000000}"/>
            </a:ext>
          </a:extLst>
        </xdr:cNvPr>
        <xdr:cNvPicPr/>
      </xdr:nvPicPr>
      <xdr:blipFill>
        <a:blip xmlns:r="http://schemas.openxmlformats.org/officeDocument/2006/relationships" r:embed="rId9"/>
        <a:stretch>
          <a:fillRect/>
        </a:stretch>
      </xdr:blipFill>
      <xdr:spPr>
        <a:xfrm>
          <a:off x="676910" y="14859000"/>
          <a:ext cx="1440815" cy="2977515"/>
        </a:xfrm>
        <a:prstGeom prst="rect">
          <a:avLst/>
        </a:prstGeom>
      </xdr:spPr>
    </xdr:pic>
    <xdr:clientData/>
  </xdr:twoCellAnchor>
  <xdr:twoCellAnchor editAs="oneCell">
    <xdr:from>
      <xdr:col>1</xdr:col>
      <xdr:colOff>0</xdr:colOff>
      <xdr:row>6</xdr:row>
      <xdr:rowOff>0</xdr:rowOff>
    </xdr:from>
    <xdr:to>
      <xdr:col>1</xdr:col>
      <xdr:colOff>1440873</xdr:colOff>
      <xdr:row>7</xdr:row>
      <xdr:rowOff>5715</xdr:rowOff>
    </xdr:to>
    <xdr:pic>
      <xdr:nvPicPr>
        <xdr:cNvPr id="31" name="图片 30" descr="谢拉格图">
          <a:extLst>
            <a:ext uri="{FF2B5EF4-FFF2-40B4-BE49-F238E27FC236}">
              <a16:creationId xmlns:a16="http://schemas.microsoft.com/office/drawing/2014/main" id="{00000000-0008-0000-1800-00001F000000}"/>
            </a:ext>
          </a:extLst>
        </xdr:cNvPr>
        <xdr:cNvPicPr/>
      </xdr:nvPicPr>
      <xdr:blipFill>
        <a:blip xmlns:r="http://schemas.openxmlformats.org/officeDocument/2006/relationships" r:embed="rId10"/>
        <a:stretch>
          <a:fillRect/>
        </a:stretch>
      </xdr:blipFill>
      <xdr:spPr>
        <a:xfrm>
          <a:off x="676910" y="17830800"/>
          <a:ext cx="1440815" cy="2977515"/>
        </a:xfrm>
        <a:prstGeom prst="rect">
          <a:avLst/>
        </a:prstGeom>
      </xdr:spPr>
    </xdr:pic>
    <xdr:clientData/>
  </xdr:twoCellAnchor>
  <xdr:twoCellAnchor editAs="oneCell">
    <xdr:from>
      <xdr:col>1</xdr:col>
      <xdr:colOff>0</xdr:colOff>
      <xdr:row>7</xdr:row>
      <xdr:rowOff>0</xdr:rowOff>
    </xdr:from>
    <xdr:to>
      <xdr:col>1</xdr:col>
      <xdr:colOff>1440873</xdr:colOff>
      <xdr:row>8</xdr:row>
      <xdr:rowOff>5715</xdr:rowOff>
    </xdr:to>
    <xdr:pic>
      <xdr:nvPicPr>
        <xdr:cNvPr id="32" name="图片 31" descr="哥伦比亚图">
          <a:extLst>
            <a:ext uri="{FF2B5EF4-FFF2-40B4-BE49-F238E27FC236}">
              <a16:creationId xmlns:a16="http://schemas.microsoft.com/office/drawing/2014/main" id="{00000000-0008-0000-1800-000020000000}"/>
            </a:ext>
          </a:extLst>
        </xdr:cNvPr>
        <xdr:cNvPicPr/>
      </xdr:nvPicPr>
      <xdr:blipFill>
        <a:blip xmlns:r="http://schemas.openxmlformats.org/officeDocument/2006/relationships" r:embed="rId11"/>
        <a:stretch>
          <a:fillRect/>
        </a:stretch>
      </xdr:blipFill>
      <xdr:spPr>
        <a:xfrm>
          <a:off x="676910" y="20802600"/>
          <a:ext cx="1440815" cy="2977515"/>
        </a:xfrm>
        <a:prstGeom prst="rect">
          <a:avLst/>
        </a:prstGeom>
      </xdr:spPr>
    </xdr:pic>
    <xdr:clientData/>
  </xdr:twoCellAnchor>
  <xdr:twoCellAnchor editAs="oneCell">
    <xdr:from>
      <xdr:col>1</xdr:col>
      <xdr:colOff>0</xdr:colOff>
      <xdr:row>10</xdr:row>
      <xdr:rowOff>0</xdr:rowOff>
    </xdr:from>
    <xdr:to>
      <xdr:col>1</xdr:col>
      <xdr:colOff>1440873</xdr:colOff>
      <xdr:row>11</xdr:row>
      <xdr:rowOff>5715</xdr:rowOff>
    </xdr:to>
    <xdr:pic>
      <xdr:nvPicPr>
        <xdr:cNvPr id="33" name="图片 32" descr="维多利亚图">
          <a:extLst>
            <a:ext uri="{FF2B5EF4-FFF2-40B4-BE49-F238E27FC236}">
              <a16:creationId xmlns:a16="http://schemas.microsoft.com/office/drawing/2014/main" id="{00000000-0008-0000-1800-000021000000}"/>
            </a:ext>
          </a:extLst>
        </xdr:cNvPr>
        <xdr:cNvPicPr/>
      </xdr:nvPicPr>
      <xdr:blipFill>
        <a:blip xmlns:r="http://schemas.openxmlformats.org/officeDocument/2006/relationships" r:embed="rId12"/>
        <a:stretch>
          <a:fillRect/>
        </a:stretch>
      </xdr:blipFill>
      <xdr:spPr>
        <a:xfrm>
          <a:off x="676910" y="29718000"/>
          <a:ext cx="1440815" cy="2977515"/>
        </a:xfrm>
        <a:prstGeom prst="rect">
          <a:avLst/>
        </a:prstGeom>
      </xdr:spPr>
    </xdr:pic>
    <xdr:clientData/>
  </xdr:twoCellAnchor>
  <xdr:twoCellAnchor editAs="oneCell">
    <xdr:from>
      <xdr:col>1</xdr:col>
      <xdr:colOff>0</xdr:colOff>
      <xdr:row>11</xdr:row>
      <xdr:rowOff>0</xdr:rowOff>
    </xdr:from>
    <xdr:to>
      <xdr:col>1</xdr:col>
      <xdr:colOff>1440873</xdr:colOff>
      <xdr:row>12</xdr:row>
      <xdr:rowOff>5715</xdr:rowOff>
    </xdr:to>
    <xdr:pic>
      <xdr:nvPicPr>
        <xdr:cNvPr id="34" name="图片 33" descr="莱塔尼亚图">
          <a:extLst>
            <a:ext uri="{FF2B5EF4-FFF2-40B4-BE49-F238E27FC236}">
              <a16:creationId xmlns:a16="http://schemas.microsoft.com/office/drawing/2014/main" id="{00000000-0008-0000-1800-000022000000}"/>
            </a:ext>
          </a:extLst>
        </xdr:cNvPr>
        <xdr:cNvPicPr/>
      </xdr:nvPicPr>
      <xdr:blipFill>
        <a:blip xmlns:r="http://schemas.openxmlformats.org/officeDocument/2006/relationships" r:embed="rId13"/>
        <a:stretch>
          <a:fillRect/>
        </a:stretch>
      </xdr:blipFill>
      <xdr:spPr>
        <a:xfrm>
          <a:off x="676910" y="32689800"/>
          <a:ext cx="1440815" cy="2977515"/>
        </a:xfrm>
        <a:prstGeom prst="rect">
          <a:avLst/>
        </a:prstGeom>
      </xdr:spPr>
    </xdr:pic>
    <xdr:clientData/>
  </xdr:twoCellAnchor>
  <xdr:twoCellAnchor editAs="oneCell">
    <xdr:from>
      <xdr:col>1</xdr:col>
      <xdr:colOff>0</xdr:colOff>
      <xdr:row>12</xdr:row>
      <xdr:rowOff>0</xdr:rowOff>
    </xdr:from>
    <xdr:to>
      <xdr:col>1</xdr:col>
      <xdr:colOff>1440873</xdr:colOff>
      <xdr:row>13</xdr:row>
      <xdr:rowOff>5715</xdr:rowOff>
    </xdr:to>
    <xdr:pic>
      <xdr:nvPicPr>
        <xdr:cNvPr id="35" name="图片 34" descr="叙拉古图">
          <a:extLst>
            <a:ext uri="{FF2B5EF4-FFF2-40B4-BE49-F238E27FC236}">
              <a16:creationId xmlns:a16="http://schemas.microsoft.com/office/drawing/2014/main" id="{00000000-0008-0000-1800-000023000000}"/>
            </a:ext>
          </a:extLst>
        </xdr:cNvPr>
        <xdr:cNvPicPr/>
      </xdr:nvPicPr>
      <xdr:blipFill>
        <a:blip xmlns:r="http://schemas.openxmlformats.org/officeDocument/2006/relationships" r:embed="rId14"/>
        <a:stretch>
          <a:fillRect/>
        </a:stretch>
      </xdr:blipFill>
      <xdr:spPr>
        <a:xfrm>
          <a:off x="676910" y="35661600"/>
          <a:ext cx="1440815" cy="2977515"/>
        </a:xfrm>
        <a:prstGeom prst="rect">
          <a:avLst/>
        </a:prstGeom>
      </xdr:spPr>
    </xdr:pic>
    <xdr:clientData/>
  </xdr:twoCellAnchor>
  <xdr:twoCellAnchor editAs="oneCell">
    <xdr:from>
      <xdr:col>1</xdr:col>
      <xdr:colOff>0</xdr:colOff>
      <xdr:row>13</xdr:row>
      <xdr:rowOff>0</xdr:rowOff>
    </xdr:from>
    <xdr:to>
      <xdr:col>1</xdr:col>
      <xdr:colOff>1440873</xdr:colOff>
      <xdr:row>14</xdr:row>
      <xdr:rowOff>5715</xdr:rowOff>
    </xdr:to>
    <xdr:pic>
      <xdr:nvPicPr>
        <xdr:cNvPr id="36" name="图片 35" descr="拉特兰图">
          <a:extLst>
            <a:ext uri="{FF2B5EF4-FFF2-40B4-BE49-F238E27FC236}">
              <a16:creationId xmlns:a16="http://schemas.microsoft.com/office/drawing/2014/main" id="{00000000-0008-0000-1800-000024000000}"/>
            </a:ext>
          </a:extLst>
        </xdr:cNvPr>
        <xdr:cNvPicPr/>
      </xdr:nvPicPr>
      <xdr:blipFill>
        <a:blip xmlns:r="http://schemas.openxmlformats.org/officeDocument/2006/relationships" r:embed="rId15"/>
        <a:stretch>
          <a:fillRect/>
        </a:stretch>
      </xdr:blipFill>
      <xdr:spPr>
        <a:xfrm>
          <a:off x="676910" y="38633400"/>
          <a:ext cx="1440815" cy="2977515"/>
        </a:xfrm>
        <a:prstGeom prst="rect">
          <a:avLst/>
        </a:prstGeom>
      </xdr:spPr>
    </xdr:pic>
    <xdr:clientData/>
  </xdr:twoCellAnchor>
  <xdr:twoCellAnchor editAs="oneCell">
    <xdr:from>
      <xdr:col>1</xdr:col>
      <xdr:colOff>0</xdr:colOff>
      <xdr:row>16</xdr:row>
      <xdr:rowOff>0</xdr:rowOff>
    </xdr:from>
    <xdr:to>
      <xdr:col>1</xdr:col>
      <xdr:colOff>1440873</xdr:colOff>
      <xdr:row>17</xdr:row>
      <xdr:rowOff>5715</xdr:rowOff>
    </xdr:to>
    <xdr:pic>
      <xdr:nvPicPr>
        <xdr:cNvPr id="37" name="图片 36" descr="萨尔贡图">
          <a:extLst>
            <a:ext uri="{FF2B5EF4-FFF2-40B4-BE49-F238E27FC236}">
              <a16:creationId xmlns:a16="http://schemas.microsoft.com/office/drawing/2014/main" id="{00000000-0008-0000-1800-000025000000}"/>
            </a:ext>
          </a:extLst>
        </xdr:cNvPr>
        <xdr:cNvPicPr/>
      </xdr:nvPicPr>
      <xdr:blipFill>
        <a:blip xmlns:r="http://schemas.openxmlformats.org/officeDocument/2006/relationships" r:embed="rId16"/>
        <a:stretch>
          <a:fillRect/>
        </a:stretch>
      </xdr:blipFill>
      <xdr:spPr>
        <a:xfrm>
          <a:off x="676910" y="47548800"/>
          <a:ext cx="1440815" cy="2977515"/>
        </a:xfrm>
        <a:prstGeom prst="rect">
          <a:avLst/>
        </a:prstGeom>
      </xdr:spPr>
    </xdr:pic>
    <xdr:clientData/>
  </xdr:twoCellAnchor>
  <xdr:twoCellAnchor editAs="oneCell">
    <xdr:from>
      <xdr:col>1</xdr:col>
      <xdr:colOff>0</xdr:colOff>
      <xdr:row>17</xdr:row>
      <xdr:rowOff>0</xdr:rowOff>
    </xdr:from>
    <xdr:to>
      <xdr:col>1</xdr:col>
      <xdr:colOff>1440873</xdr:colOff>
      <xdr:row>18</xdr:row>
      <xdr:rowOff>5715</xdr:rowOff>
    </xdr:to>
    <xdr:pic>
      <xdr:nvPicPr>
        <xdr:cNvPr id="38" name="图片 37" descr="伊比利亚图">
          <a:extLst>
            <a:ext uri="{FF2B5EF4-FFF2-40B4-BE49-F238E27FC236}">
              <a16:creationId xmlns:a16="http://schemas.microsoft.com/office/drawing/2014/main" id="{00000000-0008-0000-1800-000026000000}"/>
            </a:ext>
          </a:extLst>
        </xdr:cNvPr>
        <xdr:cNvPicPr/>
      </xdr:nvPicPr>
      <xdr:blipFill>
        <a:blip xmlns:r="http://schemas.openxmlformats.org/officeDocument/2006/relationships" r:embed="rId17"/>
        <a:stretch>
          <a:fillRect/>
        </a:stretch>
      </xdr:blipFill>
      <xdr:spPr>
        <a:xfrm>
          <a:off x="676910" y="50520600"/>
          <a:ext cx="1440815" cy="2977515"/>
        </a:xfrm>
        <a:prstGeom prst="rect">
          <a:avLst/>
        </a:prstGeom>
      </xdr:spPr>
    </xdr:pic>
    <xdr:clientData/>
  </xdr:twoCellAnchor>
  <xdr:twoCellAnchor editAs="oneCell">
    <xdr:from>
      <xdr:col>1</xdr:col>
      <xdr:colOff>0</xdr:colOff>
      <xdr:row>18</xdr:row>
      <xdr:rowOff>0</xdr:rowOff>
    </xdr:from>
    <xdr:to>
      <xdr:col>1</xdr:col>
      <xdr:colOff>1440873</xdr:colOff>
      <xdr:row>19</xdr:row>
      <xdr:rowOff>5715</xdr:rowOff>
    </xdr:to>
    <xdr:pic>
      <xdr:nvPicPr>
        <xdr:cNvPr id="39" name="图片 38" descr="阿戈尔图">
          <a:extLst>
            <a:ext uri="{FF2B5EF4-FFF2-40B4-BE49-F238E27FC236}">
              <a16:creationId xmlns:a16="http://schemas.microsoft.com/office/drawing/2014/main" id="{00000000-0008-0000-1800-000027000000}"/>
            </a:ext>
          </a:extLst>
        </xdr:cNvPr>
        <xdr:cNvPicPr/>
      </xdr:nvPicPr>
      <xdr:blipFill>
        <a:blip xmlns:r="http://schemas.openxmlformats.org/officeDocument/2006/relationships" r:embed="rId18"/>
        <a:stretch>
          <a:fillRect/>
        </a:stretch>
      </xdr:blipFill>
      <xdr:spPr>
        <a:xfrm>
          <a:off x="676910" y="53492400"/>
          <a:ext cx="1440815" cy="2977515"/>
        </a:xfrm>
        <a:prstGeom prst="rect">
          <a:avLst/>
        </a:prstGeom>
      </xdr:spPr>
    </xdr:pic>
    <xdr:clientData/>
  </xdr:twoCellAnchor>
  <xdr:twoCellAnchor editAs="oneCell">
    <xdr:from>
      <xdr:col>1</xdr:col>
      <xdr:colOff>0</xdr:colOff>
      <xdr:row>19</xdr:row>
      <xdr:rowOff>0</xdr:rowOff>
    </xdr:from>
    <xdr:to>
      <xdr:col>1</xdr:col>
      <xdr:colOff>1440873</xdr:colOff>
      <xdr:row>20</xdr:row>
      <xdr:rowOff>5080</xdr:rowOff>
    </xdr:to>
    <xdr:pic>
      <xdr:nvPicPr>
        <xdr:cNvPr id="40" name="图片 39" descr="荒原">
          <a:extLst>
            <a:ext uri="{FF2B5EF4-FFF2-40B4-BE49-F238E27FC236}">
              <a16:creationId xmlns:a16="http://schemas.microsoft.com/office/drawing/2014/main" id="{00000000-0008-0000-1800-000028000000}"/>
            </a:ext>
          </a:extLst>
        </xdr:cNvPr>
        <xdr:cNvPicPr/>
      </xdr:nvPicPr>
      <xdr:blipFill>
        <a:blip xmlns:r="http://schemas.openxmlformats.org/officeDocument/2006/relationships" r:embed="rId19"/>
        <a:stretch>
          <a:fillRect/>
        </a:stretch>
      </xdr:blipFill>
      <xdr:spPr>
        <a:xfrm>
          <a:off x="676910" y="56464200"/>
          <a:ext cx="1440815" cy="2976880"/>
        </a:xfrm>
        <a:prstGeom prst="rect">
          <a:avLst/>
        </a:prstGeom>
      </xdr:spPr>
    </xdr:pic>
    <xdr:clientData/>
  </xdr:twoCellAnchor>
  <xdr:twoCellAnchor editAs="oneCell">
    <xdr:from>
      <xdr:col>9</xdr:col>
      <xdr:colOff>0</xdr:colOff>
      <xdr:row>0</xdr:row>
      <xdr:rowOff>0</xdr:rowOff>
    </xdr:from>
    <xdr:to>
      <xdr:col>9</xdr:col>
      <xdr:colOff>1302328</xdr:colOff>
      <xdr:row>0</xdr:row>
      <xdr:rowOff>1302328</xdr:rowOff>
    </xdr:to>
    <xdr:pic>
      <xdr:nvPicPr>
        <xdr:cNvPr id="93" name="图片 92">
          <a:extLst>
            <a:ext uri="{FF2B5EF4-FFF2-40B4-BE49-F238E27FC236}">
              <a16:creationId xmlns:a16="http://schemas.microsoft.com/office/drawing/2014/main" id="{00000000-0008-0000-1800-00005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979025" y="0"/>
          <a:ext cx="1301750" cy="1301750"/>
        </a:xfrm>
        <a:prstGeom prst="rect">
          <a:avLst/>
        </a:prstGeom>
      </xdr:spPr>
    </xdr:pic>
    <xdr:clientData/>
  </xdr:twoCellAnchor>
  <xdr:twoCellAnchor editAs="oneCell">
    <xdr:from>
      <xdr:col>9</xdr:col>
      <xdr:colOff>0</xdr:colOff>
      <xdr:row>6</xdr:row>
      <xdr:rowOff>0</xdr:rowOff>
    </xdr:from>
    <xdr:to>
      <xdr:col>9</xdr:col>
      <xdr:colOff>1260764</xdr:colOff>
      <xdr:row>6</xdr:row>
      <xdr:rowOff>1260764</xdr:rowOff>
    </xdr:to>
    <xdr:pic>
      <xdr:nvPicPr>
        <xdr:cNvPr id="95" name="图片 94">
          <a:extLst>
            <a:ext uri="{FF2B5EF4-FFF2-40B4-BE49-F238E27FC236}">
              <a16:creationId xmlns:a16="http://schemas.microsoft.com/office/drawing/2014/main" id="{00000000-0008-0000-1800-00005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79025" y="17830800"/>
          <a:ext cx="1260475" cy="1260475"/>
        </a:xfrm>
        <a:prstGeom prst="rect">
          <a:avLst/>
        </a:prstGeom>
      </xdr:spPr>
    </xdr:pic>
    <xdr:clientData/>
  </xdr:twoCellAnchor>
  <xdr:twoCellAnchor editAs="oneCell">
    <xdr:from>
      <xdr:col>9</xdr:col>
      <xdr:colOff>170327</xdr:colOff>
      <xdr:row>4</xdr:row>
      <xdr:rowOff>52149</xdr:rowOff>
    </xdr:from>
    <xdr:to>
      <xdr:col>9</xdr:col>
      <xdr:colOff>1351233</xdr:colOff>
      <xdr:row>4</xdr:row>
      <xdr:rowOff>1233055</xdr:rowOff>
    </xdr:to>
    <xdr:pic>
      <xdr:nvPicPr>
        <xdr:cNvPr id="97" name="图片 96">
          <a:extLst>
            <a:ext uri="{FF2B5EF4-FFF2-40B4-BE49-F238E27FC236}">
              <a16:creationId xmlns:a16="http://schemas.microsoft.com/office/drawing/2014/main" id="{00000000-0008-0000-1800-00006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149205" y="11939270"/>
          <a:ext cx="1180465" cy="1180465"/>
        </a:xfrm>
        <a:prstGeom prst="rect">
          <a:avLst/>
        </a:prstGeom>
      </xdr:spPr>
    </xdr:pic>
    <xdr:clientData/>
  </xdr:twoCellAnchor>
  <xdr:twoCellAnchor editAs="oneCell">
    <xdr:from>
      <xdr:col>9</xdr:col>
      <xdr:colOff>0</xdr:colOff>
      <xdr:row>5</xdr:row>
      <xdr:rowOff>0</xdr:rowOff>
    </xdr:from>
    <xdr:to>
      <xdr:col>9</xdr:col>
      <xdr:colOff>1246910</xdr:colOff>
      <xdr:row>5</xdr:row>
      <xdr:rowOff>1252285</xdr:rowOff>
    </xdr:to>
    <xdr:pic>
      <xdr:nvPicPr>
        <xdr:cNvPr id="99" name="图片 98">
          <a:extLst>
            <a:ext uri="{FF2B5EF4-FFF2-40B4-BE49-F238E27FC236}">
              <a16:creationId xmlns:a16="http://schemas.microsoft.com/office/drawing/2014/main" id="{00000000-0008-0000-1800-00006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979025" y="14859000"/>
          <a:ext cx="1246505" cy="1252220"/>
        </a:xfrm>
        <a:prstGeom prst="rect">
          <a:avLst/>
        </a:prstGeom>
      </xdr:spPr>
    </xdr:pic>
    <xdr:clientData/>
  </xdr:twoCellAnchor>
  <xdr:twoCellAnchor editAs="oneCell">
    <xdr:from>
      <xdr:col>8</xdr:col>
      <xdr:colOff>609599</xdr:colOff>
      <xdr:row>7</xdr:row>
      <xdr:rowOff>0</xdr:rowOff>
    </xdr:from>
    <xdr:to>
      <xdr:col>9</xdr:col>
      <xdr:colOff>1223853</xdr:colOff>
      <xdr:row>7</xdr:row>
      <xdr:rowOff>1219200</xdr:rowOff>
    </xdr:to>
    <xdr:pic>
      <xdr:nvPicPr>
        <xdr:cNvPr id="101" name="图片 100">
          <a:extLst>
            <a:ext uri="{FF2B5EF4-FFF2-40B4-BE49-F238E27FC236}">
              <a16:creationId xmlns:a16="http://schemas.microsoft.com/office/drawing/2014/main" id="{00000000-0008-0000-1800-00006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11080" y="20802600"/>
          <a:ext cx="1291590" cy="1219200"/>
        </a:xfrm>
        <a:prstGeom prst="rect">
          <a:avLst/>
        </a:prstGeom>
      </xdr:spPr>
    </xdr:pic>
    <xdr:clientData/>
  </xdr:twoCellAnchor>
  <xdr:twoCellAnchor editAs="oneCell">
    <xdr:from>
      <xdr:col>9</xdr:col>
      <xdr:colOff>0</xdr:colOff>
      <xdr:row>2</xdr:row>
      <xdr:rowOff>0</xdr:rowOff>
    </xdr:from>
    <xdr:to>
      <xdr:col>9</xdr:col>
      <xdr:colOff>1330037</xdr:colOff>
      <xdr:row>2</xdr:row>
      <xdr:rowOff>1339887</xdr:rowOff>
    </xdr:to>
    <xdr:pic>
      <xdr:nvPicPr>
        <xdr:cNvPr id="103" name="图片 102">
          <a:extLst>
            <a:ext uri="{FF2B5EF4-FFF2-40B4-BE49-F238E27FC236}">
              <a16:creationId xmlns:a16="http://schemas.microsoft.com/office/drawing/2014/main" id="{00000000-0008-0000-1800-000067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979025" y="5943600"/>
          <a:ext cx="1329690" cy="1339850"/>
        </a:xfrm>
        <a:prstGeom prst="rect">
          <a:avLst/>
        </a:prstGeom>
      </xdr:spPr>
    </xdr:pic>
    <xdr:clientData/>
  </xdr:twoCellAnchor>
  <xdr:twoCellAnchor editAs="oneCell">
    <xdr:from>
      <xdr:col>8</xdr:col>
      <xdr:colOff>609599</xdr:colOff>
      <xdr:row>0</xdr:row>
      <xdr:rowOff>2929542</xdr:rowOff>
    </xdr:from>
    <xdr:to>
      <xdr:col>9</xdr:col>
      <xdr:colOff>1316182</xdr:colOff>
      <xdr:row>1</xdr:row>
      <xdr:rowOff>1277339</xdr:rowOff>
    </xdr:to>
    <xdr:pic>
      <xdr:nvPicPr>
        <xdr:cNvPr id="105" name="图片 104">
          <a:extLst>
            <a:ext uri="{FF2B5EF4-FFF2-40B4-BE49-F238E27FC236}">
              <a16:creationId xmlns:a16="http://schemas.microsoft.com/office/drawing/2014/main" id="{00000000-0008-0000-1800-00006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911080" y="2929255"/>
          <a:ext cx="1383665" cy="1319530"/>
        </a:xfrm>
        <a:prstGeom prst="rect">
          <a:avLst/>
        </a:prstGeom>
      </xdr:spPr>
    </xdr:pic>
    <xdr:clientData/>
  </xdr:twoCellAnchor>
  <xdr:twoCellAnchor editAs="oneCell">
    <xdr:from>
      <xdr:col>8</xdr:col>
      <xdr:colOff>609599</xdr:colOff>
      <xdr:row>8</xdr:row>
      <xdr:rowOff>0</xdr:rowOff>
    </xdr:from>
    <xdr:to>
      <xdr:col>9</xdr:col>
      <xdr:colOff>1224024</xdr:colOff>
      <xdr:row>8</xdr:row>
      <xdr:rowOff>1233055</xdr:rowOff>
    </xdr:to>
    <xdr:pic>
      <xdr:nvPicPr>
        <xdr:cNvPr id="107" name="图片 106">
          <a:extLst>
            <a:ext uri="{FF2B5EF4-FFF2-40B4-BE49-F238E27FC236}">
              <a16:creationId xmlns:a16="http://schemas.microsoft.com/office/drawing/2014/main" id="{00000000-0008-0000-1800-00006B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911080" y="23774400"/>
          <a:ext cx="1291590" cy="1232535"/>
        </a:xfrm>
        <a:prstGeom prst="rect">
          <a:avLst/>
        </a:prstGeom>
      </xdr:spPr>
    </xdr:pic>
    <xdr:clientData/>
  </xdr:twoCellAnchor>
  <xdr:twoCellAnchor editAs="oneCell">
    <xdr:from>
      <xdr:col>8</xdr:col>
      <xdr:colOff>609599</xdr:colOff>
      <xdr:row>8</xdr:row>
      <xdr:rowOff>2978726</xdr:rowOff>
    </xdr:from>
    <xdr:to>
      <xdr:col>9</xdr:col>
      <xdr:colOff>1288472</xdr:colOff>
      <xdr:row>9</xdr:row>
      <xdr:rowOff>1288472</xdr:rowOff>
    </xdr:to>
    <xdr:pic>
      <xdr:nvPicPr>
        <xdr:cNvPr id="109" name="图片 108">
          <a:extLst>
            <a:ext uri="{FF2B5EF4-FFF2-40B4-BE49-F238E27FC236}">
              <a16:creationId xmlns:a16="http://schemas.microsoft.com/office/drawing/2014/main" id="{00000000-0008-0000-1800-00006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11080" y="26746200"/>
          <a:ext cx="1356360" cy="1288415"/>
        </a:xfrm>
        <a:prstGeom prst="rect">
          <a:avLst/>
        </a:prstGeom>
      </xdr:spPr>
    </xdr:pic>
    <xdr:clientData/>
  </xdr:twoCellAnchor>
  <xdr:twoCellAnchor editAs="oneCell">
    <xdr:from>
      <xdr:col>9</xdr:col>
      <xdr:colOff>0</xdr:colOff>
      <xdr:row>12</xdr:row>
      <xdr:rowOff>0</xdr:rowOff>
    </xdr:from>
    <xdr:to>
      <xdr:col>9</xdr:col>
      <xdr:colOff>1357746</xdr:colOff>
      <xdr:row>12</xdr:row>
      <xdr:rowOff>1357746</xdr:rowOff>
    </xdr:to>
    <xdr:pic>
      <xdr:nvPicPr>
        <xdr:cNvPr id="111" name="图片 110">
          <a:extLst>
            <a:ext uri="{FF2B5EF4-FFF2-40B4-BE49-F238E27FC236}">
              <a16:creationId xmlns:a16="http://schemas.microsoft.com/office/drawing/2014/main" id="{00000000-0008-0000-1800-00006F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979025" y="35661600"/>
          <a:ext cx="1357630" cy="1357630"/>
        </a:xfrm>
        <a:prstGeom prst="rect">
          <a:avLst/>
        </a:prstGeom>
      </xdr:spPr>
    </xdr:pic>
    <xdr:clientData/>
  </xdr:twoCellAnchor>
  <xdr:twoCellAnchor editAs="oneCell">
    <xdr:from>
      <xdr:col>9</xdr:col>
      <xdr:colOff>0</xdr:colOff>
      <xdr:row>11</xdr:row>
      <xdr:rowOff>0</xdr:rowOff>
    </xdr:from>
    <xdr:to>
      <xdr:col>9</xdr:col>
      <xdr:colOff>1353672</xdr:colOff>
      <xdr:row>11</xdr:row>
      <xdr:rowOff>1353672</xdr:rowOff>
    </xdr:to>
    <xdr:pic>
      <xdr:nvPicPr>
        <xdr:cNvPr id="113" name="图片 112">
          <a:extLst>
            <a:ext uri="{FF2B5EF4-FFF2-40B4-BE49-F238E27FC236}">
              <a16:creationId xmlns:a16="http://schemas.microsoft.com/office/drawing/2014/main" id="{00000000-0008-0000-1800-00007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79025" y="32689800"/>
          <a:ext cx="1353185" cy="1353185"/>
        </a:xfrm>
        <a:prstGeom prst="rect">
          <a:avLst/>
        </a:prstGeom>
      </xdr:spPr>
    </xdr:pic>
    <xdr:clientData/>
  </xdr:twoCellAnchor>
  <xdr:twoCellAnchor editAs="oneCell">
    <xdr:from>
      <xdr:col>9</xdr:col>
      <xdr:colOff>0</xdr:colOff>
      <xdr:row>13</xdr:row>
      <xdr:rowOff>0</xdr:rowOff>
    </xdr:from>
    <xdr:to>
      <xdr:col>9</xdr:col>
      <xdr:colOff>1371600</xdr:colOff>
      <xdr:row>13</xdr:row>
      <xdr:rowOff>1397705</xdr:rowOff>
    </xdr:to>
    <xdr:pic>
      <xdr:nvPicPr>
        <xdr:cNvPr id="115" name="图片 114">
          <a:extLst>
            <a:ext uri="{FF2B5EF4-FFF2-40B4-BE49-F238E27FC236}">
              <a16:creationId xmlns:a16="http://schemas.microsoft.com/office/drawing/2014/main" id="{00000000-0008-0000-1800-000073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979025" y="38633400"/>
          <a:ext cx="1371600" cy="1397635"/>
        </a:xfrm>
        <a:prstGeom prst="rect">
          <a:avLst/>
        </a:prstGeom>
      </xdr:spPr>
    </xdr:pic>
    <xdr:clientData/>
  </xdr:twoCellAnchor>
  <xdr:twoCellAnchor editAs="oneCell">
    <xdr:from>
      <xdr:col>9</xdr:col>
      <xdr:colOff>0</xdr:colOff>
      <xdr:row>15</xdr:row>
      <xdr:rowOff>0</xdr:rowOff>
    </xdr:from>
    <xdr:to>
      <xdr:col>9</xdr:col>
      <xdr:colOff>1399310</xdr:colOff>
      <xdr:row>15</xdr:row>
      <xdr:rowOff>1399310</xdr:rowOff>
    </xdr:to>
    <xdr:pic>
      <xdr:nvPicPr>
        <xdr:cNvPr id="117" name="图片 116">
          <a:extLst>
            <a:ext uri="{FF2B5EF4-FFF2-40B4-BE49-F238E27FC236}">
              <a16:creationId xmlns:a16="http://schemas.microsoft.com/office/drawing/2014/main" id="{00000000-0008-0000-1800-00007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979025" y="44577000"/>
          <a:ext cx="1398905" cy="1398905"/>
        </a:xfrm>
        <a:prstGeom prst="rect">
          <a:avLst/>
        </a:prstGeom>
      </xdr:spPr>
    </xdr:pic>
    <xdr:clientData/>
  </xdr:twoCellAnchor>
  <xdr:twoCellAnchor editAs="oneCell">
    <xdr:from>
      <xdr:col>8</xdr:col>
      <xdr:colOff>609599</xdr:colOff>
      <xdr:row>15</xdr:row>
      <xdr:rowOff>2971106</xdr:rowOff>
    </xdr:from>
    <xdr:to>
      <xdr:col>9</xdr:col>
      <xdr:colOff>1260764</xdr:colOff>
      <xdr:row>16</xdr:row>
      <xdr:rowOff>1261705</xdr:rowOff>
    </xdr:to>
    <xdr:pic>
      <xdr:nvPicPr>
        <xdr:cNvPr id="119" name="图片 118">
          <a:extLst>
            <a:ext uri="{FF2B5EF4-FFF2-40B4-BE49-F238E27FC236}">
              <a16:creationId xmlns:a16="http://schemas.microsoft.com/office/drawing/2014/main" id="{00000000-0008-0000-1800-000077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911080" y="47547530"/>
          <a:ext cx="1328420" cy="1262380"/>
        </a:xfrm>
        <a:prstGeom prst="rect">
          <a:avLst/>
        </a:prstGeom>
      </xdr:spPr>
    </xdr:pic>
    <xdr:clientData/>
  </xdr:twoCellAnchor>
  <xdr:twoCellAnchor editAs="oneCell">
    <xdr:from>
      <xdr:col>9</xdr:col>
      <xdr:colOff>0</xdr:colOff>
      <xdr:row>17</xdr:row>
      <xdr:rowOff>0</xdr:rowOff>
    </xdr:from>
    <xdr:to>
      <xdr:col>9</xdr:col>
      <xdr:colOff>1326360</xdr:colOff>
      <xdr:row>17</xdr:row>
      <xdr:rowOff>1330036</xdr:rowOff>
    </xdr:to>
    <xdr:pic>
      <xdr:nvPicPr>
        <xdr:cNvPr id="121" name="图片 120">
          <a:extLst>
            <a:ext uri="{FF2B5EF4-FFF2-40B4-BE49-F238E27FC236}">
              <a16:creationId xmlns:a16="http://schemas.microsoft.com/office/drawing/2014/main" id="{00000000-0008-0000-1800-000079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979025" y="50520600"/>
          <a:ext cx="1325880" cy="1329690"/>
        </a:xfrm>
        <a:prstGeom prst="rect">
          <a:avLst/>
        </a:prstGeom>
      </xdr:spPr>
    </xdr:pic>
    <xdr:clientData/>
  </xdr:twoCellAnchor>
  <xdr:twoCellAnchor editAs="oneCell">
    <xdr:from>
      <xdr:col>8</xdr:col>
      <xdr:colOff>609599</xdr:colOff>
      <xdr:row>18</xdr:row>
      <xdr:rowOff>0</xdr:rowOff>
    </xdr:from>
    <xdr:to>
      <xdr:col>9</xdr:col>
      <xdr:colOff>1427019</xdr:colOff>
      <xdr:row>18</xdr:row>
      <xdr:rowOff>1423290</xdr:rowOff>
    </xdr:to>
    <xdr:pic>
      <xdr:nvPicPr>
        <xdr:cNvPr id="124" name="图片 123">
          <a:extLst>
            <a:ext uri="{FF2B5EF4-FFF2-40B4-BE49-F238E27FC236}">
              <a16:creationId xmlns:a16="http://schemas.microsoft.com/office/drawing/2014/main" id="{00000000-0008-0000-1800-00007C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911080" y="53492400"/>
          <a:ext cx="1494790" cy="1423035"/>
        </a:xfrm>
        <a:prstGeom prst="rect">
          <a:avLst/>
        </a:prstGeom>
      </xdr:spPr>
    </xdr:pic>
    <xdr:clientData/>
  </xdr:twoCellAnchor>
  <xdr:twoCellAnchor editAs="oneCell">
    <xdr:from>
      <xdr:col>9</xdr:col>
      <xdr:colOff>1</xdr:colOff>
      <xdr:row>10</xdr:row>
      <xdr:rowOff>1</xdr:rowOff>
    </xdr:from>
    <xdr:to>
      <xdr:col>9</xdr:col>
      <xdr:colOff>1316183</xdr:colOff>
      <xdr:row>10</xdr:row>
      <xdr:rowOff>1316183</xdr:rowOff>
    </xdr:to>
    <xdr:pic>
      <xdr:nvPicPr>
        <xdr:cNvPr id="126" name="图片 125">
          <a:extLst>
            <a:ext uri="{FF2B5EF4-FFF2-40B4-BE49-F238E27FC236}">
              <a16:creationId xmlns:a16="http://schemas.microsoft.com/office/drawing/2014/main" id="{00000000-0008-0000-1800-00007E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979025" y="29718000"/>
          <a:ext cx="1315720" cy="1315720"/>
        </a:xfrm>
        <a:prstGeom prst="rect">
          <a:avLst/>
        </a:prstGeom>
      </xdr:spPr>
    </xdr:pic>
    <xdr:clientData/>
  </xdr:twoCellAnchor>
  <xdr:twoCellAnchor editAs="oneCell">
    <xdr:from>
      <xdr:col>9</xdr:col>
      <xdr:colOff>0</xdr:colOff>
      <xdr:row>3</xdr:row>
      <xdr:rowOff>1</xdr:rowOff>
    </xdr:from>
    <xdr:to>
      <xdr:col>9</xdr:col>
      <xdr:colOff>1364145</xdr:colOff>
      <xdr:row>3</xdr:row>
      <xdr:rowOff>1371601</xdr:rowOff>
    </xdr:to>
    <xdr:pic>
      <xdr:nvPicPr>
        <xdr:cNvPr id="128" name="图片 127">
          <a:extLst>
            <a:ext uri="{FF2B5EF4-FFF2-40B4-BE49-F238E27FC236}">
              <a16:creationId xmlns:a16="http://schemas.microsoft.com/office/drawing/2014/main" id="{00000000-0008-0000-1800-000080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9979025" y="8915400"/>
          <a:ext cx="1363980" cy="1371600"/>
        </a:xfrm>
        <a:prstGeom prst="rect">
          <a:avLst/>
        </a:prstGeom>
      </xdr:spPr>
    </xdr:pic>
    <xdr:clientData/>
  </xdr:twoCellAnchor>
  <xdr:twoCellAnchor editAs="oneCell">
    <xdr:from>
      <xdr:col>9</xdr:col>
      <xdr:colOff>0</xdr:colOff>
      <xdr:row>14</xdr:row>
      <xdr:rowOff>1</xdr:rowOff>
    </xdr:from>
    <xdr:to>
      <xdr:col>9</xdr:col>
      <xdr:colOff>1429762</xdr:colOff>
      <xdr:row>14</xdr:row>
      <xdr:rowOff>1427019</xdr:rowOff>
    </xdr:to>
    <xdr:pic>
      <xdr:nvPicPr>
        <xdr:cNvPr id="130" name="图片 129">
          <a:extLst>
            <a:ext uri="{FF2B5EF4-FFF2-40B4-BE49-F238E27FC236}">
              <a16:creationId xmlns:a16="http://schemas.microsoft.com/office/drawing/2014/main" id="{00000000-0008-0000-1800-000082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9979025" y="41605200"/>
          <a:ext cx="1429385" cy="1426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tencent%20files\2720577231\FileRecv\&#27888;&#25289;trpg3.0&#36190;&#32654;vlookup(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角色卡"/>
      <sheetName val="简化卡"/>
      <sheetName val="战斗卡"/>
      <sheetName val="种族与天赋"/>
      <sheetName val="职业"/>
      <sheetName val="地理"/>
      <sheetName val="武器"/>
      <sheetName val="法杖与无人机"/>
      <sheetName val="护甲"/>
      <sheetName val="弹药、配件"/>
      <sheetName val="感染体系"/>
      <sheetName val="源石技艺"/>
      <sheetName val="简单杂表"/>
      <sheetName val="种族补正表"/>
      <sheetName val="本职工具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00"/>
  <sheetViews>
    <sheetView showGridLines="0" zoomScale="110" zoomScaleNormal="110" workbookViewId="0">
      <selection activeCell="T4" sqref="T4:Z10"/>
    </sheetView>
  </sheetViews>
  <sheetFormatPr defaultColWidth="3" defaultRowHeight="13.8"/>
  <cols>
    <col min="33" max="33" width="3" customWidth="1"/>
    <col min="64" max="64" width="3" customWidth="1"/>
  </cols>
  <sheetData>
    <row r="1" spans="1:61" s="25" customFormat="1" ht="18" customHeight="1">
      <c r="A1" s="77"/>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c r="BD1" s="77"/>
      <c r="BE1" s="77"/>
      <c r="BF1" s="77"/>
      <c r="BG1" s="77"/>
      <c r="BH1" s="77"/>
      <c r="BI1" s="77"/>
    </row>
    <row r="2" spans="1:61" s="25" customFormat="1" ht="18" customHeight="1">
      <c r="A2" s="77"/>
      <c r="B2" s="77"/>
      <c r="C2" s="201" t="s">
        <v>0</v>
      </c>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c r="BF2" s="202"/>
      <c r="BG2" s="203"/>
      <c r="BH2" s="77"/>
      <c r="BI2" s="77"/>
    </row>
    <row r="3" spans="1:61" s="25" customFormat="1" ht="18" customHeight="1">
      <c r="A3" s="77"/>
      <c r="B3" s="77"/>
      <c r="C3" s="204"/>
      <c r="D3" s="205"/>
      <c r="E3" s="205"/>
      <c r="F3" s="205"/>
      <c r="G3" s="205"/>
      <c r="H3" s="205"/>
      <c r="I3" s="205"/>
      <c r="J3" s="205"/>
      <c r="K3" s="205"/>
      <c r="L3" s="205"/>
      <c r="M3" s="205"/>
      <c r="N3" s="205"/>
      <c r="O3" s="205"/>
      <c r="P3" s="205"/>
      <c r="Q3" s="205"/>
      <c r="R3" s="205"/>
      <c r="S3" s="205"/>
      <c r="T3" s="206"/>
      <c r="U3" s="206"/>
      <c r="V3" s="206"/>
      <c r="W3" s="206"/>
      <c r="X3" s="206"/>
      <c r="Y3" s="206"/>
      <c r="Z3" s="206"/>
      <c r="AA3" s="205"/>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7"/>
      <c r="BH3" s="77"/>
      <c r="BI3" s="77"/>
    </row>
    <row r="4" spans="1:61" s="25" customFormat="1" ht="18" customHeight="1">
      <c r="A4" s="77"/>
      <c r="B4" s="77"/>
      <c r="C4" s="489" t="s">
        <v>1</v>
      </c>
      <c r="D4" s="490"/>
      <c r="E4" s="490"/>
      <c r="F4" s="490"/>
      <c r="G4" s="490"/>
      <c r="H4" s="490"/>
      <c r="I4" s="490"/>
      <c r="J4" s="490"/>
      <c r="K4" s="490"/>
      <c r="L4" s="490"/>
      <c r="M4" s="490"/>
      <c r="N4" s="490"/>
      <c r="O4" s="490"/>
      <c r="P4" s="490"/>
      <c r="Q4" s="490"/>
      <c r="R4" s="491"/>
      <c r="S4" s="77"/>
      <c r="T4" s="213" t="s">
        <v>2</v>
      </c>
      <c r="U4" s="214"/>
      <c r="V4" s="214"/>
      <c r="W4" s="214"/>
      <c r="X4" s="214"/>
      <c r="Y4" s="214"/>
      <c r="Z4" s="215"/>
      <c r="AA4" s="77"/>
      <c r="AB4" s="284" t="s">
        <v>3</v>
      </c>
      <c r="AC4" s="492"/>
      <c r="AD4" s="492"/>
      <c r="AE4" s="492"/>
      <c r="AF4" s="492"/>
      <c r="AG4" s="492"/>
      <c r="AH4" s="492"/>
      <c r="AI4" s="492"/>
      <c r="AJ4" s="492"/>
      <c r="AK4" s="492"/>
      <c r="AL4" s="492"/>
      <c r="AM4" s="492"/>
      <c r="AN4" s="492"/>
      <c r="AO4" s="492"/>
      <c r="AP4" s="492"/>
      <c r="AQ4" s="492"/>
      <c r="AR4" s="492"/>
      <c r="AS4" s="492"/>
      <c r="AT4" s="492"/>
      <c r="AU4" s="492"/>
      <c r="AV4" s="492"/>
      <c r="AW4" s="492"/>
      <c r="AX4" s="492"/>
      <c r="AY4" s="492"/>
      <c r="AZ4" s="492"/>
      <c r="BA4" s="492"/>
      <c r="BB4" s="492"/>
      <c r="BC4" s="492"/>
      <c r="BD4" s="492"/>
      <c r="BE4" s="492"/>
      <c r="BF4" s="492"/>
      <c r="BG4" s="493"/>
      <c r="BH4" s="77"/>
      <c r="BI4" s="77"/>
    </row>
    <row r="5" spans="1:61" s="25" customFormat="1" ht="18" customHeight="1">
      <c r="A5" s="77"/>
      <c r="B5" s="77"/>
      <c r="C5" s="468" t="s">
        <v>4</v>
      </c>
      <c r="D5" s="469"/>
      <c r="E5" s="469"/>
      <c r="F5" s="470"/>
      <c r="G5" s="480"/>
      <c r="H5" s="419"/>
      <c r="I5" s="419"/>
      <c r="J5" s="419"/>
      <c r="K5" s="419"/>
      <c r="L5" s="419"/>
      <c r="M5" s="419"/>
      <c r="N5" s="419"/>
      <c r="O5" s="419"/>
      <c r="P5" s="419"/>
      <c r="Q5" s="419"/>
      <c r="R5" s="474"/>
      <c r="S5" s="77"/>
      <c r="T5" s="216"/>
      <c r="U5" s="217"/>
      <c r="V5" s="217"/>
      <c r="W5" s="217"/>
      <c r="X5" s="217"/>
      <c r="Y5" s="217"/>
      <c r="Z5" s="218"/>
      <c r="AA5" s="77"/>
      <c r="AB5" s="475" t="s">
        <v>5</v>
      </c>
      <c r="AC5" s="473"/>
      <c r="AD5" s="473"/>
      <c r="AE5" s="476"/>
      <c r="AF5" s="494" t="s">
        <v>6</v>
      </c>
      <c r="AG5" s="346"/>
      <c r="AH5" s="346"/>
      <c r="AI5" s="467"/>
      <c r="AJ5" s="494" t="s">
        <v>7</v>
      </c>
      <c r="AK5" s="346"/>
      <c r="AL5" s="346"/>
      <c r="AM5" s="467"/>
      <c r="AN5" s="494" t="s">
        <v>8</v>
      </c>
      <c r="AO5" s="346"/>
      <c r="AP5" s="346"/>
      <c r="AQ5" s="467"/>
      <c r="AR5" s="494" t="s">
        <v>9</v>
      </c>
      <c r="AS5" s="346"/>
      <c r="AT5" s="346"/>
      <c r="AU5" s="467"/>
      <c r="AV5" s="494" t="s">
        <v>10</v>
      </c>
      <c r="AW5" s="346"/>
      <c r="AX5" s="346"/>
      <c r="AY5" s="467"/>
      <c r="AZ5" s="494" t="s">
        <v>11</v>
      </c>
      <c r="BA5" s="346"/>
      <c r="BB5" s="346"/>
      <c r="BC5" s="467"/>
      <c r="BD5" s="494" t="s">
        <v>12</v>
      </c>
      <c r="BE5" s="346"/>
      <c r="BF5" s="346"/>
      <c r="BG5" s="466"/>
      <c r="BH5" s="77"/>
      <c r="BI5" s="77"/>
    </row>
    <row r="6" spans="1:61" s="25" customFormat="1" ht="18" customHeight="1">
      <c r="A6" s="77"/>
      <c r="B6" s="77"/>
      <c r="C6" s="468" t="s">
        <v>13</v>
      </c>
      <c r="D6" s="469"/>
      <c r="E6" s="469"/>
      <c r="F6" s="470"/>
      <c r="G6" s="480"/>
      <c r="H6" s="419"/>
      <c r="I6" s="419"/>
      <c r="J6" s="419"/>
      <c r="K6" s="472" t="s">
        <v>14</v>
      </c>
      <c r="L6" s="473"/>
      <c r="M6" s="473"/>
      <c r="N6" s="473"/>
      <c r="O6" s="419"/>
      <c r="P6" s="419"/>
      <c r="Q6" s="419"/>
      <c r="R6" s="474"/>
      <c r="S6" s="77"/>
      <c r="T6" s="216"/>
      <c r="U6" s="217"/>
      <c r="V6" s="217"/>
      <c r="W6" s="217"/>
      <c r="X6" s="217"/>
      <c r="Y6" s="217"/>
      <c r="Z6" s="218"/>
      <c r="AA6" s="77"/>
      <c r="AB6" s="475" t="s">
        <v>15</v>
      </c>
      <c r="AC6" s="473"/>
      <c r="AD6" s="473"/>
      <c r="AE6" s="476"/>
      <c r="AF6" s="427"/>
      <c r="AG6" s="250"/>
      <c r="AH6" s="251"/>
      <c r="AI6" s="486"/>
      <c r="AJ6" s="427"/>
      <c r="AK6" s="250"/>
      <c r="AL6" s="251"/>
      <c r="AM6" s="486"/>
      <c r="AN6" s="427"/>
      <c r="AO6" s="250"/>
      <c r="AP6" s="251"/>
      <c r="AQ6" s="486"/>
      <c r="AR6" s="427"/>
      <c r="AS6" s="250"/>
      <c r="AT6" s="251"/>
      <c r="AU6" s="486"/>
      <c r="AV6" s="427"/>
      <c r="AW6" s="250"/>
      <c r="AX6" s="251"/>
      <c r="AY6" s="486"/>
      <c r="AZ6" s="427"/>
      <c r="BA6" s="250"/>
      <c r="BB6" s="251"/>
      <c r="BC6" s="486"/>
      <c r="BD6" s="427"/>
      <c r="BE6" s="250"/>
      <c r="BF6" s="251"/>
      <c r="BG6" s="487"/>
      <c r="BH6" s="77"/>
      <c r="BI6" s="77"/>
    </row>
    <row r="7" spans="1:61" s="25" customFormat="1" ht="18" customHeight="1">
      <c r="A7" s="77"/>
      <c r="B7" s="77"/>
      <c r="C7" s="468" t="s">
        <v>16</v>
      </c>
      <c r="D7" s="469"/>
      <c r="E7" s="469"/>
      <c r="F7" s="470"/>
      <c r="G7" s="419"/>
      <c r="H7" s="419"/>
      <c r="I7" s="419"/>
      <c r="J7" s="419"/>
      <c r="K7" s="472" t="s">
        <v>18</v>
      </c>
      <c r="L7" s="473"/>
      <c r="M7" s="473"/>
      <c r="N7" s="473"/>
      <c r="O7" s="419"/>
      <c r="P7" s="419"/>
      <c r="Q7" s="419"/>
      <c r="R7" s="474"/>
      <c r="S7" s="77"/>
      <c r="T7" s="216"/>
      <c r="U7" s="217"/>
      <c r="V7" s="217"/>
      <c r="W7" s="217"/>
      <c r="X7" s="217"/>
      <c r="Y7" s="217"/>
      <c r="Z7" s="218"/>
      <c r="AA7" s="77"/>
      <c r="AB7" s="475" t="s">
        <v>19</v>
      </c>
      <c r="AC7" s="473"/>
      <c r="AD7" s="473"/>
      <c r="AE7" s="476"/>
      <c r="AF7" s="478" t="str">
        <f>IFERROR(VLOOKUP(O7,种族补正表!A1:AC37,2,FALSE),"")</f>
        <v/>
      </c>
      <c r="AG7" s="479"/>
      <c r="AH7" s="488"/>
      <c r="AI7" s="400"/>
      <c r="AJ7" s="473" t="str">
        <f>IFERROR(VLOOKUP($O$7,种族补正表!$A$1:$AG$37,3,FALSE),"")</f>
        <v/>
      </c>
      <c r="AK7" s="479"/>
      <c r="AL7" s="419"/>
      <c r="AM7" s="419"/>
      <c r="AN7" s="483" t="str">
        <f>IFERROR(VLOOKUP($O$7,种族补正表!$A$1:$AG$37,4,FALSE),"")</f>
        <v/>
      </c>
      <c r="AO7" s="479"/>
      <c r="AP7" s="488"/>
      <c r="AQ7" s="400"/>
      <c r="AR7" s="473" t="str">
        <f>IFERROR(VLOOKUP($O$7,种族补正表!$A$1:$AG$37,5,FALSE),"")</f>
        <v/>
      </c>
      <c r="AS7" s="479"/>
      <c r="AT7" s="488"/>
      <c r="AU7" s="400"/>
      <c r="AV7" s="473" t="str">
        <f>IFERROR(VLOOKUP($O$7,种族补正表!$A$1:$AG$37,6,FALSE),"")</f>
        <v/>
      </c>
      <c r="AW7" s="479"/>
      <c r="AX7" s="488"/>
      <c r="AY7" s="400"/>
      <c r="AZ7" s="473" t="str">
        <f>IFERROR(VLOOKUP($O$7,种族补正表!$A$1:$AG$37,7,FALSE),"")</f>
        <v/>
      </c>
      <c r="BA7" s="479"/>
      <c r="BB7" s="488"/>
      <c r="BC7" s="400"/>
      <c r="BD7" s="473" t="str">
        <f>IFERROR(VLOOKUP($O$7,种族补正表!$A$1:$AG$37,8,FALSE),"")</f>
        <v/>
      </c>
      <c r="BE7" s="479"/>
      <c r="BF7" s="419"/>
      <c r="BG7" s="474"/>
      <c r="BH7" s="77"/>
      <c r="BI7" s="77"/>
    </row>
    <row r="8" spans="1:61" s="25" customFormat="1" ht="18" customHeight="1">
      <c r="A8" s="77"/>
      <c r="B8" s="77"/>
      <c r="C8" s="468" t="s">
        <v>20</v>
      </c>
      <c r="D8" s="469"/>
      <c r="E8" s="469"/>
      <c r="F8" s="470"/>
      <c r="G8" s="419"/>
      <c r="H8" s="419"/>
      <c r="I8" s="419"/>
      <c r="J8" s="419"/>
      <c r="K8" s="472" t="s">
        <v>21</v>
      </c>
      <c r="L8" s="473"/>
      <c r="M8" s="473"/>
      <c r="N8" s="473"/>
      <c r="O8" s="480"/>
      <c r="P8" s="419"/>
      <c r="Q8" s="419"/>
      <c r="R8" s="474"/>
      <c r="S8" s="77"/>
      <c r="T8" s="216"/>
      <c r="U8" s="217"/>
      <c r="V8" s="217"/>
      <c r="W8" s="217"/>
      <c r="X8" s="217"/>
      <c r="Y8" s="217"/>
      <c r="Z8" s="218"/>
      <c r="AA8" s="77"/>
      <c r="AB8" s="475" t="s">
        <v>22</v>
      </c>
      <c r="AC8" s="473"/>
      <c r="AD8" s="473"/>
      <c r="AE8" s="476"/>
      <c r="AF8" s="481">
        <f>SUM(AF6:AI7)</f>
        <v>0</v>
      </c>
      <c r="AG8" s="208"/>
      <c r="AH8" s="208"/>
      <c r="AI8" s="482"/>
      <c r="AJ8" s="483">
        <f>SUM(AJ6:AM7)</f>
        <v>0</v>
      </c>
      <c r="AK8" s="473"/>
      <c r="AL8" s="473"/>
      <c r="AM8" s="484"/>
      <c r="AN8" s="483">
        <f>SUM(AN6:AQ7)</f>
        <v>0</v>
      </c>
      <c r="AO8" s="473"/>
      <c r="AP8" s="473"/>
      <c r="AQ8" s="484"/>
      <c r="AR8" s="483">
        <f>SUM(AR6:AU7)</f>
        <v>0</v>
      </c>
      <c r="AS8" s="473"/>
      <c r="AT8" s="473"/>
      <c r="AU8" s="484"/>
      <c r="AV8" s="483">
        <f>SUM(AV6:AY7)</f>
        <v>0</v>
      </c>
      <c r="AW8" s="473"/>
      <c r="AX8" s="473"/>
      <c r="AY8" s="484"/>
      <c r="AZ8" s="483">
        <f>SUM(AZ6:BC7)</f>
        <v>0</v>
      </c>
      <c r="BA8" s="473"/>
      <c r="BB8" s="473"/>
      <c r="BC8" s="484"/>
      <c r="BD8" s="483">
        <f>SUM(BD6:BG7)</f>
        <v>0</v>
      </c>
      <c r="BE8" s="473"/>
      <c r="BF8" s="473"/>
      <c r="BG8" s="485"/>
      <c r="BH8" s="77"/>
      <c r="BI8" s="77"/>
    </row>
    <row r="9" spans="1:61" s="25" customFormat="1" ht="18" customHeight="1">
      <c r="A9" s="77"/>
      <c r="B9" s="77"/>
      <c r="C9" s="468" t="s">
        <v>23</v>
      </c>
      <c r="D9" s="469"/>
      <c r="E9" s="469"/>
      <c r="F9" s="470"/>
      <c r="G9" s="471"/>
      <c r="H9" s="419"/>
      <c r="I9" s="419"/>
      <c r="J9" s="419"/>
      <c r="K9" s="472" t="s">
        <v>24</v>
      </c>
      <c r="L9" s="473"/>
      <c r="M9" s="473"/>
      <c r="N9" s="473"/>
      <c r="O9" s="419"/>
      <c r="P9" s="419"/>
      <c r="Q9" s="419"/>
      <c r="R9" s="474"/>
      <c r="S9" s="77"/>
      <c r="T9" s="216"/>
      <c r="U9" s="217"/>
      <c r="V9" s="217"/>
      <c r="W9" s="217"/>
      <c r="X9" s="217"/>
      <c r="Y9" s="217"/>
      <c r="Z9" s="218"/>
      <c r="AA9" s="77"/>
      <c r="AB9" s="475" t="s">
        <v>25</v>
      </c>
      <c r="AC9" s="473"/>
      <c r="AD9" s="473"/>
      <c r="AE9" s="476"/>
      <c r="AF9" s="314" t="s">
        <v>26</v>
      </c>
      <c r="AG9" s="107"/>
      <c r="AH9" s="107"/>
      <c r="AI9" s="436"/>
      <c r="AJ9" s="477" t="s">
        <v>27</v>
      </c>
      <c r="AK9" s="107"/>
      <c r="AL9" s="107"/>
      <c r="AM9" s="436"/>
      <c r="AN9" s="477" t="s">
        <v>28</v>
      </c>
      <c r="AO9" s="107"/>
      <c r="AP9" s="107"/>
      <c r="AQ9" s="436"/>
      <c r="AR9" s="477" t="s">
        <v>29</v>
      </c>
      <c r="AS9" s="107"/>
      <c r="AT9" s="107"/>
      <c r="AU9" s="436"/>
      <c r="AV9" s="477" t="s">
        <v>30</v>
      </c>
      <c r="AW9" s="107"/>
      <c r="AX9" s="107"/>
      <c r="AY9" s="436"/>
      <c r="AZ9" s="477" t="str">
        <f>"先攻"</f>
        <v>先攻</v>
      </c>
      <c r="BA9" s="107"/>
      <c r="BB9" s="107"/>
      <c r="BC9" s="436"/>
      <c r="BD9" s="477" t="s">
        <v>31</v>
      </c>
      <c r="BE9" s="107"/>
      <c r="BF9" s="107"/>
      <c r="BG9" s="108"/>
      <c r="BH9" s="77"/>
      <c r="BI9" s="77"/>
    </row>
    <row r="10" spans="1:61" s="25" customFormat="1" ht="18" customHeight="1">
      <c r="A10" s="77"/>
      <c r="B10" s="77"/>
      <c r="C10" s="448" t="s">
        <v>32</v>
      </c>
      <c r="D10" s="449"/>
      <c r="E10" s="449"/>
      <c r="F10" s="450"/>
      <c r="G10" s="407"/>
      <c r="H10" s="407"/>
      <c r="I10" s="407"/>
      <c r="J10" s="407"/>
      <c r="K10" s="451" t="s">
        <v>33</v>
      </c>
      <c r="L10" s="452"/>
      <c r="M10" s="452"/>
      <c r="N10" s="452"/>
      <c r="O10" s="407"/>
      <c r="P10" s="407"/>
      <c r="Q10" s="407"/>
      <c r="R10" s="453"/>
      <c r="S10" s="77"/>
      <c r="T10" s="219"/>
      <c r="U10" s="220"/>
      <c r="V10" s="220"/>
      <c r="W10" s="220"/>
      <c r="X10" s="220"/>
      <c r="Y10" s="220"/>
      <c r="Z10" s="221"/>
      <c r="AA10" s="77"/>
      <c r="AB10" s="454" t="s">
        <v>34</v>
      </c>
      <c r="AC10" s="452"/>
      <c r="AD10" s="452"/>
      <c r="AE10" s="455"/>
      <c r="AF10" s="456">
        <f>AF8</f>
        <v>0</v>
      </c>
      <c r="AG10" s="457"/>
      <c r="AH10" s="457"/>
      <c r="AI10" s="458"/>
      <c r="AJ10" s="459"/>
      <c r="AK10" s="460"/>
      <c r="AL10" s="460"/>
      <c r="AM10" s="461"/>
      <c r="AN10" s="462">
        <f>ROUNDDOWN(AJ8/10,0)</f>
        <v>0</v>
      </c>
      <c r="AO10" s="457"/>
      <c r="AP10" s="457"/>
      <c r="AQ10" s="458"/>
      <c r="AR10" s="462">
        <f>ROUNDDOWN(AJ8/10,0)</f>
        <v>0</v>
      </c>
      <c r="AS10" s="457"/>
      <c r="AT10" s="457"/>
      <c r="AU10" s="458"/>
      <c r="AV10" s="462">
        <f>ROUNDDOWN(AR8/10,0)</f>
        <v>0</v>
      </c>
      <c r="AW10" s="457"/>
      <c r="AX10" s="457"/>
      <c r="AY10" s="458"/>
      <c r="AZ10" s="462">
        <f>2*AN8</f>
        <v>0</v>
      </c>
      <c r="BA10" s="457"/>
      <c r="BB10" s="457"/>
      <c r="BC10" s="458"/>
      <c r="BD10" s="462">
        <f>简单杂表!F81</f>
        <v>2</v>
      </c>
      <c r="BE10" s="457"/>
      <c r="BF10" s="457"/>
      <c r="BG10" s="463"/>
      <c r="BH10" s="77"/>
      <c r="BI10" s="77"/>
    </row>
    <row r="11" spans="1:61" s="25" customFormat="1" ht="18" customHeight="1">
      <c r="A11" s="77"/>
      <c r="B11" s="77"/>
      <c r="C11" s="77"/>
      <c r="D11" s="77"/>
      <c r="E11" s="77"/>
      <c r="F11" s="77"/>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row>
    <row r="12" spans="1:61" s="25" customFormat="1" ht="18" customHeight="1">
      <c r="A12" s="77"/>
      <c r="B12" s="77"/>
      <c r="C12" s="339" t="s">
        <v>35</v>
      </c>
      <c r="D12" s="340"/>
      <c r="E12" s="340"/>
      <c r="F12" s="340"/>
      <c r="G12" s="340"/>
      <c r="H12" s="340"/>
      <c r="I12" s="340"/>
      <c r="J12" s="340"/>
      <c r="K12" s="340"/>
      <c r="L12" s="340"/>
      <c r="M12" s="340"/>
      <c r="N12" s="340"/>
      <c r="O12" s="340"/>
      <c r="P12" s="340"/>
      <c r="Q12" s="340"/>
      <c r="R12" s="340"/>
      <c r="S12" s="340"/>
      <c r="T12" s="340"/>
      <c r="U12" s="340"/>
      <c r="V12" s="340"/>
      <c r="W12" s="340"/>
      <c r="X12" s="340"/>
      <c r="Y12" s="340"/>
      <c r="Z12" s="341"/>
      <c r="AA12" s="77"/>
      <c r="AB12" s="77"/>
      <c r="AC12" s="77"/>
      <c r="AD12" s="77"/>
      <c r="AE12" s="80"/>
      <c r="AF12" s="339" t="s">
        <v>36</v>
      </c>
      <c r="AG12" s="340"/>
      <c r="AH12" s="340"/>
      <c r="AI12" s="340"/>
      <c r="AJ12" s="340"/>
      <c r="AK12" s="340"/>
      <c r="AL12" s="340"/>
      <c r="AM12" s="340"/>
      <c r="AN12" s="340"/>
      <c r="AO12" s="340"/>
      <c r="AP12" s="340"/>
      <c r="AQ12" s="340"/>
      <c r="AR12" s="340"/>
      <c r="AS12" s="340"/>
      <c r="AT12" s="340"/>
      <c r="AU12" s="340"/>
      <c r="AV12" s="340"/>
      <c r="AW12" s="340"/>
      <c r="AX12" s="340"/>
      <c r="AY12" s="340"/>
      <c r="AZ12" s="340"/>
      <c r="BA12" s="340"/>
      <c r="BB12" s="340"/>
      <c r="BC12" s="340"/>
      <c r="BD12" s="340"/>
      <c r="BE12" s="340"/>
      <c r="BF12" s="340"/>
      <c r="BG12" s="341"/>
      <c r="BH12" s="77"/>
      <c r="BI12" s="77"/>
    </row>
    <row r="13" spans="1:61" s="25" customFormat="1" ht="18" customHeight="1">
      <c r="A13" s="77"/>
      <c r="B13" s="77"/>
      <c r="C13" s="342" t="s">
        <v>37</v>
      </c>
      <c r="D13" s="346"/>
      <c r="E13" s="346"/>
      <c r="F13" s="464"/>
      <c r="G13" s="465" t="s">
        <v>38</v>
      </c>
      <c r="H13" s="464"/>
      <c r="I13" s="465" t="s">
        <v>39</v>
      </c>
      <c r="J13" s="346"/>
      <c r="K13" s="346"/>
      <c r="L13" s="464"/>
      <c r="M13" s="465" t="s">
        <v>40</v>
      </c>
      <c r="N13" s="346"/>
      <c r="O13" s="346"/>
      <c r="P13" s="464"/>
      <c r="Q13" s="465" t="s">
        <v>41</v>
      </c>
      <c r="R13" s="346"/>
      <c r="S13" s="346"/>
      <c r="T13" s="464"/>
      <c r="U13" s="465" t="s">
        <v>42</v>
      </c>
      <c r="V13" s="346"/>
      <c r="W13" s="346"/>
      <c r="X13" s="346"/>
      <c r="Y13" s="346"/>
      <c r="Z13" s="466"/>
      <c r="AA13" s="77"/>
      <c r="AB13" s="77"/>
      <c r="AC13" s="77"/>
      <c r="AD13" s="77"/>
      <c r="AE13" s="77"/>
      <c r="AF13" s="342" t="s">
        <v>43</v>
      </c>
      <c r="AG13" s="346"/>
      <c r="AH13" s="346"/>
      <c r="AI13" s="346"/>
      <c r="AJ13" s="346"/>
      <c r="AK13" s="346"/>
      <c r="AL13" s="346"/>
      <c r="AM13" s="346"/>
      <c r="AN13" s="346"/>
      <c r="AO13" s="346"/>
      <c r="AP13" s="346"/>
      <c r="AQ13" s="346"/>
      <c r="AR13" s="346"/>
      <c r="AS13" s="467"/>
      <c r="AT13" s="345" t="s">
        <v>44</v>
      </c>
      <c r="AU13" s="346"/>
      <c r="AV13" s="346"/>
      <c r="AW13" s="346"/>
      <c r="AX13" s="346"/>
      <c r="AY13" s="346"/>
      <c r="AZ13" s="346"/>
      <c r="BA13" s="346"/>
      <c r="BB13" s="346"/>
      <c r="BC13" s="346"/>
      <c r="BD13" s="346"/>
      <c r="BE13" s="346"/>
      <c r="BF13" s="346"/>
      <c r="BG13" s="466"/>
      <c r="BH13" s="77"/>
      <c r="BI13" s="77"/>
    </row>
    <row r="14" spans="1:61" s="25" customFormat="1" ht="18" customHeight="1">
      <c r="A14" s="77"/>
      <c r="B14" s="77"/>
      <c r="C14" s="424">
        <f>AF8*0.5</f>
        <v>0</v>
      </c>
      <c r="D14" s="425"/>
      <c r="E14" s="425"/>
      <c r="F14" s="426"/>
      <c r="G14" s="427"/>
      <c r="H14" s="428"/>
      <c r="I14" s="429">
        <f>SUM(C14:H14)</f>
        <v>0</v>
      </c>
      <c r="J14" s="233"/>
      <c r="K14" s="233"/>
      <c r="L14" s="430"/>
      <c r="M14" s="402"/>
      <c r="N14" s="419"/>
      <c r="O14" s="419"/>
      <c r="P14" s="400"/>
      <c r="Q14" s="431"/>
      <c r="R14" s="432"/>
      <c r="S14" s="432"/>
      <c r="T14" s="433"/>
      <c r="U14" s="427"/>
      <c r="V14" s="250"/>
      <c r="W14" s="250"/>
      <c r="X14" s="250"/>
      <c r="Y14" s="250"/>
      <c r="Z14" s="434"/>
      <c r="AA14" s="77"/>
      <c r="AB14" s="77"/>
      <c r="AC14" s="77"/>
      <c r="AD14" s="77"/>
      <c r="AE14" s="77"/>
      <c r="AF14" s="435" t="str">
        <f ca="1">IFERROR(INDIRECT(O7),"")</f>
        <v/>
      </c>
      <c r="AG14" s="107"/>
      <c r="AH14" s="107"/>
      <c r="AI14" s="107"/>
      <c r="AJ14" s="107"/>
      <c r="AK14" s="107"/>
      <c r="AL14" s="436"/>
      <c r="AM14" s="437"/>
      <c r="AN14" s="437"/>
      <c r="AO14" s="437"/>
      <c r="AP14" s="437"/>
      <c r="AQ14" s="437"/>
      <c r="AR14" s="437"/>
      <c r="AS14" s="438"/>
      <c r="AT14" s="439"/>
      <c r="AU14" s="440"/>
      <c r="AV14" s="440"/>
      <c r="AW14" s="440"/>
      <c r="AX14" s="440"/>
      <c r="AY14" s="440"/>
      <c r="AZ14" s="440"/>
      <c r="BA14" s="440"/>
      <c r="BB14" s="440"/>
      <c r="BC14" s="440"/>
      <c r="BD14" s="440"/>
      <c r="BE14" s="440"/>
      <c r="BF14" s="440"/>
      <c r="BG14" s="441"/>
      <c r="BH14" s="77"/>
      <c r="BI14" s="77"/>
    </row>
    <row r="15" spans="1:61" s="25" customFormat="1" ht="18" customHeight="1">
      <c r="A15" s="77"/>
      <c r="B15" s="77"/>
      <c r="C15" s="144" t="s">
        <v>45</v>
      </c>
      <c r="D15" s="145"/>
      <c r="E15" s="306" t="s">
        <v>46</v>
      </c>
      <c r="F15" s="307"/>
      <c r="G15" s="307"/>
      <c r="H15" s="442"/>
      <c r="I15" s="306" t="s">
        <v>47</v>
      </c>
      <c r="J15" s="307"/>
      <c r="K15" s="307"/>
      <c r="L15" s="442"/>
      <c r="M15" s="307" t="s">
        <v>48</v>
      </c>
      <c r="N15" s="307"/>
      <c r="O15" s="307"/>
      <c r="P15" s="442"/>
      <c r="Q15" s="222" t="s">
        <v>49</v>
      </c>
      <c r="R15" s="223"/>
      <c r="S15" s="421"/>
      <c r="T15" s="422"/>
      <c r="U15" s="422"/>
      <c r="V15" s="422"/>
      <c r="W15" s="422"/>
      <c r="X15" s="422"/>
      <c r="Y15" s="422"/>
      <c r="Z15" s="423"/>
      <c r="AA15" s="77"/>
      <c r="AB15" s="229"/>
      <c r="AC15" s="229"/>
      <c r="AD15" s="229"/>
      <c r="AE15" s="77"/>
      <c r="AF15" s="228" t="str">
        <f ca="1">_xlfn.IFS($O$7="神民",IFERROR(INDIRECT($AM$14),""),$O$7&lt;&gt;"神民",IFERROR(INDIRECT($AF$14),""))</f>
        <v/>
      </c>
      <c r="AG15" s="229"/>
      <c r="AH15" s="229"/>
      <c r="AI15" s="229"/>
      <c r="AJ15" s="229"/>
      <c r="AK15" s="229"/>
      <c r="AL15" s="229"/>
      <c r="AM15" s="229"/>
      <c r="AN15" s="229"/>
      <c r="AO15" s="229"/>
      <c r="AP15" s="229"/>
      <c r="AQ15" s="229"/>
      <c r="AR15" s="229"/>
      <c r="AS15" s="229"/>
      <c r="AT15" s="232" t="str">
        <f ca="1">IFERROR(INDIRECT(AT14),"")</f>
        <v/>
      </c>
      <c r="AU15" s="233"/>
      <c r="AV15" s="233"/>
      <c r="AW15" s="233"/>
      <c r="AX15" s="233"/>
      <c r="AY15" s="233"/>
      <c r="AZ15" s="233"/>
      <c r="BA15" s="233"/>
      <c r="BB15" s="233"/>
      <c r="BC15" s="233"/>
      <c r="BD15" s="233"/>
      <c r="BE15" s="233"/>
      <c r="BF15" s="233"/>
      <c r="BG15" s="234"/>
      <c r="BH15" s="77"/>
      <c r="BI15" s="77"/>
    </row>
    <row r="16" spans="1:61" s="25" customFormat="1" ht="18" customHeight="1">
      <c r="A16" s="77"/>
      <c r="B16" s="77"/>
      <c r="C16" s="146"/>
      <c r="D16" s="147"/>
      <c r="E16" s="421"/>
      <c r="F16" s="422"/>
      <c r="G16" s="422"/>
      <c r="H16" s="443"/>
      <c r="I16" s="444"/>
      <c r="J16" s="445"/>
      <c r="K16" s="445"/>
      <c r="L16" s="446"/>
      <c r="M16" s="419"/>
      <c r="N16" s="419"/>
      <c r="O16" s="419"/>
      <c r="P16" s="419"/>
      <c r="Q16" s="224"/>
      <c r="R16" s="225"/>
      <c r="S16" s="421"/>
      <c r="T16" s="422"/>
      <c r="U16" s="422"/>
      <c r="V16" s="422"/>
      <c r="W16" s="422"/>
      <c r="X16" s="422"/>
      <c r="Y16" s="422"/>
      <c r="Z16" s="423"/>
      <c r="AA16" s="77"/>
      <c r="AB16" s="447"/>
      <c r="AC16" s="447"/>
      <c r="AD16" s="447"/>
      <c r="AE16" s="77"/>
      <c r="AF16" s="228"/>
      <c r="AG16" s="229"/>
      <c r="AH16" s="229"/>
      <c r="AI16" s="229"/>
      <c r="AJ16" s="229"/>
      <c r="AK16" s="229"/>
      <c r="AL16" s="229"/>
      <c r="AM16" s="229"/>
      <c r="AN16" s="229"/>
      <c r="AO16" s="229"/>
      <c r="AP16" s="229"/>
      <c r="AQ16" s="229"/>
      <c r="AR16" s="229"/>
      <c r="AS16" s="229"/>
      <c r="AT16" s="232"/>
      <c r="AU16" s="233"/>
      <c r="AV16" s="233"/>
      <c r="AW16" s="233"/>
      <c r="AX16" s="233"/>
      <c r="AY16" s="233"/>
      <c r="AZ16" s="233"/>
      <c r="BA16" s="233"/>
      <c r="BB16" s="233"/>
      <c r="BC16" s="233"/>
      <c r="BD16" s="233"/>
      <c r="BE16" s="233"/>
      <c r="BF16" s="233"/>
      <c r="BG16" s="234"/>
      <c r="BH16" s="77"/>
      <c r="BI16" s="77"/>
    </row>
    <row r="17" spans="1:61" s="25" customFormat="1" ht="18" customHeight="1">
      <c r="A17" s="77"/>
      <c r="B17" s="77"/>
      <c r="C17" s="146"/>
      <c r="D17" s="147"/>
      <c r="E17" s="416"/>
      <c r="F17" s="401"/>
      <c r="G17" s="401"/>
      <c r="H17" s="417"/>
      <c r="I17" s="418"/>
      <c r="J17" s="419"/>
      <c r="K17" s="419"/>
      <c r="L17" s="420"/>
      <c r="M17" s="419"/>
      <c r="N17" s="419"/>
      <c r="O17" s="419"/>
      <c r="P17" s="419"/>
      <c r="Q17" s="224"/>
      <c r="R17" s="225"/>
      <c r="S17" s="421"/>
      <c r="T17" s="422"/>
      <c r="U17" s="422"/>
      <c r="V17" s="422"/>
      <c r="W17" s="422"/>
      <c r="X17" s="422"/>
      <c r="Y17" s="422"/>
      <c r="Z17" s="423"/>
      <c r="AA17" s="77"/>
      <c r="AB17" s="415"/>
      <c r="AC17" s="415"/>
      <c r="AD17" s="415"/>
      <c r="AE17" s="77"/>
      <c r="AF17" s="228"/>
      <c r="AG17" s="229"/>
      <c r="AH17" s="229"/>
      <c r="AI17" s="229"/>
      <c r="AJ17" s="229"/>
      <c r="AK17" s="229"/>
      <c r="AL17" s="229"/>
      <c r="AM17" s="229"/>
      <c r="AN17" s="229"/>
      <c r="AO17" s="229"/>
      <c r="AP17" s="229"/>
      <c r="AQ17" s="229"/>
      <c r="AR17" s="229"/>
      <c r="AS17" s="229"/>
      <c r="AT17" s="232"/>
      <c r="AU17" s="233"/>
      <c r="AV17" s="233"/>
      <c r="AW17" s="233"/>
      <c r="AX17" s="233"/>
      <c r="AY17" s="233"/>
      <c r="AZ17" s="233"/>
      <c r="BA17" s="233"/>
      <c r="BB17" s="233"/>
      <c r="BC17" s="233"/>
      <c r="BD17" s="233"/>
      <c r="BE17" s="233"/>
      <c r="BF17" s="233"/>
      <c r="BG17" s="234"/>
      <c r="BH17" s="77"/>
      <c r="BI17" s="77"/>
    </row>
    <row r="18" spans="1:61" s="25" customFormat="1" ht="18" customHeight="1">
      <c r="A18" s="77"/>
      <c r="B18" s="77"/>
      <c r="C18" s="146"/>
      <c r="D18" s="147"/>
      <c r="E18" s="416"/>
      <c r="F18" s="401"/>
      <c r="G18" s="401"/>
      <c r="H18" s="417"/>
      <c r="I18" s="418"/>
      <c r="J18" s="419"/>
      <c r="K18" s="419"/>
      <c r="L18" s="420"/>
      <c r="M18" s="402"/>
      <c r="N18" s="419"/>
      <c r="O18" s="419"/>
      <c r="P18" s="419"/>
      <c r="Q18" s="224"/>
      <c r="R18" s="225"/>
      <c r="S18" s="421"/>
      <c r="T18" s="422"/>
      <c r="U18" s="422"/>
      <c r="V18" s="422"/>
      <c r="W18" s="422"/>
      <c r="X18" s="422"/>
      <c r="Y18" s="422"/>
      <c r="Z18" s="423"/>
      <c r="AA18" s="77"/>
      <c r="AB18" s="415"/>
      <c r="AC18" s="415"/>
      <c r="AD18" s="415"/>
      <c r="AE18" s="77"/>
      <c r="AF18" s="228"/>
      <c r="AG18" s="229"/>
      <c r="AH18" s="229"/>
      <c r="AI18" s="229"/>
      <c r="AJ18" s="229"/>
      <c r="AK18" s="229"/>
      <c r="AL18" s="229"/>
      <c r="AM18" s="229"/>
      <c r="AN18" s="229"/>
      <c r="AO18" s="229"/>
      <c r="AP18" s="229"/>
      <c r="AQ18" s="229"/>
      <c r="AR18" s="229"/>
      <c r="AS18" s="229"/>
      <c r="AT18" s="232"/>
      <c r="AU18" s="233"/>
      <c r="AV18" s="233"/>
      <c r="AW18" s="233"/>
      <c r="AX18" s="233"/>
      <c r="AY18" s="233"/>
      <c r="AZ18" s="233"/>
      <c r="BA18" s="233"/>
      <c r="BB18" s="233"/>
      <c r="BC18" s="233"/>
      <c r="BD18" s="233"/>
      <c r="BE18" s="233"/>
      <c r="BF18" s="233"/>
      <c r="BG18" s="234"/>
      <c r="BH18" s="77"/>
      <c r="BI18" s="77"/>
    </row>
    <row r="19" spans="1:61" s="25" customFormat="1" ht="18" customHeight="1">
      <c r="A19" s="77"/>
      <c r="B19" s="77"/>
      <c r="C19" s="146"/>
      <c r="D19" s="147"/>
      <c r="E19" s="416"/>
      <c r="F19" s="401"/>
      <c r="G19" s="401"/>
      <c r="H19" s="417"/>
      <c r="I19" s="418"/>
      <c r="J19" s="419"/>
      <c r="K19" s="419"/>
      <c r="L19" s="420"/>
      <c r="M19" s="402"/>
      <c r="N19" s="419"/>
      <c r="O19" s="419"/>
      <c r="P19" s="419"/>
      <c r="Q19" s="224"/>
      <c r="R19" s="225"/>
      <c r="S19" s="421"/>
      <c r="T19" s="422"/>
      <c r="U19" s="422"/>
      <c r="V19" s="422"/>
      <c r="W19" s="422"/>
      <c r="X19" s="422"/>
      <c r="Y19" s="422"/>
      <c r="Z19" s="423"/>
      <c r="AA19" s="77"/>
      <c r="AB19" s="415"/>
      <c r="AC19" s="415"/>
      <c r="AD19" s="415"/>
      <c r="AE19" s="77"/>
      <c r="AF19" s="228"/>
      <c r="AG19" s="229"/>
      <c r="AH19" s="229"/>
      <c r="AI19" s="229"/>
      <c r="AJ19" s="229"/>
      <c r="AK19" s="229"/>
      <c r="AL19" s="229"/>
      <c r="AM19" s="229"/>
      <c r="AN19" s="229"/>
      <c r="AO19" s="229"/>
      <c r="AP19" s="229"/>
      <c r="AQ19" s="229"/>
      <c r="AR19" s="229"/>
      <c r="AS19" s="229"/>
      <c r="AT19" s="232"/>
      <c r="AU19" s="233"/>
      <c r="AV19" s="233"/>
      <c r="AW19" s="233"/>
      <c r="AX19" s="233"/>
      <c r="AY19" s="233"/>
      <c r="AZ19" s="233"/>
      <c r="BA19" s="233"/>
      <c r="BB19" s="233"/>
      <c r="BC19" s="233"/>
      <c r="BD19" s="233"/>
      <c r="BE19" s="233"/>
      <c r="BF19" s="233"/>
      <c r="BG19" s="234"/>
      <c r="BH19" s="77"/>
      <c r="BI19" s="77"/>
    </row>
    <row r="20" spans="1:61" s="25" customFormat="1" ht="18" customHeight="1">
      <c r="A20" s="77"/>
      <c r="B20" s="77"/>
      <c r="C20" s="146"/>
      <c r="D20" s="147"/>
      <c r="E20" s="416"/>
      <c r="F20" s="401"/>
      <c r="G20" s="401"/>
      <c r="H20" s="417"/>
      <c r="I20" s="418"/>
      <c r="J20" s="419"/>
      <c r="K20" s="419"/>
      <c r="L20" s="420"/>
      <c r="M20" s="402"/>
      <c r="N20" s="419"/>
      <c r="O20" s="419"/>
      <c r="P20" s="419"/>
      <c r="Q20" s="224"/>
      <c r="R20" s="225"/>
      <c r="S20" s="421"/>
      <c r="T20" s="422"/>
      <c r="U20" s="422"/>
      <c r="V20" s="422"/>
      <c r="W20" s="422"/>
      <c r="X20" s="422"/>
      <c r="Y20" s="422"/>
      <c r="Z20" s="423"/>
      <c r="AA20" s="77"/>
      <c r="AB20" s="415"/>
      <c r="AC20" s="415"/>
      <c r="AD20" s="415"/>
      <c r="AE20" s="77"/>
      <c r="AF20" s="228"/>
      <c r="AG20" s="229"/>
      <c r="AH20" s="229"/>
      <c r="AI20" s="229"/>
      <c r="AJ20" s="229"/>
      <c r="AK20" s="229"/>
      <c r="AL20" s="229"/>
      <c r="AM20" s="229"/>
      <c r="AN20" s="229"/>
      <c r="AO20" s="229"/>
      <c r="AP20" s="229"/>
      <c r="AQ20" s="229"/>
      <c r="AR20" s="229"/>
      <c r="AS20" s="229"/>
      <c r="AT20" s="232"/>
      <c r="AU20" s="233"/>
      <c r="AV20" s="233"/>
      <c r="AW20" s="233"/>
      <c r="AX20" s="233"/>
      <c r="AY20" s="233"/>
      <c r="AZ20" s="233"/>
      <c r="BA20" s="233"/>
      <c r="BB20" s="233"/>
      <c r="BC20" s="233"/>
      <c r="BD20" s="233"/>
      <c r="BE20" s="233"/>
      <c r="BF20" s="233"/>
      <c r="BG20" s="234"/>
      <c r="BH20" s="77"/>
      <c r="BI20" s="77"/>
    </row>
    <row r="21" spans="1:61" s="25" customFormat="1" ht="18" customHeight="1">
      <c r="A21" s="77"/>
      <c r="B21" s="77"/>
      <c r="C21" s="199"/>
      <c r="D21" s="200"/>
      <c r="E21" s="403"/>
      <c r="F21" s="404"/>
      <c r="G21" s="404"/>
      <c r="H21" s="405"/>
      <c r="I21" s="406"/>
      <c r="J21" s="407"/>
      <c r="K21" s="407"/>
      <c r="L21" s="408"/>
      <c r="M21" s="409"/>
      <c r="N21" s="407"/>
      <c r="O21" s="407"/>
      <c r="P21" s="410"/>
      <c r="Q21" s="226"/>
      <c r="R21" s="227"/>
      <c r="S21" s="411"/>
      <c r="T21" s="412"/>
      <c r="U21" s="412"/>
      <c r="V21" s="412"/>
      <c r="W21" s="412"/>
      <c r="X21" s="412"/>
      <c r="Y21" s="412"/>
      <c r="Z21" s="413"/>
      <c r="AA21" s="77"/>
      <c r="AB21" s="415"/>
      <c r="AC21" s="415"/>
      <c r="AD21" s="415"/>
      <c r="AE21" s="77"/>
      <c r="AF21" s="230"/>
      <c r="AG21" s="231"/>
      <c r="AH21" s="231"/>
      <c r="AI21" s="231"/>
      <c r="AJ21" s="231"/>
      <c r="AK21" s="231"/>
      <c r="AL21" s="231"/>
      <c r="AM21" s="231"/>
      <c r="AN21" s="231"/>
      <c r="AO21" s="231"/>
      <c r="AP21" s="231"/>
      <c r="AQ21" s="231"/>
      <c r="AR21" s="231"/>
      <c r="AS21" s="231"/>
      <c r="AT21" s="235"/>
      <c r="AU21" s="231"/>
      <c r="AV21" s="231"/>
      <c r="AW21" s="231"/>
      <c r="AX21" s="231"/>
      <c r="AY21" s="231"/>
      <c r="AZ21" s="231"/>
      <c r="BA21" s="231"/>
      <c r="BB21" s="231"/>
      <c r="BC21" s="231"/>
      <c r="BD21" s="231"/>
      <c r="BE21" s="231"/>
      <c r="BF21" s="231"/>
      <c r="BG21" s="236"/>
      <c r="BH21" s="77"/>
      <c r="BI21" s="77"/>
    </row>
    <row r="22" spans="1:61" s="25" customFormat="1" ht="18" customHeight="1">
      <c r="A22" s="77"/>
      <c r="B22" s="77"/>
      <c r="C22" s="77"/>
      <c r="D22" s="77"/>
      <c r="E22" s="77"/>
      <c r="F22" s="77"/>
      <c r="G22" s="77"/>
      <c r="H22" s="77"/>
      <c r="I22" s="229"/>
      <c r="J22" s="229"/>
      <c r="K22" s="229"/>
      <c r="L22" s="229"/>
      <c r="M22" s="229"/>
      <c r="N22" s="229"/>
      <c r="O22" s="229"/>
      <c r="P22" s="78"/>
      <c r="Q22" s="78"/>
      <c r="R22" s="78"/>
      <c r="S22" s="79"/>
      <c r="T22" s="79"/>
      <c r="U22" s="79"/>
      <c r="V22" s="414" t="str">
        <f>IF(G7="","","本职技能："&amp;VLOOKUP(G7,职业!B3:D49,3,FALSE))</f>
        <v/>
      </c>
      <c r="W22" s="414"/>
      <c r="X22" s="414"/>
      <c r="Y22" s="414"/>
      <c r="Z22" s="414"/>
      <c r="AA22" s="414"/>
      <c r="AB22" s="414"/>
      <c r="AC22" s="414"/>
      <c r="AD22" s="414"/>
      <c r="AE22" s="414"/>
      <c r="AF22" s="414"/>
      <c r="AG22" s="414"/>
      <c r="AH22" s="414"/>
      <c r="AI22" s="414"/>
      <c r="AJ22" s="414"/>
      <c r="AK22" s="414"/>
      <c r="AL22" s="414"/>
      <c r="AM22" s="414"/>
      <c r="AN22" s="414"/>
      <c r="AO22" s="414"/>
      <c r="AP22" s="414"/>
      <c r="AQ22" s="414"/>
      <c r="AR22" s="414"/>
      <c r="AS22" s="414"/>
      <c r="AT22" s="414"/>
      <c r="AU22" s="414"/>
      <c r="AV22" s="414"/>
      <c r="AW22" s="414"/>
      <c r="AX22" s="414"/>
      <c r="AY22" s="414"/>
      <c r="AZ22" s="414"/>
      <c r="BA22" s="414"/>
      <c r="BB22" s="414"/>
      <c r="BC22" s="414"/>
      <c r="BD22" s="414"/>
      <c r="BE22" s="414"/>
      <c r="BF22" s="414"/>
      <c r="BG22" s="414"/>
      <c r="BH22" s="77"/>
      <c r="BI22" s="77"/>
    </row>
    <row r="23" spans="1:61" s="25" customFormat="1" ht="18" customHeight="1">
      <c r="A23" s="77"/>
      <c r="B23" s="77"/>
      <c r="C23" s="281" t="s">
        <v>50</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3"/>
      <c r="BH23" s="77"/>
      <c r="BI23" s="77"/>
    </row>
    <row r="24" spans="1:61" s="25" customFormat="1" ht="18" customHeight="1">
      <c r="A24" s="77"/>
      <c r="B24" s="77"/>
      <c r="C24" s="284"/>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5"/>
      <c r="AQ24" s="285"/>
      <c r="AR24" s="285"/>
      <c r="AS24" s="285"/>
      <c r="AT24" s="285"/>
      <c r="AU24" s="285"/>
      <c r="AV24" s="285"/>
      <c r="AW24" s="285"/>
      <c r="AX24" s="285"/>
      <c r="AY24" s="285"/>
      <c r="AZ24" s="285"/>
      <c r="BA24" s="285"/>
      <c r="BB24" s="285"/>
      <c r="BC24" s="285"/>
      <c r="BD24" s="285"/>
      <c r="BE24" s="285"/>
      <c r="BF24" s="285"/>
      <c r="BG24" s="286"/>
      <c r="BH24" s="77"/>
      <c r="BI24" s="77"/>
    </row>
    <row r="25" spans="1:61" s="25" customFormat="1" ht="18" customHeight="1">
      <c r="A25" s="77"/>
      <c r="B25" s="77"/>
      <c r="C25" s="194" t="s">
        <v>51</v>
      </c>
      <c r="D25" s="208"/>
      <c r="E25" s="208"/>
      <c r="F25" s="208"/>
      <c r="G25" s="208"/>
      <c r="H25" s="208"/>
      <c r="I25" s="208"/>
      <c r="J25" s="208"/>
      <c r="K25" s="208"/>
      <c r="L25" s="208"/>
      <c r="M25" s="208"/>
      <c r="N25" s="208"/>
      <c r="O25" s="208"/>
      <c r="P25" s="208"/>
      <c r="Q25" s="208"/>
      <c r="R25" s="208"/>
      <c r="S25" s="208"/>
      <c r="T25" s="208"/>
      <c r="U25" s="208"/>
      <c r="V25" s="208"/>
      <c r="W25" s="208"/>
      <c r="X25" s="208"/>
      <c r="Y25" s="208"/>
      <c r="Z25" s="208"/>
      <c r="AA25" s="209"/>
      <c r="AB25" s="400" t="e">
        <f>国家标识</f>
        <v>#N/A</v>
      </c>
      <c r="AC25" s="401"/>
      <c r="AD25" s="401"/>
      <c r="AE25" s="401"/>
      <c r="AF25" s="401"/>
      <c r="AG25" s="401"/>
      <c r="AH25" s="402"/>
      <c r="AI25" s="376" t="s">
        <v>52</v>
      </c>
      <c r="AJ25" s="277"/>
      <c r="AK25" s="277" t="s">
        <v>53</v>
      </c>
      <c r="AL25" s="277"/>
      <c r="AM25" s="277" t="s">
        <v>54</v>
      </c>
      <c r="AN25" s="277"/>
      <c r="AO25" s="277"/>
      <c r="AP25" s="277"/>
      <c r="AQ25" s="277"/>
      <c r="AR25" s="277" t="s">
        <v>55</v>
      </c>
      <c r="AS25" s="277"/>
      <c r="AT25" s="277" t="s">
        <v>38</v>
      </c>
      <c r="AU25" s="277"/>
      <c r="AV25" s="277" t="s">
        <v>56</v>
      </c>
      <c r="AW25" s="277"/>
      <c r="AX25" s="277" t="s">
        <v>57</v>
      </c>
      <c r="AY25" s="277"/>
      <c r="AZ25" s="277" t="s">
        <v>58</v>
      </c>
      <c r="BA25" s="277"/>
      <c r="BB25" s="277" t="s">
        <v>59</v>
      </c>
      <c r="BC25" s="277"/>
      <c r="BD25" s="277" t="s">
        <v>60</v>
      </c>
      <c r="BE25" s="277"/>
      <c r="BF25" s="277" t="s">
        <v>61</v>
      </c>
      <c r="BG25" s="397"/>
      <c r="BH25" s="77"/>
      <c r="BI25" s="77"/>
    </row>
    <row r="26" spans="1:61" s="25" customFormat="1" ht="18" customHeight="1">
      <c r="A26" s="77"/>
      <c r="B26" s="77"/>
      <c r="C26" s="210"/>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2"/>
      <c r="AB26" s="400"/>
      <c r="AC26" s="401"/>
      <c r="AD26" s="401"/>
      <c r="AE26" s="401"/>
      <c r="AF26" s="401"/>
      <c r="AG26" s="401"/>
      <c r="AH26" s="402"/>
      <c r="AI26" s="369"/>
      <c r="AJ26" s="366"/>
      <c r="AK26" s="366"/>
      <c r="AL26" s="366"/>
      <c r="AM26" s="277" t="s">
        <v>62</v>
      </c>
      <c r="AN26" s="277"/>
      <c r="AO26" s="277"/>
      <c r="AP26" s="277"/>
      <c r="AQ26" s="277"/>
      <c r="AR26" s="277">
        <v>20</v>
      </c>
      <c r="AS26" s="277"/>
      <c r="AT26" s="277" t="str">
        <f>IFERROR(VLOOKUP($O$7,种族补正表!$A$1:$AG$37,11,FALSE),"")</f>
        <v/>
      </c>
      <c r="AU26" s="277"/>
      <c r="AV26" s="366"/>
      <c r="AW26" s="366"/>
      <c r="AX26" s="366"/>
      <c r="AY26" s="366"/>
      <c r="AZ26" s="277">
        <f>SUM(AR26:AY26)</f>
        <v>20</v>
      </c>
      <c r="BA26" s="277"/>
      <c r="BB26" s="367">
        <f>AZ26-10</f>
        <v>10</v>
      </c>
      <c r="BC26" s="367"/>
      <c r="BD26" s="367">
        <f>AZ26-25</f>
        <v>-5</v>
      </c>
      <c r="BE26" s="367"/>
      <c r="BF26" s="367">
        <f>AZ26-40</f>
        <v>-20</v>
      </c>
      <c r="BG26" s="368"/>
      <c r="BH26" s="77"/>
      <c r="BI26" s="77"/>
    </row>
    <row r="27" spans="1:61" s="25" customFormat="1" ht="18" customHeight="1">
      <c r="A27" s="77"/>
      <c r="B27" s="77"/>
      <c r="C27" s="382" t="s">
        <v>52</v>
      </c>
      <c r="D27" s="371"/>
      <c r="E27" s="370" t="s">
        <v>53</v>
      </c>
      <c r="F27" s="372"/>
      <c r="G27" s="370" t="s">
        <v>54</v>
      </c>
      <c r="H27" s="371"/>
      <c r="I27" s="371"/>
      <c r="J27" s="371"/>
      <c r="K27" s="372"/>
      <c r="L27" s="370" t="s">
        <v>55</v>
      </c>
      <c r="M27" s="372"/>
      <c r="N27" s="370" t="s">
        <v>38</v>
      </c>
      <c r="O27" s="372"/>
      <c r="P27" s="370" t="s">
        <v>56</v>
      </c>
      <c r="Q27" s="372"/>
      <c r="R27" s="370" t="s">
        <v>57</v>
      </c>
      <c r="S27" s="372"/>
      <c r="T27" s="370" t="s">
        <v>58</v>
      </c>
      <c r="U27" s="372"/>
      <c r="V27" s="370" t="s">
        <v>59</v>
      </c>
      <c r="W27" s="372"/>
      <c r="X27" s="370" t="s">
        <v>60</v>
      </c>
      <c r="Y27" s="372"/>
      <c r="Z27" s="370" t="s">
        <v>61</v>
      </c>
      <c r="AA27" s="377"/>
      <c r="AB27" s="400"/>
      <c r="AC27" s="401"/>
      <c r="AD27" s="401"/>
      <c r="AE27" s="401"/>
      <c r="AF27" s="401"/>
      <c r="AG27" s="401"/>
      <c r="AH27" s="402"/>
      <c r="AI27" s="369"/>
      <c r="AJ27" s="366"/>
      <c r="AK27" s="366"/>
      <c r="AL27" s="366"/>
      <c r="AM27" s="277" t="s">
        <v>63</v>
      </c>
      <c r="AN27" s="277"/>
      <c r="AO27" s="277"/>
      <c r="AP27" s="277"/>
      <c r="AQ27" s="277"/>
      <c r="AR27" s="277">
        <v>10</v>
      </c>
      <c r="AS27" s="277"/>
      <c r="AT27" s="277" t="str">
        <f>IFERROR(VLOOKUP($O$7,种族补正表!$A$1:$AG$37,13,FALSE),"")</f>
        <v/>
      </c>
      <c r="AU27" s="277"/>
      <c r="AV27" s="366"/>
      <c r="AW27" s="366"/>
      <c r="AX27" s="366"/>
      <c r="AY27" s="366"/>
      <c r="AZ27" s="277">
        <f>SUM(AR27:AY27)</f>
        <v>10</v>
      </c>
      <c r="BA27" s="277"/>
      <c r="BB27" s="367">
        <f t="shared" ref="BB27:BB58" si="0">AZ27-10</f>
        <v>0</v>
      </c>
      <c r="BC27" s="367"/>
      <c r="BD27" s="367">
        <f t="shared" ref="BD27:BD58" si="1">AZ27-25</f>
        <v>-15</v>
      </c>
      <c r="BE27" s="367"/>
      <c r="BF27" s="367">
        <f t="shared" ref="BF27:BF58" si="2">AZ27-40</f>
        <v>-30</v>
      </c>
      <c r="BG27" s="368"/>
      <c r="BH27" s="77"/>
      <c r="BI27" s="77"/>
    </row>
    <row r="28" spans="1:61" s="25" customFormat="1" ht="18" customHeight="1">
      <c r="A28" s="77"/>
      <c r="B28" s="77"/>
      <c r="C28" s="369"/>
      <c r="D28" s="366"/>
      <c r="E28" s="366"/>
      <c r="F28" s="366"/>
      <c r="G28" s="370" t="s">
        <v>64</v>
      </c>
      <c r="H28" s="371"/>
      <c r="I28" s="371"/>
      <c r="J28" s="371"/>
      <c r="K28" s="372"/>
      <c r="L28" s="277">
        <v>30</v>
      </c>
      <c r="M28" s="277"/>
      <c r="N28" s="370"/>
      <c r="O28" s="372"/>
      <c r="P28" s="290"/>
      <c r="Q28" s="289"/>
      <c r="R28" s="290"/>
      <c r="S28" s="289"/>
      <c r="T28" s="370">
        <f>SUM(L28:S28)</f>
        <v>30</v>
      </c>
      <c r="U28" s="372"/>
      <c r="V28" s="373">
        <f>T28-10</f>
        <v>20</v>
      </c>
      <c r="W28" s="374"/>
      <c r="X28" s="373">
        <f>T28-25</f>
        <v>5</v>
      </c>
      <c r="Y28" s="374"/>
      <c r="Z28" s="373">
        <f>T28-40</f>
        <v>-10</v>
      </c>
      <c r="AA28" s="375"/>
      <c r="AB28" s="400"/>
      <c r="AC28" s="401"/>
      <c r="AD28" s="401"/>
      <c r="AE28" s="401"/>
      <c r="AF28" s="401"/>
      <c r="AG28" s="401"/>
      <c r="AH28" s="402"/>
      <c r="AI28" s="369"/>
      <c r="AJ28" s="366"/>
      <c r="AK28" s="366"/>
      <c r="AL28" s="366"/>
      <c r="AM28" s="277" t="s">
        <v>65</v>
      </c>
      <c r="AN28" s="277"/>
      <c r="AO28" s="277"/>
      <c r="AP28" s="277"/>
      <c r="AQ28" s="277"/>
      <c r="AR28" s="277">
        <v>10</v>
      </c>
      <c r="AS28" s="277"/>
      <c r="AT28" s="277" t="str">
        <f>IFERROR(VLOOKUP($O$7,种族补正表!$A$1:$AG$37,10,FALSE),"")</f>
        <v/>
      </c>
      <c r="AU28" s="277"/>
      <c r="AV28" s="366"/>
      <c r="AW28" s="366"/>
      <c r="AX28" s="366"/>
      <c r="AY28" s="366"/>
      <c r="AZ28" s="277">
        <f>SUM(AR28:AY28)</f>
        <v>10</v>
      </c>
      <c r="BA28" s="277"/>
      <c r="BB28" s="367">
        <f t="shared" si="0"/>
        <v>0</v>
      </c>
      <c r="BC28" s="367"/>
      <c r="BD28" s="367">
        <f t="shared" si="1"/>
        <v>-15</v>
      </c>
      <c r="BE28" s="367"/>
      <c r="BF28" s="367">
        <f t="shared" si="2"/>
        <v>-30</v>
      </c>
      <c r="BG28" s="368"/>
      <c r="BH28" s="77"/>
      <c r="BI28" s="77"/>
    </row>
    <row r="29" spans="1:61" s="25" customFormat="1" ht="18" customHeight="1">
      <c r="A29" s="77"/>
      <c r="B29" s="77"/>
      <c r="C29" s="369"/>
      <c r="D29" s="366"/>
      <c r="E29" s="366"/>
      <c r="F29" s="366"/>
      <c r="G29" s="370" t="s">
        <v>66</v>
      </c>
      <c r="H29" s="371"/>
      <c r="I29" s="371"/>
      <c r="J29" s="371"/>
      <c r="K29" s="372"/>
      <c r="L29" s="277">
        <v>20</v>
      </c>
      <c r="M29" s="277"/>
      <c r="N29" s="370"/>
      <c r="O29" s="372"/>
      <c r="P29" s="290"/>
      <c r="Q29" s="289"/>
      <c r="R29" s="290"/>
      <c r="S29" s="289"/>
      <c r="T29" s="370">
        <f t="shared" ref="T29:T43" si="3">SUM(L29:S29)</f>
        <v>20</v>
      </c>
      <c r="U29" s="372"/>
      <c r="V29" s="373">
        <f>T29-10</f>
        <v>10</v>
      </c>
      <c r="W29" s="374"/>
      <c r="X29" s="373">
        <f>T29-25</f>
        <v>-5</v>
      </c>
      <c r="Y29" s="374"/>
      <c r="Z29" s="373">
        <f>T29-40</f>
        <v>-20</v>
      </c>
      <c r="AA29" s="375"/>
      <c r="AB29" s="400"/>
      <c r="AC29" s="401"/>
      <c r="AD29" s="401"/>
      <c r="AE29" s="401"/>
      <c r="AF29" s="401"/>
      <c r="AG29" s="401"/>
      <c r="AH29" s="402"/>
      <c r="AI29" s="369"/>
      <c r="AJ29" s="366"/>
      <c r="AK29" s="366"/>
      <c r="AL29" s="366"/>
      <c r="AM29" s="277" t="s">
        <v>67</v>
      </c>
      <c r="AN29" s="277"/>
      <c r="AO29" s="277"/>
      <c r="AP29" s="277"/>
      <c r="AQ29" s="277"/>
      <c r="AR29" s="277">
        <v>20</v>
      </c>
      <c r="AS29" s="277"/>
      <c r="AT29" s="277" t="str">
        <f>IFERROR(VLOOKUP($O$7,种族补正表!$A$1:$AG$37,24,FALSE),"")</f>
        <v/>
      </c>
      <c r="AU29" s="277"/>
      <c r="AV29" s="366"/>
      <c r="AW29" s="366"/>
      <c r="AX29" s="366"/>
      <c r="AY29" s="366"/>
      <c r="AZ29" s="277">
        <f>SUM(AR29:AY29)</f>
        <v>20</v>
      </c>
      <c r="BA29" s="277"/>
      <c r="BB29" s="367">
        <f t="shared" si="0"/>
        <v>10</v>
      </c>
      <c r="BC29" s="367"/>
      <c r="BD29" s="367">
        <f t="shared" si="1"/>
        <v>-5</v>
      </c>
      <c r="BE29" s="367"/>
      <c r="BF29" s="367">
        <f t="shared" si="2"/>
        <v>-20</v>
      </c>
      <c r="BG29" s="368"/>
      <c r="BH29" s="77"/>
      <c r="BI29" s="77"/>
    </row>
    <row r="30" spans="1:61" s="25" customFormat="1" ht="18" customHeight="1">
      <c r="A30" s="77"/>
      <c r="B30" s="77"/>
      <c r="C30" s="369"/>
      <c r="D30" s="366"/>
      <c r="E30" s="366"/>
      <c r="F30" s="366"/>
      <c r="G30" s="370" t="s">
        <v>68</v>
      </c>
      <c r="H30" s="371"/>
      <c r="I30" s="371"/>
      <c r="J30" s="371"/>
      <c r="K30" s="372"/>
      <c r="L30" s="277">
        <v>1</v>
      </c>
      <c r="M30" s="277"/>
      <c r="N30" s="370"/>
      <c r="O30" s="372"/>
      <c r="P30" s="290"/>
      <c r="Q30" s="289"/>
      <c r="R30" s="290"/>
      <c r="S30" s="289"/>
      <c r="T30" s="370">
        <f t="shared" si="3"/>
        <v>1</v>
      </c>
      <c r="U30" s="372"/>
      <c r="V30" s="373">
        <f t="shared" ref="V30:V43" si="4">T30-10</f>
        <v>-9</v>
      </c>
      <c r="W30" s="374"/>
      <c r="X30" s="373">
        <f t="shared" ref="X30:X43" si="5">T30-25</f>
        <v>-24</v>
      </c>
      <c r="Y30" s="374"/>
      <c r="Z30" s="373">
        <f t="shared" ref="Z30:Z43" si="6">T30-40</f>
        <v>-39</v>
      </c>
      <c r="AA30" s="375"/>
      <c r="AB30" s="400"/>
      <c r="AC30" s="401"/>
      <c r="AD30" s="401"/>
      <c r="AE30" s="401"/>
      <c r="AF30" s="401"/>
      <c r="AG30" s="401"/>
      <c r="AH30" s="402"/>
      <c r="AI30" s="194" t="s">
        <v>69</v>
      </c>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378"/>
      <c r="BH30" s="77"/>
      <c r="BI30" s="77"/>
    </row>
    <row r="31" spans="1:61" s="25" customFormat="1" ht="18" customHeight="1">
      <c r="A31" s="77"/>
      <c r="B31" s="77"/>
      <c r="C31" s="369"/>
      <c r="D31" s="366"/>
      <c r="E31" s="366"/>
      <c r="F31" s="366"/>
      <c r="G31" s="370" t="s">
        <v>70</v>
      </c>
      <c r="H31" s="371"/>
      <c r="I31" s="371"/>
      <c r="J31" s="371"/>
      <c r="K31" s="372"/>
      <c r="L31" s="277">
        <v>10</v>
      </c>
      <c r="M31" s="277"/>
      <c r="N31" s="370"/>
      <c r="O31" s="372"/>
      <c r="P31" s="290"/>
      <c r="Q31" s="289"/>
      <c r="R31" s="290"/>
      <c r="S31" s="289"/>
      <c r="T31" s="370">
        <f t="shared" si="3"/>
        <v>10</v>
      </c>
      <c r="U31" s="372"/>
      <c r="V31" s="373">
        <f t="shared" si="4"/>
        <v>0</v>
      </c>
      <c r="W31" s="374"/>
      <c r="X31" s="373">
        <f t="shared" si="5"/>
        <v>-15</v>
      </c>
      <c r="Y31" s="374"/>
      <c r="Z31" s="373">
        <f t="shared" si="6"/>
        <v>-30</v>
      </c>
      <c r="AA31" s="375"/>
      <c r="AB31" s="400"/>
      <c r="AC31" s="401"/>
      <c r="AD31" s="401"/>
      <c r="AE31" s="401"/>
      <c r="AF31" s="401"/>
      <c r="AG31" s="401"/>
      <c r="AH31" s="402"/>
      <c r="AI31" s="148"/>
      <c r="AJ31" s="379"/>
      <c r="AK31" s="379"/>
      <c r="AL31" s="379"/>
      <c r="AM31" s="379"/>
      <c r="AN31" s="379"/>
      <c r="AO31" s="379"/>
      <c r="AP31" s="379"/>
      <c r="AQ31" s="379"/>
      <c r="AR31" s="379"/>
      <c r="AS31" s="379"/>
      <c r="AT31" s="379"/>
      <c r="AU31" s="379"/>
      <c r="AV31" s="379"/>
      <c r="AW31" s="379"/>
      <c r="AX31" s="379"/>
      <c r="AY31" s="379"/>
      <c r="AZ31" s="379"/>
      <c r="BA31" s="379"/>
      <c r="BB31" s="379"/>
      <c r="BC31" s="379"/>
      <c r="BD31" s="379"/>
      <c r="BE31" s="379"/>
      <c r="BF31" s="379"/>
      <c r="BG31" s="380"/>
      <c r="BH31" s="77"/>
      <c r="BI31" s="77"/>
    </row>
    <row r="32" spans="1:61" s="25" customFormat="1" ht="18" customHeight="1">
      <c r="A32" s="77"/>
      <c r="B32" s="77"/>
      <c r="C32" s="369"/>
      <c r="D32" s="366"/>
      <c r="E32" s="366"/>
      <c r="F32" s="366"/>
      <c r="G32" s="370" t="s">
        <v>71</v>
      </c>
      <c r="H32" s="371"/>
      <c r="I32" s="371"/>
      <c r="J32" s="371"/>
      <c r="K32" s="372"/>
      <c r="L32" s="277">
        <v>10</v>
      </c>
      <c r="M32" s="277"/>
      <c r="N32" s="370"/>
      <c r="O32" s="372"/>
      <c r="P32" s="290"/>
      <c r="Q32" s="289"/>
      <c r="R32" s="290"/>
      <c r="S32" s="289"/>
      <c r="T32" s="370">
        <f t="shared" si="3"/>
        <v>10</v>
      </c>
      <c r="U32" s="372"/>
      <c r="V32" s="373">
        <f t="shared" si="4"/>
        <v>0</v>
      </c>
      <c r="W32" s="374"/>
      <c r="X32" s="373">
        <f t="shared" si="5"/>
        <v>-15</v>
      </c>
      <c r="Y32" s="374"/>
      <c r="Z32" s="373">
        <f t="shared" si="6"/>
        <v>-30</v>
      </c>
      <c r="AA32" s="375"/>
      <c r="AB32" s="400"/>
      <c r="AC32" s="401"/>
      <c r="AD32" s="401"/>
      <c r="AE32" s="401"/>
      <c r="AF32" s="401"/>
      <c r="AG32" s="401"/>
      <c r="AH32" s="402"/>
      <c r="AI32" s="376" t="s">
        <v>52</v>
      </c>
      <c r="AJ32" s="277"/>
      <c r="AK32" s="277" t="s">
        <v>53</v>
      </c>
      <c r="AL32" s="277"/>
      <c r="AM32" s="277" t="s">
        <v>54</v>
      </c>
      <c r="AN32" s="277"/>
      <c r="AO32" s="277"/>
      <c r="AP32" s="277"/>
      <c r="AQ32" s="277"/>
      <c r="AR32" s="277" t="s">
        <v>55</v>
      </c>
      <c r="AS32" s="277"/>
      <c r="AT32" s="277" t="s">
        <v>38</v>
      </c>
      <c r="AU32" s="277"/>
      <c r="AV32" s="277" t="s">
        <v>56</v>
      </c>
      <c r="AW32" s="277"/>
      <c r="AX32" s="277" t="s">
        <v>57</v>
      </c>
      <c r="AY32" s="277"/>
      <c r="AZ32" s="277" t="s">
        <v>58</v>
      </c>
      <c r="BA32" s="277"/>
      <c r="BB32" s="277" t="s">
        <v>59</v>
      </c>
      <c r="BC32" s="277"/>
      <c r="BD32" s="277" t="s">
        <v>60</v>
      </c>
      <c r="BE32" s="277"/>
      <c r="BF32" s="277" t="s">
        <v>61</v>
      </c>
      <c r="BG32" s="397"/>
      <c r="BH32" s="77"/>
      <c r="BI32" s="77"/>
    </row>
    <row r="33" spans="1:61" s="25" customFormat="1" ht="18" customHeight="1">
      <c r="A33" s="77"/>
      <c r="B33" s="77"/>
      <c r="C33" s="369"/>
      <c r="D33" s="366"/>
      <c r="E33" s="366"/>
      <c r="F33" s="366"/>
      <c r="G33" s="370" t="s">
        <v>72</v>
      </c>
      <c r="H33" s="371"/>
      <c r="I33" s="371"/>
      <c r="J33" s="371"/>
      <c r="K33" s="372"/>
      <c r="L33" s="277">
        <v>10</v>
      </c>
      <c r="M33" s="277"/>
      <c r="N33" s="370"/>
      <c r="O33" s="372"/>
      <c r="P33" s="290"/>
      <c r="Q33" s="289"/>
      <c r="R33" s="290"/>
      <c r="S33" s="289"/>
      <c r="T33" s="370">
        <f t="shared" si="3"/>
        <v>10</v>
      </c>
      <c r="U33" s="372"/>
      <c r="V33" s="373">
        <f t="shared" si="4"/>
        <v>0</v>
      </c>
      <c r="W33" s="374"/>
      <c r="X33" s="373">
        <f t="shared" si="5"/>
        <v>-15</v>
      </c>
      <c r="Y33" s="374"/>
      <c r="Z33" s="373">
        <f t="shared" si="6"/>
        <v>-30</v>
      </c>
      <c r="AA33" s="375"/>
      <c r="AB33" s="400"/>
      <c r="AC33" s="401"/>
      <c r="AD33" s="401"/>
      <c r="AE33" s="401"/>
      <c r="AF33" s="401"/>
      <c r="AG33" s="401"/>
      <c r="AH33" s="402"/>
      <c r="AI33" s="369"/>
      <c r="AJ33" s="366"/>
      <c r="AK33" s="366"/>
      <c r="AL33" s="366"/>
      <c r="AM33" s="277" t="s">
        <v>73</v>
      </c>
      <c r="AN33" s="277"/>
      <c r="AO33" s="277"/>
      <c r="AP33" s="277"/>
      <c r="AQ33" s="277"/>
      <c r="AR33" s="277">
        <v>15</v>
      </c>
      <c r="AS33" s="277"/>
      <c r="AT33" s="277"/>
      <c r="AU33" s="277"/>
      <c r="AV33" s="366"/>
      <c r="AW33" s="366"/>
      <c r="AX33" s="366"/>
      <c r="AY33" s="366"/>
      <c r="AZ33" s="277">
        <f>SUM(AR33:AY33)</f>
        <v>15</v>
      </c>
      <c r="BA33" s="277"/>
      <c r="BB33" s="367">
        <f t="shared" si="0"/>
        <v>5</v>
      </c>
      <c r="BC33" s="367"/>
      <c r="BD33" s="367">
        <f t="shared" si="1"/>
        <v>-10</v>
      </c>
      <c r="BE33" s="367"/>
      <c r="BF33" s="367">
        <f t="shared" si="2"/>
        <v>-25</v>
      </c>
      <c r="BG33" s="368"/>
      <c r="BH33" s="77"/>
      <c r="BI33" s="77"/>
    </row>
    <row r="34" spans="1:61" s="25" customFormat="1" ht="18" customHeight="1">
      <c r="A34" s="77"/>
      <c r="B34" s="77"/>
      <c r="C34" s="369"/>
      <c r="D34" s="366"/>
      <c r="E34" s="366"/>
      <c r="F34" s="366"/>
      <c r="G34" s="370" t="s">
        <v>74</v>
      </c>
      <c r="H34" s="371"/>
      <c r="I34" s="371"/>
      <c r="J34" s="371"/>
      <c r="K34" s="372"/>
      <c r="L34" s="277">
        <v>10</v>
      </c>
      <c r="M34" s="277"/>
      <c r="N34" s="370"/>
      <c r="O34" s="372"/>
      <c r="P34" s="290"/>
      <c r="Q34" s="289"/>
      <c r="R34" s="290"/>
      <c r="S34" s="289"/>
      <c r="T34" s="370">
        <f t="shared" si="3"/>
        <v>10</v>
      </c>
      <c r="U34" s="372"/>
      <c r="V34" s="373">
        <f t="shared" si="4"/>
        <v>0</v>
      </c>
      <c r="W34" s="374"/>
      <c r="X34" s="373">
        <f t="shared" si="5"/>
        <v>-15</v>
      </c>
      <c r="Y34" s="374"/>
      <c r="Z34" s="373">
        <f t="shared" si="6"/>
        <v>-30</v>
      </c>
      <c r="AA34" s="375"/>
      <c r="AB34" s="400"/>
      <c r="AC34" s="401"/>
      <c r="AD34" s="401"/>
      <c r="AE34" s="401"/>
      <c r="AF34" s="401"/>
      <c r="AG34" s="401"/>
      <c r="AH34" s="402"/>
      <c r="AI34" s="369"/>
      <c r="AJ34" s="366"/>
      <c r="AK34" s="366"/>
      <c r="AL34" s="366"/>
      <c r="AM34" s="277" t="s">
        <v>75</v>
      </c>
      <c r="AN34" s="277"/>
      <c r="AO34" s="277"/>
      <c r="AP34" s="277"/>
      <c r="AQ34" s="277"/>
      <c r="AR34" s="277">
        <v>15</v>
      </c>
      <c r="AS34" s="277"/>
      <c r="AT34" s="277"/>
      <c r="AU34" s="277"/>
      <c r="AV34" s="366"/>
      <c r="AW34" s="366"/>
      <c r="AX34" s="366"/>
      <c r="AY34" s="366"/>
      <c r="AZ34" s="277">
        <f>SUM(AR34:AY34)</f>
        <v>15</v>
      </c>
      <c r="BA34" s="277"/>
      <c r="BB34" s="367">
        <f t="shared" si="0"/>
        <v>5</v>
      </c>
      <c r="BC34" s="367"/>
      <c r="BD34" s="367">
        <f t="shared" si="1"/>
        <v>-10</v>
      </c>
      <c r="BE34" s="367"/>
      <c r="BF34" s="367">
        <f t="shared" si="2"/>
        <v>-25</v>
      </c>
      <c r="BG34" s="368"/>
      <c r="BH34" s="77"/>
      <c r="BI34" s="77"/>
    </row>
    <row r="35" spans="1:61" s="25" customFormat="1" ht="18" customHeight="1">
      <c r="A35" s="77"/>
      <c r="B35" s="77"/>
      <c r="C35" s="369"/>
      <c r="D35" s="366"/>
      <c r="E35" s="366"/>
      <c r="F35" s="366"/>
      <c r="G35" s="370" t="s">
        <v>76</v>
      </c>
      <c r="H35" s="371"/>
      <c r="I35" s="371"/>
      <c r="J35" s="371"/>
      <c r="K35" s="372"/>
      <c r="L35" s="277">
        <v>20</v>
      </c>
      <c r="M35" s="277"/>
      <c r="N35" s="370"/>
      <c r="O35" s="372"/>
      <c r="P35" s="290"/>
      <c r="Q35" s="289"/>
      <c r="R35" s="290"/>
      <c r="S35" s="289"/>
      <c r="T35" s="370">
        <f t="shared" si="3"/>
        <v>20</v>
      </c>
      <c r="U35" s="372"/>
      <c r="V35" s="373">
        <f t="shared" si="4"/>
        <v>10</v>
      </c>
      <c r="W35" s="374"/>
      <c r="X35" s="373">
        <f t="shared" si="5"/>
        <v>-5</v>
      </c>
      <c r="Y35" s="374"/>
      <c r="Z35" s="373">
        <f t="shared" si="6"/>
        <v>-20</v>
      </c>
      <c r="AA35" s="375"/>
      <c r="AB35" s="400"/>
      <c r="AC35" s="401"/>
      <c r="AD35" s="401"/>
      <c r="AE35" s="401"/>
      <c r="AF35" s="401"/>
      <c r="AG35" s="401"/>
      <c r="AH35" s="402"/>
      <c r="AI35" s="369"/>
      <c r="AJ35" s="366"/>
      <c r="AK35" s="366"/>
      <c r="AL35" s="366"/>
      <c r="AM35" s="277" t="s">
        <v>77</v>
      </c>
      <c r="AN35" s="277"/>
      <c r="AO35" s="277"/>
      <c r="AP35" s="277"/>
      <c r="AQ35" s="277"/>
      <c r="AR35" s="277">
        <v>15</v>
      </c>
      <c r="AS35" s="277"/>
      <c r="AT35" s="277"/>
      <c r="AU35" s="277"/>
      <c r="AV35" s="366"/>
      <c r="AW35" s="366"/>
      <c r="AX35" s="366"/>
      <c r="AY35" s="366"/>
      <c r="AZ35" s="277">
        <f>SUM(AR35:AY35)</f>
        <v>15</v>
      </c>
      <c r="BA35" s="277"/>
      <c r="BB35" s="367">
        <f t="shared" si="0"/>
        <v>5</v>
      </c>
      <c r="BC35" s="367"/>
      <c r="BD35" s="367">
        <f t="shared" si="1"/>
        <v>-10</v>
      </c>
      <c r="BE35" s="367"/>
      <c r="BF35" s="367">
        <f t="shared" si="2"/>
        <v>-25</v>
      </c>
      <c r="BG35" s="368"/>
      <c r="BH35" s="77"/>
      <c r="BI35" s="77"/>
    </row>
    <row r="36" spans="1:61" s="25" customFormat="1" ht="18" customHeight="1">
      <c r="A36" s="77"/>
      <c r="B36" s="77"/>
      <c r="C36" s="369"/>
      <c r="D36" s="366"/>
      <c r="E36" s="366"/>
      <c r="F36" s="366"/>
      <c r="G36" s="370" t="s">
        <v>78</v>
      </c>
      <c r="H36" s="371"/>
      <c r="I36" s="371"/>
      <c r="J36" s="371"/>
      <c r="K36" s="372"/>
      <c r="L36" s="277">
        <v>10</v>
      </c>
      <c r="M36" s="277"/>
      <c r="N36" s="370"/>
      <c r="O36" s="372"/>
      <c r="P36" s="290"/>
      <c r="Q36" s="289"/>
      <c r="R36" s="290"/>
      <c r="S36" s="289"/>
      <c r="T36" s="370">
        <f t="shared" si="3"/>
        <v>10</v>
      </c>
      <c r="U36" s="372"/>
      <c r="V36" s="373">
        <f t="shared" si="4"/>
        <v>0</v>
      </c>
      <c r="W36" s="374"/>
      <c r="X36" s="373">
        <f t="shared" si="5"/>
        <v>-15</v>
      </c>
      <c r="Y36" s="374"/>
      <c r="Z36" s="373">
        <f t="shared" si="6"/>
        <v>-30</v>
      </c>
      <c r="AA36" s="375"/>
      <c r="AB36" s="400"/>
      <c r="AC36" s="401"/>
      <c r="AD36" s="401"/>
      <c r="AE36" s="401"/>
      <c r="AF36" s="401"/>
      <c r="AG36" s="401"/>
      <c r="AH36" s="402"/>
      <c r="AI36" s="398"/>
      <c r="AJ36" s="287"/>
      <c r="AK36" s="287"/>
      <c r="AL36" s="287"/>
      <c r="AM36" s="287"/>
      <c r="AN36" s="287"/>
      <c r="AO36" s="287"/>
      <c r="AP36" s="287"/>
      <c r="AQ36" s="287"/>
      <c r="AR36" s="287"/>
      <c r="AS36" s="287"/>
      <c r="AT36" s="242" t="s">
        <v>79</v>
      </c>
      <c r="AU36" s="242"/>
      <c r="AV36" s="242"/>
      <c r="AW36" s="86"/>
      <c r="AX36" s="86"/>
      <c r="AY36" s="86"/>
      <c r="AZ36" s="86"/>
      <c r="BA36" s="86"/>
      <c r="BB36" s="86"/>
      <c r="BC36" s="287"/>
      <c r="BD36" s="287"/>
      <c r="BE36" s="86"/>
      <c r="BF36" s="86"/>
      <c r="BG36" s="88"/>
      <c r="BH36" s="77"/>
      <c r="BI36" s="77"/>
    </row>
    <row r="37" spans="1:61" s="25" customFormat="1" ht="18" customHeight="1">
      <c r="A37" s="77"/>
      <c r="B37" s="77"/>
      <c r="C37" s="369"/>
      <c r="D37" s="366"/>
      <c r="E37" s="366"/>
      <c r="F37" s="366"/>
      <c r="G37" s="370" t="s">
        <v>80</v>
      </c>
      <c r="H37" s="371"/>
      <c r="I37" s="371"/>
      <c r="J37" s="371"/>
      <c r="K37" s="372"/>
      <c r="L37" s="277">
        <v>10</v>
      </c>
      <c r="M37" s="277"/>
      <c r="N37" s="370"/>
      <c r="O37" s="372"/>
      <c r="P37" s="290"/>
      <c r="Q37" s="289"/>
      <c r="R37" s="290"/>
      <c r="S37" s="289"/>
      <c r="T37" s="370">
        <f t="shared" si="3"/>
        <v>10</v>
      </c>
      <c r="U37" s="372"/>
      <c r="V37" s="373">
        <f t="shared" si="4"/>
        <v>0</v>
      </c>
      <c r="W37" s="374"/>
      <c r="X37" s="373">
        <f t="shared" si="5"/>
        <v>-15</v>
      </c>
      <c r="Y37" s="374"/>
      <c r="Z37" s="373">
        <f t="shared" si="6"/>
        <v>-30</v>
      </c>
      <c r="AA37" s="375"/>
      <c r="AB37" s="400"/>
      <c r="AC37" s="401"/>
      <c r="AD37" s="401"/>
      <c r="AE37" s="401"/>
      <c r="AF37" s="401"/>
      <c r="AG37" s="401"/>
      <c r="AH37" s="402"/>
      <c r="AI37" s="399"/>
      <c r="AJ37" s="288"/>
      <c r="AK37" s="288"/>
      <c r="AL37" s="288"/>
      <c r="AM37" s="288"/>
      <c r="AN37" s="288"/>
      <c r="AO37" s="288"/>
      <c r="AP37" s="288"/>
      <c r="AQ37" s="288"/>
      <c r="AR37" s="288"/>
      <c r="AS37" s="288"/>
      <c r="AT37" s="379"/>
      <c r="AU37" s="379"/>
      <c r="AV37" s="379"/>
      <c r="AW37" s="87"/>
      <c r="AX37" s="87"/>
      <c r="AY37" s="87"/>
      <c r="AZ37" s="87"/>
      <c r="BA37" s="87"/>
      <c r="BB37" s="87"/>
      <c r="BC37" s="288"/>
      <c r="BD37" s="288"/>
      <c r="BE37" s="89" t="s">
        <v>81</v>
      </c>
      <c r="BF37" s="395"/>
      <c r="BG37" s="396"/>
      <c r="BH37" s="77"/>
      <c r="BI37" s="77"/>
    </row>
    <row r="38" spans="1:61" s="25" customFormat="1" ht="18" customHeight="1">
      <c r="A38" s="77"/>
      <c r="B38" s="77"/>
      <c r="C38" s="369"/>
      <c r="D38" s="366"/>
      <c r="E38" s="366"/>
      <c r="F38" s="366"/>
      <c r="G38" s="370" t="s">
        <v>82</v>
      </c>
      <c r="H38" s="371"/>
      <c r="I38" s="371"/>
      <c r="J38" s="371"/>
      <c r="K38" s="372"/>
      <c r="L38" s="277">
        <v>30</v>
      </c>
      <c r="M38" s="277"/>
      <c r="N38" s="370"/>
      <c r="O38" s="372"/>
      <c r="P38" s="290"/>
      <c r="Q38" s="289"/>
      <c r="R38" s="290"/>
      <c r="S38" s="289"/>
      <c r="T38" s="370">
        <f t="shared" si="3"/>
        <v>30</v>
      </c>
      <c r="U38" s="372"/>
      <c r="V38" s="373">
        <f t="shared" si="4"/>
        <v>20</v>
      </c>
      <c r="W38" s="374"/>
      <c r="X38" s="373">
        <f t="shared" si="5"/>
        <v>5</v>
      </c>
      <c r="Y38" s="374"/>
      <c r="Z38" s="373">
        <f t="shared" si="6"/>
        <v>-10</v>
      </c>
      <c r="AA38" s="375"/>
      <c r="AB38" s="389" t="s">
        <v>83</v>
      </c>
      <c r="AC38" s="390"/>
      <c r="AD38" s="390"/>
      <c r="AE38" s="390"/>
      <c r="AF38" s="390"/>
      <c r="AG38" s="390"/>
      <c r="AH38" s="391"/>
      <c r="AI38" s="376" t="s">
        <v>52</v>
      </c>
      <c r="AJ38" s="277"/>
      <c r="AK38" s="277" t="s">
        <v>53</v>
      </c>
      <c r="AL38" s="277"/>
      <c r="AM38" s="277" t="s">
        <v>54</v>
      </c>
      <c r="AN38" s="277"/>
      <c r="AO38" s="277"/>
      <c r="AP38" s="277"/>
      <c r="AQ38" s="277"/>
      <c r="AR38" s="277" t="s">
        <v>55</v>
      </c>
      <c r="AS38" s="277"/>
      <c r="AT38" s="277" t="s">
        <v>38</v>
      </c>
      <c r="AU38" s="277"/>
      <c r="AV38" s="277" t="s">
        <v>56</v>
      </c>
      <c r="AW38" s="277"/>
      <c r="AX38" s="277" t="s">
        <v>57</v>
      </c>
      <c r="AY38" s="277"/>
      <c r="AZ38" s="277" t="s">
        <v>58</v>
      </c>
      <c r="BA38" s="277"/>
      <c r="BB38" s="277" t="s">
        <v>59</v>
      </c>
      <c r="BC38" s="277"/>
      <c r="BD38" s="277" t="s">
        <v>60</v>
      </c>
      <c r="BE38" s="277"/>
      <c r="BF38" s="277" t="s">
        <v>61</v>
      </c>
      <c r="BG38" s="397"/>
      <c r="BH38" s="77"/>
      <c r="BI38" s="77"/>
    </row>
    <row r="39" spans="1:61" s="25" customFormat="1" ht="18" customHeight="1">
      <c r="A39" s="77"/>
      <c r="B39" s="77"/>
      <c r="C39" s="369"/>
      <c r="D39" s="366"/>
      <c r="E39" s="366"/>
      <c r="F39" s="366"/>
      <c r="G39" s="370" t="s">
        <v>84</v>
      </c>
      <c r="H39" s="371"/>
      <c r="I39" s="371"/>
      <c r="J39" s="371"/>
      <c r="K39" s="372"/>
      <c r="L39" s="277">
        <v>0</v>
      </c>
      <c r="M39" s="277"/>
      <c r="N39" s="370" t="str">
        <f>IFERROR(VLOOKUP($O$7,种族补正表!$A$1:$AG$37,21,FALSE),"")</f>
        <v/>
      </c>
      <c r="O39" s="372"/>
      <c r="P39" s="290"/>
      <c r="Q39" s="289"/>
      <c r="R39" s="290"/>
      <c r="S39" s="289"/>
      <c r="T39" s="370">
        <f t="shared" si="3"/>
        <v>0</v>
      </c>
      <c r="U39" s="372"/>
      <c r="V39" s="373">
        <f t="shared" si="4"/>
        <v>-10</v>
      </c>
      <c r="W39" s="374"/>
      <c r="X39" s="373">
        <f t="shared" si="5"/>
        <v>-25</v>
      </c>
      <c r="Y39" s="374"/>
      <c r="Z39" s="373">
        <f t="shared" si="6"/>
        <v>-40</v>
      </c>
      <c r="AA39" s="375"/>
      <c r="AB39" s="392"/>
      <c r="AC39" s="393"/>
      <c r="AD39" s="393"/>
      <c r="AE39" s="393"/>
      <c r="AF39" s="393"/>
      <c r="AG39" s="393"/>
      <c r="AH39" s="394"/>
      <c r="AI39" s="369"/>
      <c r="AJ39" s="366"/>
      <c r="AK39" s="366"/>
      <c r="AL39" s="366"/>
      <c r="AM39" s="277" t="s">
        <v>85</v>
      </c>
      <c r="AN39" s="277"/>
      <c r="AO39" s="277"/>
      <c r="AP39" s="277"/>
      <c r="AQ39" s="277"/>
      <c r="AR39" s="277">
        <v>5</v>
      </c>
      <c r="AS39" s="277"/>
      <c r="AT39" s="277" t="str">
        <f>IFERROR(VLOOKUP($O$7,种族补正表!$A$1:$AG$37,18,FALSE),"")</f>
        <v/>
      </c>
      <c r="AU39" s="277"/>
      <c r="AV39" s="366"/>
      <c r="AW39" s="366"/>
      <c r="AX39" s="366"/>
      <c r="AY39" s="366"/>
      <c r="AZ39" s="277">
        <f>SUM(AR39:AY39)</f>
        <v>5</v>
      </c>
      <c r="BA39" s="277"/>
      <c r="BB39" s="367">
        <f t="shared" si="0"/>
        <v>-5</v>
      </c>
      <c r="BC39" s="367"/>
      <c r="BD39" s="367">
        <f t="shared" si="1"/>
        <v>-20</v>
      </c>
      <c r="BE39" s="367"/>
      <c r="BF39" s="367">
        <f t="shared" si="2"/>
        <v>-35</v>
      </c>
      <c r="BG39" s="368"/>
      <c r="BH39" s="77"/>
      <c r="BI39" s="77"/>
    </row>
    <row r="40" spans="1:61" s="25" customFormat="1" ht="18" customHeight="1">
      <c r="A40" s="77"/>
      <c r="B40" s="77"/>
      <c r="C40" s="369"/>
      <c r="D40" s="366"/>
      <c r="E40" s="366"/>
      <c r="F40" s="366"/>
      <c r="G40" s="370" t="s">
        <v>86</v>
      </c>
      <c r="H40" s="371"/>
      <c r="I40" s="371"/>
      <c r="J40" s="371"/>
      <c r="K40" s="372"/>
      <c r="L40" s="277">
        <v>1</v>
      </c>
      <c r="M40" s="277"/>
      <c r="N40" s="370"/>
      <c r="O40" s="372"/>
      <c r="P40" s="290"/>
      <c r="Q40" s="289"/>
      <c r="R40" s="290"/>
      <c r="S40" s="289"/>
      <c r="T40" s="370">
        <f t="shared" si="3"/>
        <v>1</v>
      </c>
      <c r="U40" s="372"/>
      <c r="V40" s="373">
        <f t="shared" si="4"/>
        <v>-9</v>
      </c>
      <c r="W40" s="374"/>
      <c r="X40" s="373">
        <f t="shared" si="5"/>
        <v>-24</v>
      </c>
      <c r="Y40" s="374"/>
      <c r="Z40" s="373">
        <f t="shared" si="6"/>
        <v>-39</v>
      </c>
      <c r="AA40" s="375"/>
      <c r="AB40" s="386" t="s">
        <v>87</v>
      </c>
      <c r="AC40" s="387"/>
      <c r="AD40" s="387"/>
      <c r="AE40" s="387"/>
      <c r="AF40" s="387"/>
      <c r="AG40" s="387"/>
      <c r="AH40" s="388"/>
      <c r="AI40" s="369"/>
      <c r="AJ40" s="366"/>
      <c r="AK40" s="366"/>
      <c r="AL40" s="366"/>
      <c r="AM40" s="277" t="s">
        <v>88</v>
      </c>
      <c r="AN40" s="277"/>
      <c r="AO40" s="277"/>
      <c r="AP40" s="277"/>
      <c r="AQ40" s="277"/>
      <c r="AR40" s="277">
        <v>5</v>
      </c>
      <c r="AS40" s="277"/>
      <c r="AT40" s="277"/>
      <c r="AU40" s="277"/>
      <c r="AV40" s="366"/>
      <c r="AW40" s="366"/>
      <c r="AX40" s="366"/>
      <c r="AY40" s="366"/>
      <c r="AZ40" s="277">
        <f t="shared" ref="AZ40:AZ60" si="7">SUM(AR40:AY40)</f>
        <v>5</v>
      </c>
      <c r="BA40" s="277"/>
      <c r="BB40" s="367">
        <f t="shared" si="0"/>
        <v>-5</v>
      </c>
      <c r="BC40" s="367"/>
      <c r="BD40" s="367">
        <f t="shared" si="1"/>
        <v>-20</v>
      </c>
      <c r="BE40" s="367"/>
      <c r="BF40" s="367">
        <f t="shared" si="2"/>
        <v>-35</v>
      </c>
      <c r="BG40" s="368"/>
      <c r="BH40" s="77"/>
      <c r="BI40" s="77"/>
    </row>
    <row r="41" spans="1:61" s="25" customFormat="1" ht="18" customHeight="1">
      <c r="A41" s="77"/>
      <c r="B41" s="77"/>
      <c r="C41" s="369"/>
      <c r="D41" s="366"/>
      <c r="E41" s="366"/>
      <c r="F41" s="366"/>
      <c r="G41" s="370" t="s">
        <v>89</v>
      </c>
      <c r="H41" s="371"/>
      <c r="I41" s="371"/>
      <c r="J41" s="371"/>
      <c r="K41" s="372"/>
      <c r="L41" s="277">
        <v>5</v>
      </c>
      <c r="M41" s="277"/>
      <c r="N41" s="370"/>
      <c r="O41" s="372"/>
      <c r="P41" s="290"/>
      <c r="Q41" s="289"/>
      <c r="R41" s="290"/>
      <c r="S41" s="289"/>
      <c r="T41" s="370">
        <f t="shared" si="3"/>
        <v>5</v>
      </c>
      <c r="U41" s="372"/>
      <c r="V41" s="373">
        <f t="shared" si="4"/>
        <v>-5</v>
      </c>
      <c r="W41" s="374"/>
      <c r="X41" s="373">
        <f t="shared" si="5"/>
        <v>-20</v>
      </c>
      <c r="Y41" s="374"/>
      <c r="Z41" s="373">
        <f t="shared" si="6"/>
        <v>-35</v>
      </c>
      <c r="AA41" s="375"/>
      <c r="AB41" s="383" t="str">
        <f>IFERROR(IF(角色卡!AV8&lt;60,角色卡!AV8*6,360)+VLOOKUP(G7,职业!B2:C49,2,FALSE)-SUM(P28:Q43,P47:Q50,P54:Q68,P72:Q77,AV26:AW29,AV33:AW35,AV39:AW77,AS91),"")</f>
        <v/>
      </c>
      <c r="AC41" s="384"/>
      <c r="AD41" s="384"/>
      <c r="AE41" s="384"/>
      <c r="AF41" s="384"/>
      <c r="AG41" s="384"/>
      <c r="AH41" s="385"/>
      <c r="AI41" s="369"/>
      <c r="AJ41" s="366"/>
      <c r="AK41" s="366"/>
      <c r="AL41" s="366"/>
      <c r="AM41" s="277" t="s">
        <v>90</v>
      </c>
      <c r="AN41" s="277"/>
      <c r="AO41" s="277"/>
      <c r="AP41" s="277"/>
      <c r="AQ41" s="277"/>
      <c r="AR41" s="277">
        <v>5</v>
      </c>
      <c r="AS41" s="277"/>
      <c r="AT41" s="277"/>
      <c r="AU41" s="277"/>
      <c r="AV41" s="366"/>
      <c r="AW41" s="366"/>
      <c r="AX41" s="366"/>
      <c r="AY41" s="366"/>
      <c r="AZ41" s="277">
        <f t="shared" si="7"/>
        <v>5</v>
      </c>
      <c r="BA41" s="277"/>
      <c r="BB41" s="367">
        <f t="shared" si="0"/>
        <v>-5</v>
      </c>
      <c r="BC41" s="367"/>
      <c r="BD41" s="367">
        <f t="shared" si="1"/>
        <v>-20</v>
      </c>
      <c r="BE41" s="367"/>
      <c r="BF41" s="367">
        <f t="shared" si="2"/>
        <v>-35</v>
      </c>
      <c r="BG41" s="368"/>
      <c r="BH41" s="77"/>
      <c r="BI41" s="77"/>
    </row>
    <row r="42" spans="1:61" s="25" customFormat="1" ht="18" customHeight="1">
      <c r="A42" s="77"/>
      <c r="B42" s="77"/>
      <c r="C42" s="369"/>
      <c r="D42" s="366"/>
      <c r="E42" s="366"/>
      <c r="F42" s="366"/>
      <c r="G42" s="370" t="s">
        <v>91</v>
      </c>
      <c r="H42" s="371"/>
      <c r="I42" s="371"/>
      <c r="J42" s="371"/>
      <c r="K42" s="372"/>
      <c r="L42" s="277">
        <v>10</v>
      </c>
      <c r="M42" s="277"/>
      <c r="N42" s="370"/>
      <c r="O42" s="372"/>
      <c r="P42" s="290"/>
      <c r="Q42" s="289"/>
      <c r="R42" s="290"/>
      <c r="S42" s="289"/>
      <c r="T42" s="370">
        <f t="shared" si="3"/>
        <v>10</v>
      </c>
      <c r="U42" s="372"/>
      <c r="V42" s="373">
        <f t="shared" si="4"/>
        <v>0</v>
      </c>
      <c r="W42" s="374"/>
      <c r="X42" s="373">
        <f t="shared" si="5"/>
        <v>-15</v>
      </c>
      <c r="Y42" s="374"/>
      <c r="Z42" s="373">
        <f t="shared" si="6"/>
        <v>-30</v>
      </c>
      <c r="AA42" s="375"/>
      <c r="AB42" s="383"/>
      <c r="AC42" s="384"/>
      <c r="AD42" s="384"/>
      <c r="AE42" s="384"/>
      <c r="AF42" s="384"/>
      <c r="AG42" s="384"/>
      <c r="AH42" s="385"/>
      <c r="AI42" s="369"/>
      <c r="AJ42" s="366"/>
      <c r="AK42" s="366"/>
      <c r="AL42" s="366"/>
      <c r="AM42" s="370" t="s">
        <v>92</v>
      </c>
      <c r="AN42" s="371"/>
      <c r="AO42" s="371"/>
      <c r="AP42" s="371"/>
      <c r="AQ42" s="372"/>
      <c r="AR42" s="277">
        <v>5</v>
      </c>
      <c r="AS42" s="277"/>
      <c r="AT42" s="277"/>
      <c r="AU42" s="277"/>
      <c r="AV42" s="366"/>
      <c r="AW42" s="366"/>
      <c r="AX42" s="366"/>
      <c r="AY42" s="366"/>
      <c r="AZ42" s="277">
        <f t="shared" si="7"/>
        <v>5</v>
      </c>
      <c r="BA42" s="277"/>
      <c r="BB42" s="367">
        <f t="shared" si="0"/>
        <v>-5</v>
      </c>
      <c r="BC42" s="367"/>
      <c r="BD42" s="367">
        <f t="shared" si="1"/>
        <v>-20</v>
      </c>
      <c r="BE42" s="367"/>
      <c r="BF42" s="367">
        <f t="shared" si="2"/>
        <v>-35</v>
      </c>
      <c r="BG42" s="368"/>
      <c r="BH42" s="77"/>
      <c r="BI42" s="77"/>
    </row>
    <row r="43" spans="1:61" s="25" customFormat="1" ht="18" customHeight="1">
      <c r="A43" s="77"/>
      <c r="B43" s="77"/>
      <c r="C43" s="369"/>
      <c r="D43" s="366"/>
      <c r="E43" s="366"/>
      <c r="F43" s="366"/>
      <c r="G43" s="370" t="s">
        <v>93</v>
      </c>
      <c r="H43" s="371"/>
      <c r="I43" s="371"/>
      <c r="J43" s="371"/>
      <c r="K43" s="372"/>
      <c r="L43" s="277">
        <v>0</v>
      </c>
      <c r="M43" s="277"/>
      <c r="N43" s="370"/>
      <c r="O43" s="372"/>
      <c r="P43" s="290"/>
      <c r="Q43" s="289"/>
      <c r="R43" s="290"/>
      <c r="S43" s="289"/>
      <c r="T43" s="370">
        <f t="shared" si="3"/>
        <v>0</v>
      </c>
      <c r="U43" s="372"/>
      <c r="V43" s="373">
        <f t="shared" si="4"/>
        <v>-10</v>
      </c>
      <c r="W43" s="374"/>
      <c r="X43" s="373">
        <f t="shared" si="5"/>
        <v>-25</v>
      </c>
      <c r="Y43" s="374"/>
      <c r="Z43" s="373">
        <f t="shared" si="6"/>
        <v>-40</v>
      </c>
      <c r="AA43" s="375"/>
      <c r="AB43" s="81"/>
      <c r="AC43" s="82"/>
      <c r="AD43" s="82"/>
      <c r="AE43" s="82"/>
      <c r="AF43" s="82"/>
      <c r="AG43" s="82"/>
      <c r="AH43" s="85"/>
      <c r="AI43" s="369"/>
      <c r="AJ43" s="366"/>
      <c r="AK43" s="366"/>
      <c r="AL43" s="366"/>
      <c r="AM43" s="277" t="s">
        <v>94</v>
      </c>
      <c r="AN43" s="277"/>
      <c r="AO43" s="277"/>
      <c r="AP43" s="277"/>
      <c r="AQ43" s="277"/>
      <c r="AR43" s="277">
        <v>30</v>
      </c>
      <c r="AS43" s="277"/>
      <c r="AT43" s="277"/>
      <c r="AU43" s="277"/>
      <c r="AV43" s="366"/>
      <c r="AW43" s="366"/>
      <c r="AX43" s="366"/>
      <c r="AY43" s="366"/>
      <c r="AZ43" s="277">
        <f t="shared" si="7"/>
        <v>30</v>
      </c>
      <c r="BA43" s="277"/>
      <c r="BB43" s="367">
        <f t="shared" si="0"/>
        <v>20</v>
      </c>
      <c r="BC43" s="367"/>
      <c r="BD43" s="367">
        <f t="shared" si="1"/>
        <v>5</v>
      </c>
      <c r="BE43" s="367"/>
      <c r="BF43" s="367">
        <f t="shared" si="2"/>
        <v>-10</v>
      </c>
      <c r="BG43" s="368"/>
      <c r="BH43" s="77"/>
      <c r="BI43" s="77"/>
    </row>
    <row r="44" spans="1:61" s="25" customFormat="1" ht="18" customHeight="1">
      <c r="A44" s="77"/>
      <c r="B44" s="77"/>
      <c r="C44" s="194" t="s">
        <v>95</v>
      </c>
      <c r="D44" s="242"/>
      <c r="E44" s="242"/>
      <c r="F44" s="242"/>
      <c r="G44" s="242"/>
      <c r="H44" s="242"/>
      <c r="I44" s="242"/>
      <c r="J44" s="242"/>
      <c r="K44" s="242"/>
      <c r="L44" s="242"/>
      <c r="M44" s="242"/>
      <c r="N44" s="242"/>
      <c r="O44" s="242"/>
      <c r="P44" s="242"/>
      <c r="Q44" s="242"/>
      <c r="R44" s="242"/>
      <c r="S44" s="242"/>
      <c r="T44" s="242"/>
      <c r="U44" s="242"/>
      <c r="V44" s="242"/>
      <c r="W44" s="242"/>
      <c r="X44" s="242"/>
      <c r="Y44" s="242"/>
      <c r="Z44" s="242"/>
      <c r="AA44" s="378"/>
      <c r="AB44" s="246" t="s">
        <v>81</v>
      </c>
      <c r="AC44" s="247"/>
      <c r="AD44" s="250"/>
      <c r="AE44" s="250"/>
      <c r="AF44" s="250"/>
      <c r="AG44" s="82"/>
      <c r="AH44" s="85"/>
      <c r="AI44" s="369"/>
      <c r="AJ44" s="366"/>
      <c r="AK44" s="366"/>
      <c r="AL44" s="366"/>
      <c r="AM44" s="277" t="s">
        <v>96</v>
      </c>
      <c r="AN44" s="277"/>
      <c r="AO44" s="277"/>
      <c r="AP44" s="277"/>
      <c r="AQ44" s="277"/>
      <c r="AR44" s="277">
        <v>5</v>
      </c>
      <c r="AS44" s="277"/>
      <c r="AT44" s="277"/>
      <c r="AU44" s="277"/>
      <c r="AV44" s="366"/>
      <c r="AW44" s="366"/>
      <c r="AX44" s="366"/>
      <c r="AY44" s="366"/>
      <c r="AZ44" s="277">
        <f t="shared" si="7"/>
        <v>5</v>
      </c>
      <c r="BA44" s="277"/>
      <c r="BB44" s="367">
        <f t="shared" si="0"/>
        <v>-5</v>
      </c>
      <c r="BC44" s="367"/>
      <c r="BD44" s="367">
        <f t="shared" si="1"/>
        <v>-20</v>
      </c>
      <c r="BE44" s="367"/>
      <c r="BF44" s="367">
        <f t="shared" si="2"/>
        <v>-35</v>
      </c>
      <c r="BG44" s="368"/>
      <c r="BH44" s="77"/>
      <c r="BI44" s="77"/>
    </row>
    <row r="45" spans="1:61" s="25" customFormat="1" ht="18" customHeight="1">
      <c r="A45" s="77"/>
      <c r="B45" s="77"/>
      <c r="C45" s="148"/>
      <c r="D45" s="379"/>
      <c r="E45" s="379"/>
      <c r="F45" s="379"/>
      <c r="G45" s="379"/>
      <c r="H45" s="379"/>
      <c r="I45" s="379"/>
      <c r="J45" s="379"/>
      <c r="K45" s="379"/>
      <c r="L45" s="379"/>
      <c r="M45" s="379"/>
      <c r="N45" s="379"/>
      <c r="O45" s="379"/>
      <c r="P45" s="379"/>
      <c r="Q45" s="379"/>
      <c r="R45" s="379"/>
      <c r="S45" s="379"/>
      <c r="T45" s="379"/>
      <c r="U45" s="379"/>
      <c r="V45" s="379"/>
      <c r="W45" s="379"/>
      <c r="X45" s="379"/>
      <c r="Y45" s="379"/>
      <c r="Z45" s="379"/>
      <c r="AA45" s="380"/>
      <c r="AB45" s="248"/>
      <c r="AC45" s="249"/>
      <c r="AD45" s="251"/>
      <c r="AE45" s="251"/>
      <c r="AF45" s="251"/>
      <c r="AG45" s="82"/>
      <c r="AH45" s="85"/>
      <c r="AI45" s="369"/>
      <c r="AJ45" s="366"/>
      <c r="AK45" s="366"/>
      <c r="AL45" s="366"/>
      <c r="AM45" s="277" t="s">
        <v>97</v>
      </c>
      <c r="AN45" s="277"/>
      <c r="AO45" s="277"/>
      <c r="AP45" s="277"/>
      <c r="AQ45" s="277"/>
      <c r="AR45" s="277">
        <v>5</v>
      </c>
      <c r="AS45" s="277"/>
      <c r="AT45" s="277"/>
      <c r="AU45" s="277"/>
      <c r="AV45" s="366"/>
      <c r="AW45" s="366"/>
      <c r="AX45" s="366"/>
      <c r="AY45" s="366"/>
      <c r="AZ45" s="277">
        <f t="shared" si="7"/>
        <v>5</v>
      </c>
      <c r="BA45" s="277"/>
      <c r="BB45" s="367">
        <f t="shared" si="0"/>
        <v>-5</v>
      </c>
      <c r="BC45" s="367"/>
      <c r="BD45" s="367">
        <f t="shared" si="1"/>
        <v>-20</v>
      </c>
      <c r="BE45" s="367"/>
      <c r="BF45" s="367">
        <f t="shared" si="2"/>
        <v>-35</v>
      </c>
      <c r="BG45" s="368"/>
      <c r="BH45" s="77"/>
      <c r="BI45" s="77"/>
    </row>
    <row r="46" spans="1:61" s="25" customFormat="1" ht="18" customHeight="1">
      <c r="A46" s="77"/>
      <c r="B46" s="77"/>
      <c r="C46" s="382" t="s">
        <v>52</v>
      </c>
      <c r="D46" s="372"/>
      <c r="E46" s="277" t="s">
        <v>53</v>
      </c>
      <c r="F46" s="277"/>
      <c r="G46" s="370" t="s">
        <v>54</v>
      </c>
      <c r="H46" s="371"/>
      <c r="I46" s="371"/>
      <c r="J46" s="371"/>
      <c r="K46" s="372"/>
      <c r="L46" s="277" t="s">
        <v>55</v>
      </c>
      <c r="M46" s="277"/>
      <c r="N46" s="370" t="s">
        <v>38</v>
      </c>
      <c r="O46" s="372"/>
      <c r="P46" s="370" t="s">
        <v>56</v>
      </c>
      <c r="Q46" s="372"/>
      <c r="R46" s="370" t="s">
        <v>57</v>
      </c>
      <c r="S46" s="372"/>
      <c r="T46" s="370" t="s">
        <v>58</v>
      </c>
      <c r="U46" s="372"/>
      <c r="V46" s="370" t="s">
        <v>59</v>
      </c>
      <c r="W46" s="372"/>
      <c r="X46" s="370" t="s">
        <v>60</v>
      </c>
      <c r="Y46" s="372"/>
      <c r="Z46" s="370" t="s">
        <v>61</v>
      </c>
      <c r="AA46" s="377"/>
      <c r="AB46" s="83"/>
      <c r="AC46" s="84"/>
      <c r="AD46" s="84"/>
      <c r="AE46" s="84"/>
      <c r="AF46" s="84"/>
      <c r="AG46" s="82"/>
      <c r="AH46" s="85"/>
      <c r="AI46" s="369"/>
      <c r="AJ46" s="366"/>
      <c r="AK46" s="366"/>
      <c r="AL46" s="366"/>
      <c r="AM46" s="277" t="s">
        <v>98</v>
      </c>
      <c r="AN46" s="277"/>
      <c r="AO46" s="277"/>
      <c r="AP46" s="277"/>
      <c r="AQ46" s="277"/>
      <c r="AR46" s="277">
        <v>5</v>
      </c>
      <c r="AS46" s="277"/>
      <c r="AT46" s="277"/>
      <c r="AU46" s="277"/>
      <c r="AV46" s="366"/>
      <c r="AW46" s="366"/>
      <c r="AX46" s="366"/>
      <c r="AY46" s="366"/>
      <c r="AZ46" s="277">
        <f t="shared" si="7"/>
        <v>5</v>
      </c>
      <c r="BA46" s="277"/>
      <c r="BB46" s="367">
        <f t="shared" si="0"/>
        <v>-5</v>
      </c>
      <c r="BC46" s="367"/>
      <c r="BD46" s="367">
        <f t="shared" si="1"/>
        <v>-20</v>
      </c>
      <c r="BE46" s="367"/>
      <c r="BF46" s="367">
        <f t="shared" si="2"/>
        <v>-35</v>
      </c>
      <c r="BG46" s="368"/>
      <c r="BH46" s="77"/>
      <c r="BI46" s="77"/>
    </row>
    <row r="47" spans="1:61" s="25" customFormat="1" ht="18" customHeight="1">
      <c r="A47" s="77"/>
      <c r="B47" s="77"/>
      <c r="C47" s="369"/>
      <c r="D47" s="366"/>
      <c r="E47" s="366"/>
      <c r="F47" s="366"/>
      <c r="G47" s="370" t="s">
        <v>99</v>
      </c>
      <c r="H47" s="371"/>
      <c r="I47" s="371"/>
      <c r="J47" s="371"/>
      <c r="K47" s="372"/>
      <c r="L47" s="277">
        <v>15</v>
      </c>
      <c r="M47" s="277"/>
      <c r="N47" s="370" t="str">
        <f>IFERROR(VLOOKUP($O$7,种族补正表!$A$1:$AG$37,12,FALSE),"")</f>
        <v/>
      </c>
      <c r="O47" s="372"/>
      <c r="P47" s="290"/>
      <c r="Q47" s="289"/>
      <c r="R47" s="290"/>
      <c r="S47" s="289"/>
      <c r="T47" s="370">
        <f>SUM(L47:S47)</f>
        <v>15</v>
      </c>
      <c r="U47" s="372"/>
      <c r="V47" s="373">
        <f t="shared" ref="V47:V77" si="8">T47-10</f>
        <v>5</v>
      </c>
      <c r="W47" s="374"/>
      <c r="X47" s="373">
        <f t="shared" ref="X47:X77" si="9">T47-25</f>
        <v>-10</v>
      </c>
      <c r="Y47" s="374"/>
      <c r="Z47" s="373">
        <f t="shared" ref="Z47:Z77" si="10">T47-40</f>
        <v>-25</v>
      </c>
      <c r="AA47" s="375"/>
      <c r="AB47" s="83"/>
      <c r="AC47" s="84"/>
      <c r="AD47" s="84"/>
      <c r="AE47" s="84"/>
      <c r="AF47" s="84"/>
      <c r="AG47" s="82"/>
      <c r="AH47" s="85"/>
      <c r="AI47" s="369"/>
      <c r="AJ47" s="366"/>
      <c r="AK47" s="366"/>
      <c r="AL47" s="366"/>
      <c r="AM47" s="277" t="s">
        <v>100</v>
      </c>
      <c r="AN47" s="277"/>
      <c r="AO47" s="277"/>
      <c r="AP47" s="277"/>
      <c r="AQ47" s="277"/>
      <c r="AR47" s="277">
        <v>5</v>
      </c>
      <c r="AS47" s="277"/>
      <c r="AT47" s="277"/>
      <c r="AU47" s="277"/>
      <c r="AV47" s="366"/>
      <c r="AW47" s="366"/>
      <c r="AX47" s="366"/>
      <c r="AY47" s="366"/>
      <c r="AZ47" s="277">
        <f t="shared" si="7"/>
        <v>5</v>
      </c>
      <c r="BA47" s="277"/>
      <c r="BB47" s="367">
        <f t="shared" si="0"/>
        <v>-5</v>
      </c>
      <c r="BC47" s="367"/>
      <c r="BD47" s="367">
        <f t="shared" si="1"/>
        <v>-20</v>
      </c>
      <c r="BE47" s="367"/>
      <c r="BF47" s="367">
        <f t="shared" si="2"/>
        <v>-35</v>
      </c>
      <c r="BG47" s="368"/>
      <c r="BH47" s="77"/>
      <c r="BI47" s="77"/>
    </row>
    <row r="48" spans="1:61" s="25" customFormat="1" ht="18" customHeight="1">
      <c r="A48" s="77"/>
      <c r="B48" s="77"/>
      <c r="C48" s="369"/>
      <c r="D48" s="366"/>
      <c r="E48" s="366"/>
      <c r="F48" s="366"/>
      <c r="G48" s="370" t="s">
        <v>101</v>
      </c>
      <c r="H48" s="371"/>
      <c r="I48" s="371"/>
      <c r="J48" s="371"/>
      <c r="K48" s="372"/>
      <c r="L48" s="277">
        <v>15</v>
      </c>
      <c r="M48" s="277"/>
      <c r="N48" s="370" t="str">
        <f>IFERROR(VLOOKUP($O$7,种族补正表!$A$1:$AG$37,22,FALSE),"")</f>
        <v/>
      </c>
      <c r="O48" s="372"/>
      <c r="P48" s="290"/>
      <c r="Q48" s="289"/>
      <c r="R48" s="290"/>
      <c r="S48" s="289"/>
      <c r="T48" s="370">
        <f>SUM(L48:S48)</f>
        <v>15</v>
      </c>
      <c r="U48" s="372"/>
      <c r="V48" s="373">
        <f t="shared" si="8"/>
        <v>5</v>
      </c>
      <c r="W48" s="374"/>
      <c r="X48" s="373">
        <f t="shared" si="9"/>
        <v>-10</v>
      </c>
      <c r="Y48" s="374"/>
      <c r="Z48" s="373">
        <f t="shared" si="10"/>
        <v>-25</v>
      </c>
      <c r="AA48" s="375"/>
      <c r="AB48" s="83"/>
      <c r="AC48" s="84"/>
      <c r="AD48" s="84"/>
      <c r="AE48" s="84"/>
      <c r="AF48" s="84"/>
      <c r="AG48" s="82"/>
      <c r="AH48" s="85"/>
      <c r="AI48" s="369"/>
      <c r="AJ48" s="366"/>
      <c r="AK48" s="366"/>
      <c r="AL48" s="366"/>
      <c r="AM48" s="277" t="s">
        <v>102</v>
      </c>
      <c r="AN48" s="277"/>
      <c r="AO48" s="277"/>
      <c r="AP48" s="277"/>
      <c r="AQ48" s="277"/>
      <c r="AR48" s="277">
        <v>5</v>
      </c>
      <c r="AS48" s="277"/>
      <c r="AT48" s="277"/>
      <c r="AU48" s="277"/>
      <c r="AV48" s="366"/>
      <c r="AW48" s="366"/>
      <c r="AX48" s="366"/>
      <c r="AY48" s="366"/>
      <c r="AZ48" s="277">
        <f t="shared" si="7"/>
        <v>5</v>
      </c>
      <c r="BA48" s="277"/>
      <c r="BB48" s="367">
        <f t="shared" si="0"/>
        <v>-5</v>
      </c>
      <c r="BC48" s="367"/>
      <c r="BD48" s="367">
        <f t="shared" si="1"/>
        <v>-20</v>
      </c>
      <c r="BE48" s="367"/>
      <c r="BF48" s="367">
        <f t="shared" si="2"/>
        <v>-35</v>
      </c>
      <c r="BG48" s="368"/>
      <c r="BH48" s="77"/>
      <c r="BI48" s="77"/>
    </row>
    <row r="49" spans="1:61" s="25" customFormat="1" ht="18" customHeight="1">
      <c r="A49" s="77"/>
      <c r="B49" s="77"/>
      <c r="C49" s="369"/>
      <c r="D49" s="366"/>
      <c r="E49" s="366"/>
      <c r="F49" s="366"/>
      <c r="G49" s="370" t="s">
        <v>103</v>
      </c>
      <c r="H49" s="371"/>
      <c r="I49" s="371"/>
      <c r="J49" s="371"/>
      <c r="K49" s="372"/>
      <c r="L49" s="277">
        <v>15</v>
      </c>
      <c r="M49" s="277"/>
      <c r="N49" s="370"/>
      <c r="O49" s="372"/>
      <c r="P49" s="290"/>
      <c r="Q49" s="289"/>
      <c r="R49" s="290"/>
      <c r="S49" s="289"/>
      <c r="T49" s="370">
        <f>SUM(L49:S49)</f>
        <v>15</v>
      </c>
      <c r="U49" s="372"/>
      <c r="V49" s="373">
        <f t="shared" si="8"/>
        <v>5</v>
      </c>
      <c r="W49" s="374"/>
      <c r="X49" s="373">
        <f t="shared" si="9"/>
        <v>-10</v>
      </c>
      <c r="Y49" s="374"/>
      <c r="Z49" s="373">
        <f t="shared" si="10"/>
        <v>-25</v>
      </c>
      <c r="AA49" s="375"/>
      <c r="AB49" s="83"/>
      <c r="AC49" s="84"/>
      <c r="AD49" s="84"/>
      <c r="AE49" s="84"/>
      <c r="AF49" s="84"/>
      <c r="AG49" s="82"/>
      <c r="AH49" s="85"/>
      <c r="AI49" s="369"/>
      <c r="AJ49" s="366"/>
      <c r="AK49" s="366"/>
      <c r="AL49" s="366"/>
      <c r="AM49" s="277" t="s">
        <v>104</v>
      </c>
      <c r="AN49" s="277"/>
      <c r="AO49" s="277"/>
      <c r="AP49" s="277"/>
      <c r="AQ49" s="277"/>
      <c r="AR49" s="277">
        <v>5</v>
      </c>
      <c r="AS49" s="277"/>
      <c r="AT49" s="277"/>
      <c r="AU49" s="277"/>
      <c r="AV49" s="366"/>
      <c r="AW49" s="366"/>
      <c r="AX49" s="366"/>
      <c r="AY49" s="366"/>
      <c r="AZ49" s="277">
        <f t="shared" si="7"/>
        <v>5</v>
      </c>
      <c r="BA49" s="277"/>
      <c r="BB49" s="367">
        <f t="shared" si="0"/>
        <v>-5</v>
      </c>
      <c r="BC49" s="367"/>
      <c r="BD49" s="367">
        <f t="shared" si="1"/>
        <v>-20</v>
      </c>
      <c r="BE49" s="367"/>
      <c r="BF49" s="367">
        <f t="shared" si="2"/>
        <v>-35</v>
      </c>
      <c r="BG49" s="368"/>
      <c r="BH49" s="77"/>
      <c r="BI49" s="77"/>
    </row>
    <row r="50" spans="1:61" s="25" customFormat="1" ht="18" customHeight="1">
      <c r="A50" s="77"/>
      <c r="B50" s="77"/>
      <c r="C50" s="369"/>
      <c r="D50" s="366"/>
      <c r="E50" s="366"/>
      <c r="F50" s="366"/>
      <c r="G50" s="370" t="s">
        <v>105</v>
      </c>
      <c r="H50" s="371"/>
      <c r="I50" s="371"/>
      <c r="J50" s="371"/>
      <c r="K50" s="372"/>
      <c r="L50" s="277">
        <v>15</v>
      </c>
      <c r="M50" s="277"/>
      <c r="N50" s="370"/>
      <c r="O50" s="372"/>
      <c r="P50" s="290"/>
      <c r="Q50" s="289"/>
      <c r="R50" s="290"/>
      <c r="S50" s="289"/>
      <c r="T50" s="370">
        <f>SUM(L50:S50)</f>
        <v>15</v>
      </c>
      <c r="U50" s="372"/>
      <c r="V50" s="373">
        <f t="shared" si="8"/>
        <v>5</v>
      </c>
      <c r="W50" s="374"/>
      <c r="X50" s="373">
        <f t="shared" si="9"/>
        <v>-10</v>
      </c>
      <c r="Y50" s="374"/>
      <c r="Z50" s="373">
        <f t="shared" si="10"/>
        <v>-25</v>
      </c>
      <c r="AA50" s="375"/>
      <c r="AB50" s="83"/>
      <c r="AC50" s="84"/>
      <c r="AD50" s="84"/>
      <c r="AE50" s="84"/>
      <c r="AF50" s="84"/>
      <c r="AG50" s="82"/>
      <c r="AH50" s="85"/>
      <c r="AI50" s="369"/>
      <c r="AJ50" s="366"/>
      <c r="AK50" s="366"/>
      <c r="AL50" s="366"/>
      <c r="AM50" s="277" t="s">
        <v>106</v>
      </c>
      <c r="AN50" s="277"/>
      <c r="AO50" s="277"/>
      <c r="AP50" s="277"/>
      <c r="AQ50" s="277"/>
      <c r="AR50" s="277">
        <v>5</v>
      </c>
      <c r="AS50" s="277"/>
      <c r="AT50" s="277" t="str">
        <f>IFERROR(VLOOKUP($O$7,种族补正表!$A$1:$AG$37,23,FALSE),"")</f>
        <v/>
      </c>
      <c r="AU50" s="277"/>
      <c r="AV50" s="366"/>
      <c r="AW50" s="366"/>
      <c r="AX50" s="366"/>
      <c r="AY50" s="366"/>
      <c r="AZ50" s="277">
        <f t="shared" si="7"/>
        <v>5</v>
      </c>
      <c r="BA50" s="277"/>
      <c r="BB50" s="367">
        <f t="shared" si="0"/>
        <v>-5</v>
      </c>
      <c r="BC50" s="367"/>
      <c r="BD50" s="367">
        <f t="shared" si="1"/>
        <v>-20</v>
      </c>
      <c r="BE50" s="367"/>
      <c r="BF50" s="367">
        <f t="shared" si="2"/>
        <v>-35</v>
      </c>
      <c r="BG50" s="368"/>
      <c r="BH50" s="77"/>
      <c r="BI50" s="77"/>
    </row>
    <row r="51" spans="1:61" s="25" customFormat="1" ht="18" customHeight="1">
      <c r="A51" s="77"/>
      <c r="B51" s="77"/>
      <c r="C51" s="194" t="s">
        <v>107</v>
      </c>
      <c r="D51" s="242"/>
      <c r="E51" s="242"/>
      <c r="F51" s="242"/>
      <c r="G51" s="242"/>
      <c r="H51" s="242"/>
      <c r="I51" s="242"/>
      <c r="J51" s="242"/>
      <c r="K51" s="242"/>
      <c r="L51" s="242"/>
      <c r="M51" s="242"/>
      <c r="N51" s="242"/>
      <c r="O51" s="242"/>
      <c r="P51" s="242"/>
      <c r="Q51" s="242"/>
      <c r="R51" s="242"/>
      <c r="S51" s="242"/>
      <c r="T51" s="242"/>
      <c r="U51" s="242"/>
      <c r="V51" s="242"/>
      <c r="W51" s="242"/>
      <c r="X51" s="242"/>
      <c r="Y51" s="242"/>
      <c r="Z51" s="242"/>
      <c r="AA51" s="378"/>
      <c r="AB51" s="83"/>
      <c r="AC51" s="84"/>
      <c r="AD51" s="84"/>
      <c r="AE51" s="84"/>
      <c r="AF51" s="84"/>
      <c r="AG51" s="82"/>
      <c r="AH51" s="85"/>
      <c r="AI51" s="369"/>
      <c r="AJ51" s="366"/>
      <c r="AK51" s="366"/>
      <c r="AL51" s="366"/>
      <c r="AM51" s="277" t="s">
        <v>108</v>
      </c>
      <c r="AN51" s="277"/>
      <c r="AO51" s="277"/>
      <c r="AP51" s="277"/>
      <c r="AQ51" s="277"/>
      <c r="AR51" s="277">
        <v>5</v>
      </c>
      <c r="AS51" s="277"/>
      <c r="AT51" s="277"/>
      <c r="AU51" s="277"/>
      <c r="AV51" s="366"/>
      <c r="AW51" s="366"/>
      <c r="AX51" s="366"/>
      <c r="AY51" s="366"/>
      <c r="AZ51" s="277">
        <f t="shared" si="7"/>
        <v>5</v>
      </c>
      <c r="BA51" s="277"/>
      <c r="BB51" s="367">
        <f t="shared" si="0"/>
        <v>-5</v>
      </c>
      <c r="BC51" s="367"/>
      <c r="BD51" s="367">
        <f t="shared" si="1"/>
        <v>-20</v>
      </c>
      <c r="BE51" s="367"/>
      <c r="BF51" s="367">
        <f t="shared" si="2"/>
        <v>-35</v>
      </c>
      <c r="BG51" s="368"/>
      <c r="BH51" s="77"/>
      <c r="BI51" s="77"/>
    </row>
    <row r="52" spans="1:61" s="25" customFormat="1" ht="18" customHeight="1">
      <c r="A52" s="77"/>
      <c r="B52" s="77"/>
      <c r="C52" s="148"/>
      <c r="D52" s="379"/>
      <c r="E52" s="379"/>
      <c r="F52" s="379"/>
      <c r="G52" s="379"/>
      <c r="H52" s="379"/>
      <c r="I52" s="379"/>
      <c r="J52" s="379"/>
      <c r="K52" s="379"/>
      <c r="L52" s="379"/>
      <c r="M52" s="379"/>
      <c r="N52" s="379"/>
      <c r="O52" s="379"/>
      <c r="P52" s="379"/>
      <c r="Q52" s="379"/>
      <c r="R52" s="379"/>
      <c r="S52" s="379"/>
      <c r="T52" s="379"/>
      <c r="U52" s="379"/>
      <c r="V52" s="379"/>
      <c r="W52" s="379"/>
      <c r="X52" s="379"/>
      <c r="Y52" s="379"/>
      <c r="Z52" s="379"/>
      <c r="AA52" s="380"/>
      <c r="AB52" s="83"/>
      <c r="AC52" s="84"/>
      <c r="AD52" s="84"/>
      <c r="AE52" s="84"/>
      <c r="AF52" s="84"/>
      <c r="AG52" s="82"/>
      <c r="AH52" s="85"/>
      <c r="AI52" s="369"/>
      <c r="AJ52" s="366"/>
      <c r="AK52" s="366"/>
      <c r="AL52" s="366"/>
      <c r="AM52" s="277" t="s">
        <v>109</v>
      </c>
      <c r="AN52" s="277"/>
      <c r="AO52" s="277"/>
      <c r="AP52" s="277"/>
      <c r="AQ52" s="277"/>
      <c r="AR52" s="277">
        <v>5</v>
      </c>
      <c r="AS52" s="277"/>
      <c r="AT52" s="277"/>
      <c r="AU52" s="277"/>
      <c r="AV52" s="366"/>
      <c r="AW52" s="366"/>
      <c r="AX52" s="366"/>
      <c r="AY52" s="366"/>
      <c r="AZ52" s="277">
        <f t="shared" si="7"/>
        <v>5</v>
      </c>
      <c r="BA52" s="277"/>
      <c r="BB52" s="367">
        <f t="shared" si="0"/>
        <v>-5</v>
      </c>
      <c r="BC52" s="367"/>
      <c r="BD52" s="367">
        <f t="shared" si="1"/>
        <v>-20</v>
      </c>
      <c r="BE52" s="367"/>
      <c r="BF52" s="367">
        <f t="shared" si="2"/>
        <v>-35</v>
      </c>
      <c r="BG52" s="368"/>
      <c r="BH52" s="77"/>
      <c r="BI52" s="77"/>
    </row>
    <row r="53" spans="1:61" s="25" customFormat="1" ht="18" customHeight="1">
      <c r="A53" s="77"/>
      <c r="B53" s="77"/>
      <c r="C53" s="382" t="s">
        <v>52</v>
      </c>
      <c r="D53" s="372"/>
      <c r="E53" s="277" t="s">
        <v>53</v>
      </c>
      <c r="F53" s="277"/>
      <c r="G53" s="370" t="s">
        <v>54</v>
      </c>
      <c r="H53" s="371"/>
      <c r="I53" s="371"/>
      <c r="J53" s="371"/>
      <c r="K53" s="372"/>
      <c r="L53" s="277" t="s">
        <v>55</v>
      </c>
      <c r="M53" s="277"/>
      <c r="N53" s="370" t="s">
        <v>38</v>
      </c>
      <c r="O53" s="372"/>
      <c r="P53" s="370" t="s">
        <v>56</v>
      </c>
      <c r="Q53" s="372"/>
      <c r="R53" s="370" t="s">
        <v>57</v>
      </c>
      <c r="S53" s="372"/>
      <c r="T53" s="370" t="s">
        <v>58</v>
      </c>
      <c r="U53" s="372"/>
      <c r="V53" s="370" t="s">
        <v>59</v>
      </c>
      <c r="W53" s="372"/>
      <c r="X53" s="370" t="s">
        <v>60</v>
      </c>
      <c r="Y53" s="372"/>
      <c r="Z53" s="370" t="s">
        <v>61</v>
      </c>
      <c r="AA53" s="377"/>
      <c r="AB53" s="83"/>
      <c r="AC53" s="84"/>
      <c r="AD53" s="84"/>
      <c r="AE53" s="84"/>
      <c r="AF53" s="84"/>
      <c r="AG53" s="82"/>
      <c r="AH53" s="85"/>
      <c r="AI53" s="369"/>
      <c r="AJ53" s="366"/>
      <c r="AK53" s="366"/>
      <c r="AL53" s="366"/>
      <c r="AM53" s="277" t="s">
        <v>110</v>
      </c>
      <c r="AN53" s="277"/>
      <c r="AO53" s="277"/>
      <c r="AP53" s="277"/>
      <c r="AQ53" s="277"/>
      <c r="AR53" s="277">
        <v>5</v>
      </c>
      <c r="AS53" s="277"/>
      <c r="AT53" s="277"/>
      <c r="AU53" s="277"/>
      <c r="AV53" s="366"/>
      <c r="AW53" s="366"/>
      <c r="AX53" s="366"/>
      <c r="AY53" s="366"/>
      <c r="AZ53" s="277">
        <f t="shared" si="7"/>
        <v>5</v>
      </c>
      <c r="BA53" s="277"/>
      <c r="BB53" s="367">
        <f t="shared" si="0"/>
        <v>-5</v>
      </c>
      <c r="BC53" s="367"/>
      <c r="BD53" s="367">
        <f t="shared" si="1"/>
        <v>-20</v>
      </c>
      <c r="BE53" s="367"/>
      <c r="BF53" s="367">
        <f t="shared" si="2"/>
        <v>-35</v>
      </c>
      <c r="BG53" s="368"/>
      <c r="BH53" s="77"/>
      <c r="BI53" s="77"/>
    </row>
    <row r="54" spans="1:61" s="25" customFormat="1" ht="18" customHeight="1">
      <c r="A54" s="77"/>
      <c r="B54" s="77"/>
      <c r="C54" s="369"/>
      <c r="D54" s="366"/>
      <c r="E54" s="366"/>
      <c r="F54" s="366"/>
      <c r="G54" s="370" t="s">
        <v>111</v>
      </c>
      <c r="H54" s="371"/>
      <c r="I54" s="371"/>
      <c r="J54" s="371"/>
      <c r="K54" s="372"/>
      <c r="L54" s="277">
        <v>10</v>
      </c>
      <c r="M54" s="277"/>
      <c r="N54" s="370"/>
      <c r="O54" s="372"/>
      <c r="P54" s="290"/>
      <c r="Q54" s="289"/>
      <c r="R54" s="290"/>
      <c r="S54" s="289"/>
      <c r="T54" s="370">
        <f>SUM(L54:S54)</f>
        <v>10</v>
      </c>
      <c r="U54" s="372"/>
      <c r="V54" s="373">
        <f t="shared" si="8"/>
        <v>0</v>
      </c>
      <c r="W54" s="374"/>
      <c r="X54" s="373">
        <f t="shared" si="9"/>
        <v>-15</v>
      </c>
      <c r="Y54" s="374"/>
      <c r="Z54" s="373">
        <f t="shared" si="10"/>
        <v>-30</v>
      </c>
      <c r="AA54" s="375"/>
      <c r="AB54" s="83"/>
      <c r="AC54" s="84"/>
      <c r="AD54" s="84"/>
      <c r="AE54" s="84"/>
      <c r="AF54" s="84"/>
      <c r="AG54" s="82"/>
      <c r="AH54" s="85"/>
      <c r="AI54" s="369"/>
      <c r="AJ54" s="366"/>
      <c r="AK54" s="366"/>
      <c r="AL54" s="366"/>
      <c r="AM54" s="277" t="s">
        <v>112</v>
      </c>
      <c r="AN54" s="277"/>
      <c r="AO54" s="277"/>
      <c r="AP54" s="277"/>
      <c r="AQ54" s="277"/>
      <c r="AR54" s="277">
        <v>5</v>
      </c>
      <c r="AS54" s="277"/>
      <c r="AT54" s="277"/>
      <c r="AU54" s="277"/>
      <c r="AV54" s="366"/>
      <c r="AW54" s="366"/>
      <c r="AX54" s="366"/>
      <c r="AY54" s="366"/>
      <c r="AZ54" s="277">
        <f t="shared" si="7"/>
        <v>5</v>
      </c>
      <c r="BA54" s="277"/>
      <c r="BB54" s="367">
        <f t="shared" si="0"/>
        <v>-5</v>
      </c>
      <c r="BC54" s="367"/>
      <c r="BD54" s="367">
        <f t="shared" si="1"/>
        <v>-20</v>
      </c>
      <c r="BE54" s="367"/>
      <c r="BF54" s="367">
        <f t="shared" si="2"/>
        <v>-35</v>
      </c>
      <c r="BG54" s="368"/>
      <c r="BH54" s="77"/>
      <c r="BI54" s="77"/>
    </row>
    <row r="55" spans="1:61" s="25" customFormat="1" ht="18" customHeight="1">
      <c r="A55" s="77"/>
      <c r="B55" s="77"/>
      <c r="C55" s="369"/>
      <c r="D55" s="366"/>
      <c r="E55" s="366"/>
      <c r="F55" s="366"/>
      <c r="G55" s="370" t="s">
        <v>113</v>
      </c>
      <c r="H55" s="371"/>
      <c r="I55" s="371"/>
      <c r="J55" s="371"/>
      <c r="K55" s="372"/>
      <c r="L55" s="277">
        <v>10</v>
      </c>
      <c r="M55" s="277"/>
      <c r="N55" s="370"/>
      <c r="O55" s="372"/>
      <c r="P55" s="290"/>
      <c r="Q55" s="289"/>
      <c r="R55" s="290"/>
      <c r="S55" s="289"/>
      <c r="T55" s="370">
        <f t="shared" ref="T55:T68" si="11">SUM(L55:S55)</f>
        <v>10</v>
      </c>
      <c r="U55" s="372"/>
      <c r="V55" s="373">
        <f t="shared" si="8"/>
        <v>0</v>
      </c>
      <c r="W55" s="374"/>
      <c r="X55" s="373">
        <f t="shared" si="9"/>
        <v>-15</v>
      </c>
      <c r="Y55" s="374"/>
      <c r="Z55" s="373">
        <f t="shared" si="10"/>
        <v>-30</v>
      </c>
      <c r="AA55" s="375"/>
      <c r="AB55" s="83"/>
      <c r="AC55" s="84"/>
      <c r="AD55" s="84"/>
      <c r="AE55" s="84"/>
      <c r="AF55" s="84"/>
      <c r="AG55" s="82"/>
      <c r="AH55" s="85"/>
      <c r="AI55" s="369"/>
      <c r="AJ55" s="366"/>
      <c r="AK55" s="366"/>
      <c r="AL55" s="366"/>
      <c r="AM55" s="277" t="s">
        <v>114</v>
      </c>
      <c r="AN55" s="277"/>
      <c r="AO55" s="277"/>
      <c r="AP55" s="277"/>
      <c r="AQ55" s="277"/>
      <c r="AR55" s="277">
        <v>5</v>
      </c>
      <c r="AS55" s="277"/>
      <c r="AT55" s="277"/>
      <c r="AU55" s="277"/>
      <c r="AV55" s="366"/>
      <c r="AW55" s="366"/>
      <c r="AX55" s="366"/>
      <c r="AY55" s="366"/>
      <c r="AZ55" s="277">
        <f t="shared" si="7"/>
        <v>5</v>
      </c>
      <c r="BA55" s="277"/>
      <c r="BB55" s="367">
        <f t="shared" si="0"/>
        <v>-5</v>
      </c>
      <c r="BC55" s="367"/>
      <c r="BD55" s="367">
        <f t="shared" si="1"/>
        <v>-20</v>
      </c>
      <c r="BE55" s="367"/>
      <c r="BF55" s="367">
        <f t="shared" si="2"/>
        <v>-35</v>
      </c>
      <c r="BG55" s="368"/>
      <c r="BH55" s="77"/>
      <c r="BI55" s="77"/>
    </row>
    <row r="56" spans="1:61" s="25" customFormat="1" ht="18" customHeight="1">
      <c r="A56" s="77"/>
      <c r="B56" s="77"/>
      <c r="C56" s="369"/>
      <c r="D56" s="366"/>
      <c r="E56" s="366"/>
      <c r="F56" s="366"/>
      <c r="G56" s="370" t="s">
        <v>115</v>
      </c>
      <c r="H56" s="371"/>
      <c r="I56" s="371"/>
      <c r="J56" s="371"/>
      <c r="K56" s="372"/>
      <c r="L56" s="277">
        <v>10</v>
      </c>
      <c r="M56" s="277"/>
      <c r="N56" s="370"/>
      <c r="O56" s="372"/>
      <c r="P56" s="290"/>
      <c r="Q56" s="289"/>
      <c r="R56" s="290"/>
      <c r="S56" s="289"/>
      <c r="T56" s="370">
        <f t="shared" si="11"/>
        <v>10</v>
      </c>
      <c r="U56" s="372"/>
      <c r="V56" s="373">
        <f t="shared" si="8"/>
        <v>0</v>
      </c>
      <c r="W56" s="374"/>
      <c r="X56" s="373">
        <f t="shared" si="9"/>
        <v>-15</v>
      </c>
      <c r="Y56" s="374"/>
      <c r="Z56" s="373">
        <f t="shared" si="10"/>
        <v>-30</v>
      </c>
      <c r="AA56" s="375"/>
      <c r="AB56" s="83"/>
      <c r="AC56" s="84"/>
      <c r="AD56" s="84"/>
      <c r="AE56" s="84"/>
      <c r="AF56" s="84"/>
      <c r="AG56" s="82"/>
      <c r="AH56" s="85"/>
      <c r="AI56" s="369"/>
      <c r="AJ56" s="366"/>
      <c r="AK56" s="366"/>
      <c r="AL56" s="366"/>
      <c r="AM56" s="277" t="s">
        <v>116</v>
      </c>
      <c r="AN56" s="277"/>
      <c r="AO56" s="277"/>
      <c r="AP56" s="277"/>
      <c r="AQ56" s="277"/>
      <c r="AR56" s="277">
        <v>5</v>
      </c>
      <c r="AS56" s="277"/>
      <c r="AT56" s="277"/>
      <c r="AU56" s="277"/>
      <c r="AV56" s="366"/>
      <c r="AW56" s="366"/>
      <c r="AX56" s="366"/>
      <c r="AY56" s="366"/>
      <c r="AZ56" s="277">
        <f t="shared" si="7"/>
        <v>5</v>
      </c>
      <c r="BA56" s="277"/>
      <c r="BB56" s="367">
        <f t="shared" si="0"/>
        <v>-5</v>
      </c>
      <c r="BC56" s="367"/>
      <c r="BD56" s="367">
        <f t="shared" si="1"/>
        <v>-20</v>
      </c>
      <c r="BE56" s="367"/>
      <c r="BF56" s="367">
        <f t="shared" si="2"/>
        <v>-35</v>
      </c>
      <c r="BG56" s="368"/>
      <c r="BH56" s="77"/>
      <c r="BI56" s="77"/>
    </row>
    <row r="57" spans="1:61" s="25" customFormat="1" ht="18" customHeight="1">
      <c r="A57" s="77"/>
      <c r="B57" s="77"/>
      <c r="C57" s="369"/>
      <c r="D57" s="366"/>
      <c r="E57" s="366"/>
      <c r="F57" s="366"/>
      <c r="G57" s="370" t="s">
        <v>117</v>
      </c>
      <c r="H57" s="371"/>
      <c r="I57" s="371"/>
      <c r="J57" s="371"/>
      <c r="K57" s="372"/>
      <c r="L57" s="277">
        <v>30</v>
      </c>
      <c r="M57" s="277"/>
      <c r="N57" s="370"/>
      <c r="O57" s="372"/>
      <c r="P57" s="290"/>
      <c r="Q57" s="289"/>
      <c r="R57" s="290"/>
      <c r="S57" s="289"/>
      <c r="T57" s="370">
        <f t="shared" si="11"/>
        <v>30</v>
      </c>
      <c r="U57" s="372"/>
      <c r="V57" s="373">
        <f t="shared" si="8"/>
        <v>20</v>
      </c>
      <c r="W57" s="374"/>
      <c r="X57" s="373">
        <f t="shared" si="9"/>
        <v>5</v>
      </c>
      <c r="Y57" s="374"/>
      <c r="Z57" s="373">
        <f t="shared" si="10"/>
        <v>-10</v>
      </c>
      <c r="AA57" s="375"/>
      <c r="AB57" s="83"/>
      <c r="AC57" s="84"/>
      <c r="AD57" s="84"/>
      <c r="AE57" s="84"/>
      <c r="AF57" s="84"/>
      <c r="AG57" s="82"/>
      <c r="AH57" s="85"/>
      <c r="AI57" s="369"/>
      <c r="AJ57" s="366"/>
      <c r="AK57" s="366"/>
      <c r="AL57" s="366"/>
      <c r="AM57" s="277" t="s">
        <v>118</v>
      </c>
      <c r="AN57" s="277"/>
      <c r="AO57" s="277"/>
      <c r="AP57" s="277"/>
      <c r="AQ57" s="277"/>
      <c r="AR57" s="277">
        <v>5</v>
      </c>
      <c r="AS57" s="277"/>
      <c r="AT57" s="277"/>
      <c r="AU57" s="277"/>
      <c r="AV57" s="366"/>
      <c r="AW57" s="366"/>
      <c r="AX57" s="366"/>
      <c r="AY57" s="366"/>
      <c r="AZ57" s="277">
        <f t="shared" si="7"/>
        <v>5</v>
      </c>
      <c r="BA57" s="277"/>
      <c r="BB57" s="367">
        <f t="shared" si="0"/>
        <v>-5</v>
      </c>
      <c r="BC57" s="367"/>
      <c r="BD57" s="367">
        <f t="shared" si="1"/>
        <v>-20</v>
      </c>
      <c r="BE57" s="367"/>
      <c r="BF57" s="367">
        <f t="shared" si="2"/>
        <v>-35</v>
      </c>
      <c r="BG57" s="368"/>
      <c r="BH57" s="77"/>
      <c r="BI57" s="77"/>
    </row>
    <row r="58" spans="1:61" s="25" customFormat="1" ht="18" customHeight="1">
      <c r="A58" s="77"/>
      <c r="B58" s="77"/>
      <c r="C58" s="369"/>
      <c r="D58" s="366"/>
      <c r="E58" s="366"/>
      <c r="F58" s="366"/>
      <c r="G58" s="370" t="s">
        <v>119</v>
      </c>
      <c r="H58" s="371"/>
      <c r="I58" s="371"/>
      <c r="J58" s="371"/>
      <c r="K58" s="372"/>
      <c r="L58" s="277">
        <v>10</v>
      </c>
      <c r="M58" s="277"/>
      <c r="N58" s="370" t="str">
        <f>IFERROR(VLOOKUP($O$7,种族补正表!$A$1:$AG$37,19,FALSE),"")</f>
        <v/>
      </c>
      <c r="O58" s="372"/>
      <c r="P58" s="290"/>
      <c r="Q58" s="289"/>
      <c r="R58" s="290"/>
      <c r="S58" s="289"/>
      <c r="T58" s="370">
        <f t="shared" si="11"/>
        <v>10</v>
      </c>
      <c r="U58" s="372"/>
      <c r="V58" s="373">
        <f t="shared" si="8"/>
        <v>0</v>
      </c>
      <c r="W58" s="374"/>
      <c r="X58" s="373">
        <f t="shared" si="9"/>
        <v>-15</v>
      </c>
      <c r="Y58" s="374"/>
      <c r="Z58" s="373">
        <f t="shared" si="10"/>
        <v>-30</v>
      </c>
      <c r="AA58" s="375"/>
      <c r="AB58" s="83"/>
      <c r="AC58" s="84"/>
      <c r="AD58" s="84"/>
      <c r="AE58" s="84"/>
      <c r="AF58" s="84"/>
      <c r="AG58" s="82"/>
      <c r="AH58" s="85"/>
      <c r="AI58" s="369"/>
      <c r="AJ58" s="366"/>
      <c r="AK58" s="366"/>
      <c r="AL58" s="366"/>
      <c r="AM58" s="277" t="s">
        <v>120</v>
      </c>
      <c r="AN58" s="277"/>
      <c r="AO58" s="277"/>
      <c r="AP58" s="277"/>
      <c r="AQ58" s="277"/>
      <c r="AR58" s="277">
        <v>5</v>
      </c>
      <c r="AS58" s="277"/>
      <c r="AT58" s="277"/>
      <c r="AU58" s="277"/>
      <c r="AV58" s="366"/>
      <c r="AW58" s="366"/>
      <c r="AX58" s="366"/>
      <c r="AY58" s="366"/>
      <c r="AZ58" s="277">
        <f t="shared" si="7"/>
        <v>5</v>
      </c>
      <c r="BA58" s="277"/>
      <c r="BB58" s="367">
        <f t="shared" si="0"/>
        <v>-5</v>
      </c>
      <c r="BC58" s="367"/>
      <c r="BD58" s="367">
        <f t="shared" si="1"/>
        <v>-20</v>
      </c>
      <c r="BE58" s="367"/>
      <c r="BF58" s="367">
        <f t="shared" si="2"/>
        <v>-35</v>
      </c>
      <c r="BG58" s="368"/>
      <c r="BH58" s="77"/>
      <c r="BI58" s="77"/>
    </row>
    <row r="59" spans="1:61" s="25" customFormat="1" ht="18" customHeight="1">
      <c r="A59" s="77"/>
      <c r="B59" s="77"/>
      <c r="C59" s="369"/>
      <c r="D59" s="366"/>
      <c r="E59" s="366"/>
      <c r="F59" s="366"/>
      <c r="G59" s="370" t="s">
        <v>121</v>
      </c>
      <c r="H59" s="371"/>
      <c r="I59" s="371"/>
      <c r="J59" s="371"/>
      <c r="K59" s="372"/>
      <c r="L59" s="277">
        <v>30</v>
      </c>
      <c r="M59" s="277"/>
      <c r="N59" s="370"/>
      <c r="O59" s="372"/>
      <c r="P59" s="290"/>
      <c r="Q59" s="289"/>
      <c r="R59" s="290"/>
      <c r="S59" s="289"/>
      <c r="T59" s="370">
        <f t="shared" si="11"/>
        <v>30</v>
      </c>
      <c r="U59" s="372"/>
      <c r="V59" s="373">
        <f t="shared" si="8"/>
        <v>20</v>
      </c>
      <c r="W59" s="374"/>
      <c r="X59" s="373">
        <f t="shared" si="9"/>
        <v>5</v>
      </c>
      <c r="Y59" s="374"/>
      <c r="Z59" s="373">
        <f t="shared" si="10"/>
        <v>-10</v>
      </c>
      <c r="AA59" s="375"/>
      <c r="AB59" s="83"/>
      <c r="AC59" s="84"/>
      <c r="AD59" s="84"/>
      <c r="AE59" s="84"/>
      <c r="AF59" s="84"/>
      <c r="AG59" s="82"/>
      <c r="AH59" s="85"/>
      <c r="AI59" s="369"/>
      <c r="AJ59" s="366"/>
      <c r="AK59" s="366"/>
      <c r="AL59" s="366"/>
      <c r="AM59" s="277" t="s">
        <v>122</v>
      </c>
      <c r="AN59" s="277"/>
      <c r="AO59" s="277"/>
      <c r="AP59" s="277"/>
      <c r="AQ59" s="277"/>
      <c r="AR59" s="277">
        <v>5</v>
      </c>
      <c r="AS59" s="277"/>
      <c r="AT59" s="277"/>
      <c r="AU59" s="277"/>
      <c r="AV59" s="366"/>
      <c r="AW59" s="366"/>
      <c r="AX59" s="366"/>
      <c r="AY59" s="366"/>
      <c r="AZ59" s="277">
        <f t="shared" si="7"/>
        <v>5</v>
      </c>
      <c r="BA59" s="277"/>
      <c r="BB59" s="367">
        <f t="shared" ref="BB59:BB77" si="12">AZ59-10</f>
        <v>-5</v>
      </c>
      <c r="BC59" s="367"/>
      <c r="BD59" s="367">
        <f t="shared" ref="BD59:BD77" si="13">AZ59-25</f>
        <v>-20</v>
      </c>
      <c r="BE59" s="367"/>
      <c r="BF59" s="367">
        <f t="shared" ref="BF59:BF77" si="14">AZ59-40</f>
        <v>-35</v>
      </c>
      <c r="BG59" s="368"/>
      <c r="BH59" s="77"/>
      <c r="BI59" s="77"/>
    </row>
    <row r="60" spans="1:61" s="25" customFormat="1" ht="18" customHeight="1">
      <c r="A60" s="77"/>
      <c r="B60" s="77"/>
      <c r="C60" s="369"/>
      <c r="D60" s="366"/>
      <c r="E60" s="366"/>
      <c r="F60" s="366"/>
      <c r="G60" s="370" t="s">
        <v>123</v>
      </c>
      <c r="H60" s="371"/>
      <c r="I60" s="371"/>
      <c r="J60" s="371"/>
      <c r="K60" s="372"/>
      <c r="L60" s="277">
        <v>10</v>
      </c>
      <c r="M60" s="277"/>
      <c r="N60" s="370"/>
      <c r="O60" s="372"/>
      <c r="P60" s="290"/>
      <c r="Q60" s="289"/>
      <c r="R60" s="290"/>
      <c r="S60" s="289"/>
      <c r="T60" s="370">
        <f t="shared" si="11"/>
        <v>10</v>
      </c>
      <c r="U60" s="372"/>
      <c r="V60" s="373">
        <f t="shared" si="8"/>
        <v>0</v>
      </c>
      <c r="W60" s="374"/>
      <c r="X60" s="373">
        <f t="shared" si="9"/>
        <v>-15</v>
      </c>
      <c r="Y60" s="374"/>
      <c r="Z60" s="373">
        <f t="shared" si="10"/>
        <v>-30</v>
      </c>
      <c r="AA60" s="375"/>
      <c r="AB60" s="83"/>
      <c r="AC60" s="84"/>
      <c r="AD60" s="84"/>
      <c r="AE60" s="84"/>
      <c r="AF60" s="84"/>
      <c r="AG60" s="82"/>
      <c r="AH60" s="85"/>
      <c r="AI60" s="369"/>
      <c r="AJ60" s="366"/>
      <c r="AK60" s="366"/>
      <c r="AL60" s="366"/>
      <c r="AM60" s="370" t="s">
        <v>124</v>
      </c>
      <c r="AN60" s="372"/>
      <c r="AO60" s="290"/>
      <c r="AP60" s="115"/>
      <c r="AQ60" s="289"/>
      <c r="AR60" s="277">
        <v>50</v>
      </c>
      <c r="AS60" s="277"/>
      <c r="AT60" s="277"/>
      <c r="AU60" s="277"/>
      <c r="AV60" s="366"/>
      <c r="AW60" s="366"/>
      <c r="AX60" s="366"/>
      <c r="AY60" s="366"/>
      <c r="AZ60" s="277">
        <f t="shared" si="7"/>
        <v>50</v>
      </c>
      <c r="BA60" s="277"/>
      <c r="BB60" s="367">
        <f t="shared" si="12"/>
        <v>40</v>
      </c>
      <c r="BC60" s="367"/>
      <c r="BD60" s="367">
        <f t="shared" si="13"/>
        <v>25</v>
      </c>
      <c r="BE60" s="367"/>
      <c r="BF60" s="367">
        <f t="shared" si="14"/>
        <v>10</v>
      </c>
      <c r="BG60" s="368"/>
      <c r="BH60" s="77"/>
      <c r="BI60" s="77"/>
    </row>
    <row r="61" spans="1:61" s="25" customFormat="1" ht="18" customHeight="1">
      <c r="A61" s="77"/>
      <c r="B61" s="77"/>
      <c r="C61" s="369"/>
      <c r="D61" s="366"/>
      <c r="E61" s="366"/>
      <c r="F61" s="366"/>
      <c r="G61" s="370" t="s">
        <v>125</v>
      </c>
      <c r="H61" s="371"/>
      <c r="I61" s="371"/>
      <c r="J61" s="371"/>
      <c r="K61" s="372"/>
      <c r="L61" s="277">
        <v>10</v>
      </c>
      <c r="M61" s="277"/>
      <c r="N61" s="370"/>
      <c r="O61" s="372"/>
      <c r="P61" s="290"/>
      <c r="Q61" s="289"/>
      <c r="R61" s="290"/>
      <c r="S61" s="289"/>
      <c r="T61" s="370">
        <f t="shared" si="11"/>
        <v>10</v>
      </c>
      <c r="U61" s="372"/>
      <c r="V61" s="373">
        <f t="shared" si="8"/>
        <v>0</v>
      </c>
      <c r="W61" s="374"/>
      <c r="X61" s="373">
        <f t="shared" si="9"/>
        <v>-15</v>
      </c>
      <c r="Y61" s="374"/>
      <c r="Z61" s="373">
        <f t="shared" si="10"/>
        <v>-30</v>
      </c>
      <c r="AA61" s="375"/>
      <c r="AB61" s="83"/>
      <c r="AC61" s="84"/>
      <c r="AD61" s="84"/>
      <c r="AE61" s="84"/>
      <c r="AF61" s="84"/>
      <c r="AG61" s="82"/>
      <c r="AH61" s="85"/>
      <c r="AI61" s="369"/>
      <c r="AJ61" s="366"/>
      <c r="AK61" s="366"/>
      <c r="AL61" s="366"/>
      <c r="AM61" s="381" t="s">
        <v>126</v>
      </c>
      <c r="AN61" s="277"/>
      <c r="AO61" s="277"/>
      <c r="AP61" s="277"/>
      <c r="AQ61" s="277"/>
      <c r="AR61" s="277">
        <v>15</v>
      </c>
      <c r="AS61" s="277"/>
      <c r="AT61" s="277"/>
      <c r="AU61" s="277"/>
      <c r="AV61" s="366"/>
      <c r="AW61" s="366"/>
      <c r="AX61" s="366"/>
      <c r="AY61" s="366"/>
      <c r="AZ61" s="277">
        <f>IF(AM61=$AO$60,$AZ$60,SUM(AR61:AY61))</f>
        <v>15</v>
      </c>
      <c r="BA61" s="277"/>
      <c r="BB61" s="367">
        <f t="shared" si="12"/>
        <v>5</v>
      </c>
      <c r="BC61" s="367"/>
      <c r="BD61" s="367">
        <f t="shared" si="13"/>
        <v>-10</v>
      </c>
      <c r="BE61" s="367"/>
      <c r="BF61" s="367">
        <f t="shared" si="14"/>
        <v>-25</v>
      </c>
      <c r="BG61" s="368"/>
      <c r="BH61" s="77"/>
      <c r="BI61" s="77"/>
    </row>
    <row r="62" spans="1:61" s="25" customFormat="1" ht="18" customHeight="1">
      <c r="A62" s="77"/>
      <c r="B62" s="77"/>
      <c r="C62" s="369"/>
      <c r="D62" s="366"/>
      <c r="E62" s="366"/>
      <c r="F62" s="366"/>
      <c r="G62" s="370" t="s">
        <v>127</v>
      </c>
      <c r="H62" s="371"/>
      <c r="I62" s="371"/>
      <c r="J62" s="371"/>
      <c r="K62" s="372"/>
      <c r="L62" s="277">
        <v>10</v>
      </c>
      <c r="M62" s="277"/>
      <c r="N62" s="370"/>
      <c r="O62" s="372"/>
      <c r="P62" s="290"/>
      <c r="Q62" s="289"/>
      <c r="R62" s="290"/>
      <c r="S62" s="289"/>
      <c r="T62" s="370">
        <f t="shared" si="11"/>
        <v>10</v>
      </c>
      <c r="U62" s="372"/>
      <c r="V62" s="373">
        <f t="shared" si="8"/>
        <v>0</v>
      </c>
      <c r="W62" s="374"/>
      <c r="X62" s="373">
        <f t="shared" si="9"/>
        <v>-15</v>
      </c>
      <c r="Y62" s="374"/>
      <c r="Z62" s="373">
        <f t="shared" si="10"/>
        <v>-30</v>
      </c>
      <c r="AA62" s="375"/>
      <c r="AB62" s="83"/>
      <c r="AC62" s="84"/>
      <c r="AD62" s="84"/>
      <c r="AE62" s="84"/>
      <c r="AF62" s="84"/>
      <c r="AG62" s="84"/>
      <c r="AH62" s="85"/>
      <c r="AI62" s="369"/>
      <c r="AJ62" s="366"/>
      <c r="AK62" s="366"/>
      <c r="AL62" s="366"/>
      <c r="AM62" s="370" t="s">
        <v>128</v>
      </c>
      <c r="AN62" s="371"/>
      <c r="AO62" s="371"/>
      <c r="AP62" s="371"/>
      <c r="AQ62" s="372"/>
      <c r="AR62" s="277">
        <v>0</v>
      </c>
      <c r="AS62" s="277"/>
      <c r="AT62" s="277"/>
      <c r="AU62" s="277"/>
      <c r="AV62" s="366"/>
      <c r="AW62" s="366"/>
      <c r="AX62" s="366"/>
      <c r="AY62" s="366"/>
      <c r="AZ62" s="277">
        <f t="shared" ref="AZ62:AZ77" si="15">IF(AM62=$AO$60,$AZ$60,SUM(AR62:AY62))</f>
        <v>0</v>
      </c>
      <c r="BA62" s="277"/>
      <c r="BB62" s="367">
        <f t="shared" si="12"/>
        <v>-10</v>
      </c>
      <c r="BC62" s="367"/>
      <c r="BD62" s="367">
        <f t="shared" si="13"/>
        <v>-25</v>
      </c>
      <c r="BE62" s="367"/>
      <c r="BF62" s="367">
        <f t="shared" si="14"/>
        <v>-40</v>
      </c>
      <c r="BG62" s="368"/>
      <c r="BH62" s="77"/>
      <c r="BI62" s="77"/>
    </row>
    <row r="63" spans="1:61" s="25" customFormat="1" ht="18" customHeight="1">
      <c r="A63" s="77"/>
      <c r="B63" s="77"/>
      <c r="C63" s="369"/>
      <c r="D63" s="366"/>
      <c r="E63" s="366"/>
      <c r="F63" s="366"/>
      <c r="G63" s="370" t="s">
        <v>129</v>
      </c>
      <c r="H63" s="371"/>
      <c r="I63" s="371"/>
      <c r="J63" s="371"/>
      <c r="K63" s="372"/>
      <c r="L63" s="277">
        <v>10</v>
      </c>
      <c r="M63" s="277"/>
      <c r="N63" s="370"/>
      <c r="O63" s="372"/>
      <c r="P63" s="290"/>
      <c r="Q63" s="289"/>
      <c r="R63" s="290"/>
      <c r="S63" s="289"/>
      <c r="T63" s="370">
        <f t="shared" si="11"/>
        <v>10</v>
      </c>
      <c r="U63" s="372"/>
      <c r="V63" s="373">
        <f t="shared" si="8"/>
        <v>0</v>
      </c>
      <c r="W63" s="374"/>
      <c r="X63" s="373">
        <f t="shared" si="9"/>
        <v>-15</v>
      </c>
      <c r="Y63" s="374"/>
      <c r="Z63" s="373">
        <f t="shared" si="10"/>
        <v>-30</v>
      </c>
      <c r="AA63" s="375"/>
      <c r="AB63" s="83"/>
      <c r="AC63" s="84"/>
      <c r="AD63" s="84"/>
      <c r="AE63" s="84"/>
      <c r="AF63" s="84"/>
      <c r="AG63" s="84"/>
      <c r="AH63" s="85"/>
      <c r="AI63" s="369"/>
      <c r="AJ63" s="366"/>
      <c r="AK63" s="366"/>
      <c r="AL63" s="366"/>
      <c r="AM63" s="370" t="s">
        <v>130</v>
      </c>
      <c r="AN63" s="371"/>
      <c r="AO63" s="371"/>
      <c r="AP63" s="371"/>
      <c r="AQ63" s="372"/>
      <c r="AR63" s="277">
        <v>0</v>
      </c>
      <c r="AS63" s="277"/>
      <c r="AT63" s="277"/>
      <c r="AU63" s="277"/>
      <c r="AV63" s="366"/>
      <c r="AW63" s="366"/>
      <c r="AX63" s="366"/>
      <c r="AY63" s="366"/>
      <c r="AZ63" s="277">
        <f t="shared" si="15"/>
        <v>0</v>
      </c>
      <c r="BA63" s="277"/>
      <c r="BB63" s="367">
        <f t="shared" si="12"/>
        <v>-10</v>
      </c>
      <c r="BC63" s="367"/>
      <c r="BD63" s="367">
        <f t="shared" si="13"/>
        <v>-25</v>
      </c>
      <c r="BE63" s="367"/>
      <c r="BF63" s="367">
        <f t="shared" si="14"/>
        <v>-40</v>
      </c>
      <c r="BG63" s="368"/>
      <c r="BH63" s="77"/>
      <c r="BI63" s="77"/>
    </row>
    <row r="64" spans="1:61" s="25" customFormat="1" ht="18" customHeight="1">
      <c r="A64" s="77"/>
      <c r="B64" s="77"/>
      <c r="C64" s="369"/>
      <c r="D64" s="366"/>
      <c r="E64" s="366"/>
      <c r="F64" s="366"/>
      <c r="G64" s="370" t="s">
        <v>131</v>
      </c>
      <c r="H64" s="371"/>
      <c r="I64" s="371"/>
      <c r="J64" s="371"/>
      <c r="K64" s="372"/>
      <c r="L64" s="277">
        <v>10</v>
      </c>
      <c r="M64" s="277"/>
      <c r="N64" s="370"/>
      <c r="O64" s="372"/>
      <c r="P64" s="290"/>
      <c r="Q64" s="289"/>
      <c r="R64" s="290"/>
      <c r="S64" s="289"/>
      <c r="T64" s="370">
        <f t="shared" si="11"/>
        <v>10</v>
      </c>
      <c r="U64" s="372"/>
      <c r="V64" s="373">
        <f t="shared" si="8"/>
        <v>0</v>
      </c>
      <c r="W64" s="374"/>
      <c r="X64" s="373">
        <f t="shared" si="9"/>
        <v>-15</v>
      </c>
      <c r="Y64" s="374"/>
      <c r="Z64" s="373">
        <f t="shared" si="10"/>
        <v>-30</v>
      </c>
      <c r="AA64" s="375"/>
      <c r="AB64" s="83"/>
      <c r="AC64" s="84"/>
      <c r="AD64" s="84"/>
      <c r="AE64" s="84"/>
      <c r="AF64" s="84"/>
      <c r="AG64" s="84"/>
      <c r="AH64" s="85"/>
      <c r="AI64" s="369"/>
      <c r="AJ64" s="366"/>
      <c r="AK64" s="366"/>
      <c r="AL64" s="366"/>
      <c r="AM64" s="370" t="s">
        <v>132</v>
      </c>
      <c r="AN64" s="371"/>
      <c r="AO64" s="371"/>
      <c r="AP64" s="371"/>
      <c r="AQ64" s="372"/>
      <c r="AR64" s="277">
        <v>0</v>
      </c>
      <c r="AS64" s="277"/>
      <c r="AT64" s="277"/>
      <c r="AU64" s="277"/>
      <c r="AV64" s="366"/>
      <c r="AW64" s="366"/>
      <c r="AX64" s="366"/>
      <c r="AY64" s="366"/>
      <c r="AZ64" s="277">
        <f t="shared" si="15"/>
        <v>0</v>
      </c>
      <c r="BA64" s="277"/>
      <c r="BB64" s="367">
        <f t="shared" si="12"/>
        <v>-10</v>
      </c>
      <c r="BC64" s="367"/>
      <c r="BD64" s="367">
        <f t="shared" si="13"/>
        <v>-25</v>
      </c>
      <c r="BE64" s="367"/>
      <c r="BF64" s="367">
        <f t="shared" si="14"/>
        <v>-40</v>
      </c>
      <c r="BG64" s="368"/>
      <c r="BH64" s="77"/>
      <c r="BI64" s="77"/>
    </row>
    <row r="65" spans="1:61" s="25" customFormat="1" ht="18" customHeight="1">
      <c r="A65" s="77"/>
      <c r="B65" s="77"/>
      <c r="C65" s="369"/>
      <c r="D65" s="366"/>
      <c r="E65" s="366"/>
      <c r="F65" s="366"/>
      <c r="G65" s="370" t="s">
        <v>133</v>
      </c>
      <c r="H65" s="371"/>
      <c r="I65" s="371"/>
      <c r="J65" s="371"/>
      <c r="K65" s="372"/>
      <c r="L65" s="277">
        <v>10</v>
      </c>
      <c r="M65" s="277"/>
      <c r="N65" s="370"/>
      <c r="O65" s="372"/>
      <c r="P65" s="290"/>
      <c r="Q65" s="289"/>
      <c r="R65" s="290"/>
      <c r="S65" s="289"/>
      <c r="T65" s="370">
        <f t="shared" si="11"/>
        <v>10</v>
      </c>
      <c r="U65" s="372"/>
      <c r="V65" s="373">
        <f t="shared" si="8"/>
        <v>0</v>
      </c>
      <c r="W65" s="374"/>
      <c r="X65" s="373">
        <f t="shared" si="9"/>
        <v>-15</v>
      </c>
      <c r="Y65" s="374"/>
      <c r="Z65" s="373">
        <f t="shared" si="10"/>
        <v>-30</v>
      </c>
      <c r="AA65" s="375"/>
      <c r="AB65" s="83"/>
      <c r="AC65" s="84"/>
      <c r="AD65" s="84"/>
      <c r="AE65" s="84"/>
      <c r="AF65" s="84"/>
      <c r="AG65" s="84"/>
      <c r="AH65" s="85"/>
      <c r="AI65" s="369"/>
      <c r="AJ65" s="366"/>
      <c r="AK65" s="366"/>
      <c r="AL65" s="366"/>
      <c r="AM65" s="370" t="s">
        <v>134</v>
      </c>
      <c r="AN65" s="371"/>
      <c r="AO65" s="371"/>
      <c r="AP65" s="371"/>
      <c r="AQ65" s="372"/>
      <c r="AR65" s="277">
        <v>0</v>
      </c>
      <c r="AS65" s="277"/>
      <c r="AT65" s="277"/>
      <c r="AU65" s="277"/>
      <c r="AV65" s="366"/>
      <c r="AW65" s="366"/>
      <c r="AX65" s="366"/>
      <c r="AY65" s="366"/>
      <c r="AZ65" s="277">
        <f t="shared" si="15"/>
        <v>0</v>
      </c>
      <c r="BA65" s="277"/>
      <c r="BB65" s="367">
        <f t="shared" si="12"/>
        <v>-10</v>
      </c>
      <c r="BC65" s="367"/>
      <c r="BD65" s="367">
        <f t="shared" si="13"/>
        <v>-25</v>
      </c>
      <c r="BE65" s="367"/>
      <c r="BF65" s="367">
        <f t="shared" si="14"/>
        <v>-40</v>
      </c>
      <c r="BG65" s="368"/>
      <c r="BH65" s="77"/>
      <c r="BI65" s="77"/>
    </row>
    <row r="66" spans="1:61" s="25" customFormat="1" ht="18" customHeight="1">
      <c r="A66" s="77"/>
      <c r="B66" s="77"/>
      <c r="C66" s="369"/>
      <c r="D66" s="366"/>
      <c r="E66" s="366"/>
      <c r="F66" s="366"/>
      <c r="G66" s="370" t="s">
        <v>135</v>
      </c>
      <c r="H66" s="371"/>
      <c r="I66" s="371"/>
      <c r="J66" s="371"/>
      <c r="K66" s="372"/>
      <c r="L66" s="277">
        <v>10</v>
      </c>
      <c r="M66" s="277"/>
      <c r="N66" s="370"/>
      <c r="O66" s="372"/>
      <c r="P66" s="290"/>
      <c r="Q66" s="289"/>
      <c r="R66" s="290"/>
      <c r="S66" s="289"/>
      <c r="T66" s="370">
        <f t="shared" si="11"/>
        <v>10</v>
      </c>
      <c r="U66" s="372"/>
      <c r="V66" s="373">
        <f t="shared" si="8"/>
        <v>0</v>
      </c>
      <c r="W66" s="374"/>
      <c r="X66" s="373">
        <f t="shared" si="9"/>
        <v>-15</v>
      </c>
      <c r="Y66" s="374"/>
      <c r="Z66" s="373">
        <f t="shared" si="10"/>
        <v>-30</v>
      </c>
      <c r="AA66" s="375"/>
      <c r="AB66" s="83"/>
      <c r="AC66" s="84"/>
      <c r="AD66" s="84"/>
      <c r="AE66" s="84"/>
      <c r="AF66" s="84"/>
      <c r="AG66" s="84"/>
      <c r="AH66" s="85"/>
      <c r="AI66" s="369"/>
      <c r="AJ66" s="366"/>
      <c r="AK66" s="366"/>
      <c r="AL66" s="366"/>
      <c r="AM66" s="370" t="s">
        <v>136</v>
      </c>
      <c r="AN66" s="371"/>
      <c r="AO66" s="371"/>
      <c r="AP66" s="371"/>
      <c r="AQ66" s="372"/>
      <c r="AR66" s="277">
        <v>0</v>
      </c>
      <c r="AS66" s="277"/>
      <c r="AT66" s="277"/>
      <c r="AU66" s="277"/>
      <c r="AV66" s="366"/>
      <c r="AW66" s="366"/>
      <c r="AX66" s="366"/>
      <c r="AY66" s="366"/>
      <c r="AZ66" s="277">
        <f t="shared" si="15"/>
        <v>0</v>
      </c>
      <c r="BA66" s="277"/>
      <c r="BB66" s="367">
        <f t="shared" si="12"/>
        <v>-10</v>
      </c>
      <c r="BC66" s="367"/>
      <c r="BD66" s="367">
        <f t="shared" si="13"/>
        <v>-25</v>
      </c>
      <c r="BE66" s="367"/>
      <c r="BF66" s="367">
        <f t="shared" si="14"/>
        <v>-40</v>
      </c>
      <c r="BG66" s="368"/>
      <c r="BH66" s="77"/>
      <c r="BI66" s="77"/>
    </row>
    <row r="67" spans="1:61" s="25" customFormat="1" ht="18" customHeight="1">
      <c r="A67" s="77"/>
      <c r="B67" s="77"/>
      <c r="C67" s="369"/>
      <c r="D67" s="366"/>
      <c r="E67" s="366"/>
      <c r="F67" s="366"/>
      <c r="G67" s="370" t="s">
        <v>137</v>
      </c>
      <c r="H67" s="371"/>
      <c r="I67" s="371"/>
      <c r="J67" s="371"/>
      <c r="K67" s="372"/>
      <c r="L67" s="277">
        <v>10</v>
      </c>
      <c r="M67" s="277"/>
      <c r="N67" s="370" t="str">
        <f>IFERROR(VLOOKUP($O$7,种族补正表!$A$1:$AG$37,20,FALSE),"")</f>
        <v/>
      </c>
      <c r="O67" s="372"/>
      <c r="P67" s="290"/>
      <c r="Q67" s="289"/>
      <c r="R67" s="290"/>
      <c r="S67" s="289"/>
      <c r="T67" s="370">
        <f t="shared" si="11"/>
        <v>10</v>
      </c>
      <c r="U67" s="372"/>
      <c r="V67" s="373">
        <f t="shared" si="8"/>
        <v>0</v>
      </c>
      <c r="W67" s="374"/>
      <c r="X67" s="373">
        <f t="shared" si="9"/>
        <v>-15</v>
      </c>
      <c r="Y67" s="374"/>
      <c r="Z67" s="373">
        <f t="shared" si="10"/>
        <v>-30</v>
      </c>
      <c r="AA67" s="375"/>
      <c r="AB67" s="83"/>
      <c r="AC67" s="84"/>
      <c r="AD67" s="84"/>
      <c r="AE67" s="84"/>
      <c r="AF67" s="84"/>
      <c r="AG67" s="82"/>
      <c r="AH67" s="85"/>
      <c r="AI67" s="369"/>
      <c r="AJ67" s="366"/>
      <c r="AK67" s="366"/>
      <c r="AL67" s="366"/>
      <c r="AM67" s="370" t="s">
        <v>138</v>
      </c>
      <c r="AN67" s="371"/>
      <c r="AO67" s="371"/>
      <c r="AP67" s="371"/>
      <c r="AQ67" s="372"/>
      <c r="AR67" s="277">
        <v>0</v>
      </c>
      <c r="AS67" s="277"/>
      <c r="AT67" s="277"/>
      <c r="AU67" s="277"/>
      <c r="AV67" s="366"/>
      <c r="AW67" s="366"/>
      <c r="AX67" s="366"/>
      <c r="AY67" s="366"/>
      <c r="AZ67" s="277">
        <f t="shared" si="15"/>
        <v>0</v>
      </c>
      <c r="BA67" s="277"/>
      <c r="BB67" s="367">
        <f t="shared" si="12"/>
        <v>-10</v>
      </c>
      <c r="BC67" s="367"/>
      <c r="BD67" s="367">
        <f t="shared" si="13"/>
        <v>-25</v>
      </c>
      <c r="BE67" s="367"/>
      <c r="BF67" s="367">
        <f t="shared" si="14"/>
        <v>-40</v>
      </c>
      <c r="BG67" s="368"/>
      <c r="BH67" s="77"/>
      <c r="BI67" s="77"/>
    </row>
    <row r="68" spans="1:61" s="25" customFormat="1" ht="18" customHeight="1">
      <c r="A68" s="77"/>
      <c r="B68" s="77"/>
      <c r="C68" s="369"/>
      <c r="D68" s="366"/>
      <c r="E68" s="366"/>
      <c r="F68" s="366"/>
      <c r="G68" s="370" t="s">
        <v>139</v>
      </c>
      <c r="H68" s="371"/>
      <c r="I68" s="371"/>
      <c r="J68" s="371"/>
      <c r="K68" s="372"/>
      <c r="L68" s="277">
        <v>10</v>
      </c>
      <c r="M68" s="277"/>
      <c r="N68" s="370"/>
      <c r="O68" s="372"/>
      <c r="P68" s="290"/>
      <c r="Q68" s="289"/>
      <c r="R68" s="290"/>
      <c r="S68" s="289"/>
      <c r="T68" s="370">
        <f t="shared" si="11"/>
        <v>10</v>
      </c>
      <c r="U68" s="372"/>
      <c r="V68" s="373">
        <f t="shared" si="8"/>
        <v>0</v>
      </c>
      <c r="W68" s="374"/>
      <c r="X68" s="373">
        <f t="shared" si="9"/>
        <v>-15</v>
      </c>
      <c r="Y68" s="374"/>
      <c r="Z68" s="373">
        <f t="shared" si="10"/>
        <v>-30</v>
      </c>
      <c r="AA68" s="375"/>
      <c r="AB68" s="83"/>
      <c r="AC68" s="84"/>
      <c r="AD68" s="84"/>
      <c r="AE68" s="84"/>
      <c r="AF68" s="84"/>
      <c r="AG68" s="82"/>
      <c r="AH68" s="85"/>
      <c r="AI68" s="369"/>
      <c r="AJ68" s="366"/>
      <c r="AK68" s="366"/>
      <c r="AL68" s="366"/>
      <c r="AM68" s="370" t="s">
        <v>140</v>
      </c>
      <c r="AN68" s="371"/>
      <c r="AO68" s="371"/>
      <c r="AP68" s="371"/>
      <c r="AQ68" s="372"/>
      <c r="AR68" s="277">
        <v>0</v>
      </c>
      <c r="AS68" s="277"/>
      <c r="AT68" s="277"/>
      <c r="AU68" s="277"/>
      <c r="AV68" s="366"/>
      <c r="AW68" s="366"/>
      <c r="AX68" s="366"/>
      <c r="AY68" s="366"/>
      <c r="AZ68" s="277">
        <f t="shared" si="15"/>
        <v>0</v>
      </c>
      <c r="BA68" s="277"/>
      <c r="BB68" s="367">
        <f t="shared" si="12"/>
        <v>-10</v>
      </c>
      <c r="BC68" s="367"/>
      <c r="BD68" s="367">
        <f t="shared" si="13"/>
        <v>-25</v>
      </c>
      <c r="BE68" s="367"/>
      <c r="BF68" s="367">
        <f t="shared" si="14"/>
        <v>-40</v>
      </c>
      <c r="BG68" s="368"/>
      <c r="BH68" s="77"/>
      <c r="BI68" s="77"/>
    </row>
    <row r="69" spans="1:61" s="25" customFormat="1" ht="18" customHeight="1">
      <c r="A69" s="77"/>
      <c r="B69" s="77"/>
      <c r="C69" s="194" t="s">
        <v>141</v>
      </c>
      <c r="D69" s="242"/>
      <c r="E69" s="242"/>
      <c r="F69" s="242"/>
      <c r="G69" s="242"/>
      <c r="H69" s="242"/>
      <c r="I69" s="242"/>
      <c r="J69" s="242"/>
      <c r="K69" s="242"/>
      <c r="L69" s="242"/>
      <c r="M69" s="242"/>
      <c r="N69" s="242"/>
      <c r="O69" s="242"/>
      <c r="P69" s="242"/>
      <c r="Q69" s="242"/>
      <c r="R69" s="242"/>
      <c r="S69" s="242"/>
      <c r="T69" s="242"/>
      <c r="U69" s="242"/>
      <c r="V69" s="242"/>
      <c r="W69" s="242"/>
      <c r="X69" s="242"/>
      <c r="Y69" s="242"/>
      <c r="Z69" s="242"/>
      <c r="AA69" s="378"/>
      <c r="AB69" s="83"/>
      <c r="AC69" s="84"/>
      <c r="AD69" s="84"/>
      <c r="AE69" s="84"/>
      <c r="AF69" s="84"/>
      <c r="AG69" s="82"/>
      <c r="AH69" s="85"/>
      <c r="AI69" s="369"/>
      <c r="AJ69" s="366"/>
      <c r="AK69" s="366"/>
      <c r="AL69" s="366"/>
      <c r="AM69" s="370" t="s">
        <v>142</v>
      </c>
      <c r="AN69" s="371"/>
      <c r="AO69" s="371"/>
      <c r="AP69" s="371"/>
      <c r="AQ69" s="372"/>
      <c r="AR69" s="277">
        <v>0</v>
      </c>
      <c r="AS69" s="277"/>
      <c r="AT69" s="277"/>
      <c r="AU69" s="277"/>
      <c r="AV69" s="366"/>
      <c r="AW69" s="366"/>
      <c r="AX69" s="366"/>
      <c r="AY69" s="366"/>
      <c r="AZ69" s="277">
        <f t="shared" si="15"/>
        <v>0</v>
      </c>
      <c r="BA69" s="277"/>
      <c r="BB69" s="367">
        <f t="shared" si="12"/>
        <v>-10</v>
      </c>
      <c r="BC69" s="367"/>
      <c r="BD69" s="367">
        <f t="shared" si="13"/>
        <v>-25</v>
      </c>
      <c r="BE69" s="367"/>
      <c r="BF69" s="367">
        <f t="shared" si="14"/>
        <v>-40</v>
      </c>
      <c r="BG69" s="368"/>
      <c r="BH69" s="77"/>
      <c r="BI69" s="77"/>
    </row>
    <row r="70" spans="1:61" s="25" customFormat="1" ht="18" customHeight="1">
      <c r="A70" s="77"/>
      <c r="B70" s="77"/>
      <c r="C70" s="148"/>
      <c r="D70" s="379"/>
      <c r="E70" s="379"/>
      <c r="F70" s="379"/>
      <c r="G70" s="379"/>
      <c r="H70" s="379"/>
      <c r="I70" s="379"/>
      <c r="J70" s="379"/>
      <c r="K70" s="379"/>
      <c r="L70" s="379"/>
      <c r="M70" s="379"/>
      <c r="N70" s="379"/>
      <c r="O70" s="379"/>
      <c r="P70" s="379"/>
      <c r="Q70" s="379"/>
      <c r="R70" s="379"/>
      <c r="S70" s="379"/>
      <c r="T70" s="379"/>
      <c r="U70" s="379"/>
      <c r="V70" s="379"/>
      <c r="W70" s="379"/>
      <c r="X70" s="379"/>
      <c r="Y70" s="379"/>
      <c r="Z70" s="379"/>
      <c r="AA70" s="380"/>
      <c r="AB70" s="83"/>
      <c r="AC70" s="84"/>
      <c r="AD70" s="84"/>
      <c r="AE70" s="84"/>
      <c r="AF70" s="84"/>
      <c r="AG70" s="82"/>
      <c r="AH70" s="85"/>
      <c r="AI70" s="369"/>
      <c r="AJ70" s="366"/>
      <c r="AK70" s="366"/>
      <c r="AL70" s="366"/>
      <c r="AM70" s="370" t="s">
        <v>143</v>
      </c>
      <c r="AN70" s="371"/>
      <c r="AO70" s="371"/>
      <c r="AP70" s="371"/>
      <c r="AQ70" s="372"/>
      <c r="AR70" s="277">
        <v>0</v>
      </c>
      <c r="AS70" s="277"/>
      <c r="AT70" s="277"/>
      <c r="AU70" s="277"/>
      <c r="AV70" s="366"/>
      <c r="AW70" s="366"/>
      <c r="AX70" s="366"/>
      <c r="AY70" s="366"/>
      <c r="AZ70" s="277">
        <f t="shared" si="15"/>
        <v>0</v>
      </c>
      <c r="BA70" s="277"/>
      <c r="BB70" s="367">
        <f t="shared" si="12"/>
        <v>-10</v>
      </c>
      <c r="BC70" s="367"/>
      <c r="BD70" s="367">
        <f t="shared" si="13"/>
        <v>-25</v>
      </c>
      <c r="BE70" s="367"/>
      <c r="BF70" s="367">
        <f t="shared" si="14"/>
        <v>-40</v>
      </c>
      <c r="BG70" s="368"/>
      <c r="BH70" s="77"/>
      <c r="BI70" s="77"/>
    </row>
    <row r="71" spans="1:61" s="25" customFormat="1" ht="18" customHeight="1">
      <c r="A71" s="77"/>
      <c r="B71" s="77"/>
      <c r="C71" s="376" t="s">
        <v>52</v>
      </c>
      <c r="D71" s="277"/>
      <c r="E71" s="277" t="s">
        <v>53</v>
      </c>
      <c r="F71" s="277"/>
      <c r="G71" s="277" t="s">
        <v>54</v>
      </c>
      <c r="H71" s="277"/>
      <c r="I71" s="277"/>
      <c r="J71" s="277"/>
      <c r="K71" s="277"/>
      <c r="L71" s="277" t="s">
        <v>55</v>
      </c>
      <c r="M71" s="277"/>
      <c r="N71" s="277" t="s">
        <v>38</v>
      </c>
      <c r="O71" s="277"/>
      <c r="P71" s="277" t="s">
        <v>56</v>
      </c>
      <c r="Q71" s="277"/>
      <c r="R71" s="277" t="s">
        <v>57</v>
      </c>
      <c r="S71" s="277"/>
      <c r="T71" s="277" t="s">
        <v>58</v>
      </c>
      <c r="U71" s="277"/>
      <c r="V71" s="370" t="s">
        <v>59</v>
      </c>
      <c r="W71" s="372"/>
      <c r="X71" s="370" t="s">
        <v>60</v>
      </c>
      <c r="Y71" s="372"/>
      <c r="Z71" s="370" t="s">
        <v>61</v>
      </c>
      <c r="AA71" s="377"/>
      <c r="AB71" s="83"/>
      <c r="AC71" s="84"/>
      <c r="AD71" s="84"/>
      <c r="AE71" s="84"/>
      <c r="AF71" s="84"/>
      <c r="AG71" s="82"/>
      <c r="AH71" s="85"/>
      <c r="AI71" s="369"/>
      <c r="AJ71" s="366"/>
      <c r="AK71" s="366"/>
      <c r="AL71" s="366"/>
      <c r="AM71" s="370" t="s">
        <v>144</v>
      </c>
      <c r="AN71" s="371"/>
      <c r="AO71" s="371"/>
      <c r="AP71" s="371"/>
      <c r="AQ71" s="372"/>
      <c r="AR71" s="277">
        <v>0</v>
      </c>
      <c r="AS71" s="277"/>
      <c r="AT71" s="277"/>
      <c r="AU71" s="277"/>
      <c r="AV71" s="366"/>
      <c r="AW71" s="366"/>
      <c r="AX71" s="366"/>
      <c r="AY71" s="366"/>
      <c r="AZ71" s="277">
        <f t="shared" si="15"/>
        <v>0</v>
      </c>
      <c r="BA71" s="277"/>
      <c r="BB71" s="367">
        <f t="shared" si="12"/>
        <v>-10</v>
      </c>
      <c r="BC71" s="367"/>
      <c r="BD71" s="367">
        <f t="shared" si="13"/>
        <v>-25</v>
      </c>
      <c r="BE71" s="367"/>
      <c r="BF71" s="367">
        <f t="shared" si="14"/>
        <v>-40</v>
      </c>
      <c r="BG71" s="368"/>
      <c r="BH71" s="77"/>
      <c r="BI71" s="77"/>
    </row>
    <row r="72" spans="1:61" s="25" customFormat="1" ht="18" customHeight="1">
      <c r="A72" s="77"/>
      <c r="B72" s="77"/>
      <c r="C72" s="369"/>
      <c r="D72" s="366"/>
      <c r="E72" s="366"/>
      <c r="F72" s="366"/>
      <c r="G72" s="370" t="s">
        <v>145</v>
      </c>
      <c r="H72" s="371"/>
      <c r="I72" s="371"/>
      <c r="J72" s="371"/>
      <c r="K72" s="372"/>
      <c r="L72" s="277">
        <v>20</v>
      </c>
      <c r="M72" s="277"/>
      <c r="N72" s="370" t="str">
        <f>IFERROR(VLOOKUP($O$7,种族补正表!$A$1:$AG$37,16,FALSE),"")</f>
        <v/>
      </c>
      <c r="O72" s="372"/>
      <c r="P72" s="290"/>
      <c r="Q72" s="289"/>
      <c r="R72" s="290"/>
      <c r="S72" s="289"/>
      <c r="T72" s="370">
        <f t="shared" ref="T72:T77" si="16">SUM(L72:S72)</f>
        <v>20</v>
      </c>
      <c r="U72" s="372"/>
      <c r="V72" s="373">
        <f t="shared" si="8"/>
        <v>10</v>
      </c>
      <c r="W72" s="374"/>
      <c r="X72" s="373">
        <f t="shared" si="9"/>
        <v>-5</v>
      </c>
      <c r="Y72" s="374"/>
      <c r="Z72" s="373">
        <f t="shared" si="10"/>
        <v>-20</v>
      </c>
      <c r="AA72" s="375"/>
      <c r="AB72" s="83"/>
      <c r="AC72" s="84"/>
      <c r="AD72" s="84"/>
      <c r="AE72" s="84"/>
      <c r="AF72" s="84"/>
      <c r="AG72" s="82"/>
      <c r="AH72" s="85"/>
      <c r="AI72" s="369"/>
      <c r="AJ72" s="366"/>
      <c r="AK72" s="366"/>
      <c r="AL72" s="366"/>
      <c r="AM72" s="370" t="s">
        <v>146</v>
      </c>
      <c r="AN72" s="371"/>
      <c r="AO72" s="371"/>
      <c r="AP72" s="371"/>
      <c r="AQ72" s="372"/>
      <c r="AR72" s="277">
        <v>0</v>
      </c>
      <c r="AS72" s="277"/>
      <c r="AT72" s="277"/>
      <c r="AU72" s="277"/>
      <c r="AV72" s="366"/>
      <c r="AW72" s="366"/>
      <c r="AX72" s="366"/>
      <c r="AY72" s="366"/>
      <c r="AZ72" s="277">
        <f t="shared" si="15"/>
        <v>0</v>
      </c>
      <c r="BA72" s="277"/>
      <c r="BB72" s="367">
        <f t="shared" si="12"/>
        <v>-10</v>
      </c>
      <c r="BC72" s="367"/>
      <c r="BD72" s="367">
        <f t="shared" si="13"/>
        <v>-25</v>
      </c>
      <c r="BE72" s="367"/>
      <c r="BF72" s="367">
        <f t="shared" si="14"/>
        <v>-40</v>
      </c>
      <c r="BG72" s="368"/>
      <c r="BH72" s="77"/>
      <c r="BI72" s="77"/>
    </row>
    <row r="73" spans="1:61" s="25" customFormat="1" ht="18" customHeight="1">
      <c r="A73" s="77"/>
      <c r="B73" s="77"/>
      <c r="C73" s="369"/>
      <c r="D73" s="366"/>
      <c r="E73" s="366"/>
      <c r="F73" s="366"/>
      <c r="G73" s="370" t="s">
        <v>147</v>
      </c>
      <c r="H73" s="371"/>
      <c r="I73" s="371"/>
      <c r="J73" s="371"/>
      <c r="K73" s="372"/>
      <c r="L73" s="277">
        <v>20</v>
      </c>
      <c r="M73" s="277"/>
      <c r="N73" s="370" t="str">
        <f>IFERROR(VLOOKUP($O$7,种族补正表!$A$1:$AG$37,9,FALSE),"")</f>
        <v/>
      </c>
      <c r="O73" s="372"/>
      <c r="P73" s="290"/>
      <c r="Q73" s="289"/>
      <c r="R73" s="290"/>
      <c r="S73" s="289"/>
      <c r="T73" s="370">
        <f t="shared" si="16"/>
        <v>20</v>
      </c>
      <c r="U73" s="372"/>
      <c r="V73" s="373">
        <f t="shared" si="8"/>
        <v>10</v>
      </c>
      <c r="W73" s="374"/>
      <c r="X73" s="373">
        <f t="shared" si="9"/>
        <v>-5</v>
      </c>
      <c r="Y73" s="374"/>
      <c r="Z73" s="373">
        <f t="shared" si="10"/>
        <v>-20</v>
      </c>
      <c r="AA73" s="375"/>
      <c r="AB73" s="83"/>
      <c r="AC73" s="84"/>
      <c r="AD73" s="84"/>
      <c r="AE73" s="84"/>
      <c r="AF73" s="84"/>
      <c r="AG73" s="82"/>
      <c r="AH73" s="85"/>
      <c r="AI73" s="369"/>
      <c r="AJ73" s="366"/>
      <c r="AK73" s="366"/>
      <c r="AL73" s="366"/>
      <c r="AM73" s="370" t="s">
        <v>148</v>
      </c>
      <c r="AN73" s="371"/>
      <c r="AO73" s="371"/>
      <c r="AP73" s="371"/>
      <c r="AQ73" s="372"/>
      <c r="AR73" s="277">
        <v>0</v>
      </c>
      <c r="AS73" s="277"/>
      <c r="AT73" s="277"/>
      <c r="AU73" s="277"/>
      <c r="AV73" s="366"/>
      <c r="AW73" s="366"/>
      <c r="AX73" s="366"/>
      <c r="AY73" s="366"/>
      <c r="AZ73" s="277">
        <f t="shared" si="15"/>
        <v>0</v>
      </c>
      <c r="BA73" s="277"/>
      <c r="BB73" s="367">
        <f t="shared" si="12"/>
        <v>-10</v>
      </c>
      <c r="BC73" s="367"/>
      <c r="BD73" s="367">
        <f t="shared" si="13"/>
        <v>-25</v>
      </c>
      <c r="BE73" s="367"/>
      <c r="BF73" s="367">
        <f t="shared" si="14"/>
        <v>-40</v>
      </c>
      <c r="BG73" s="368"/>
      <c r="BH73" s="77"/>
      <c r="BI73" s="77"/>
    </row>
    <row r="74" spans="1:61" s="25" customFormat="1" ht="18" customHeight="1">
      <c r="A74" s="77"/>
      <c r="B74" s="77"/>
      <c r="C74" s="369"/>
      <c r="D74" s="366"/>
      <c r="E74" s="366"/>
      <c r="F74" s="366"/>
      <c r="G74" s="370" t="s">
        <v>149</v>
      </c>
      <c r="H74" s="371"/>
      <c r="I74" s="371"/>
      <c r="J74" s="371"/>
      <c r="K74" s="372"/>
      <c r="L74" s="277">
        <v>20</v>
      </c>
      <c r="M74" s="277"/>
      <c r="N74" s="370" t="str">
        <f>IFERROR(VLOOKUP($O$7,种族补正表!$A$1:$AG$37,14,FALSE),"")</f>
        <v/>
      </c>
      <c r="O74" s="372"/>
      <c r="P74" s="290"/>
      <c r="Q74" s="289"/>
      <c r="R74" s="290"/>
      <c r="S74" s="289"/>
      <c r="T74" s="370">
        <f t="shared" si="16"/>
        <v>20</v>
      </c>
      <c r="U74" s="372"/>
      <c r="V74" s="373">
        <f t="shared" si="8"/>
        <v>10</v>
      </c>
      <c r="W74" s="374"/>
      <c r="X74" s="373">
        <f t="shared" si="9"/>
        <v>-5</v>
      </c>
      <c r="Y74" s="374"/>
      <c r="Z74" s="373">
        <f t="shared" si="10"/>
        <v>-20</v>
      </c>
      <c r="AA74" s="375"/>
      <c r="AB74" s="83"/>
      <c r="AC74" s="84"/>
      <c r="AD74" s="84"/>
      <c r="AE74" s="84"/>
      <c r="AF74" s="84"/>
      <c r="AG74" s="82"/>
      <c r="AH74" s="85"/>
      <c r="AI74" s="369"/>
      <c r="AJ74" s="366"/>
      <c r="AK74" s="366"/>
      <c r="AL74" s="366"/>
      <c r="AM74" s="370" t="s">
        <v>150</v>
      </c>
      <c r="AN74" s="371"/>
      <c r="AO74" s="371"/>
      <c r="AP74" s="371"/>
      <c r="AQ74" s="372"/>
      <c r="AR74" s="277">
        <v>0</v>
      </c>
      <c r="AS74" s="277"/>
      <c r="AT74" s="277"/>
      <c r="AU74" s="277"/>
      <c r="AV74" s="366"/>
      <c r="AW74" s="366"/>
      <c r="AX74" s="366"/>
      <c r="AY74" s="366"/>
      <c r="AZ74" s="277">
        <f t="shared" si="15"/>
        <v>0</v>
      </c>
      <c r="BA74" s="277"/>
      <c r="BB74" s="367">
        <f t="shared" si="12"/>
        <v>-10</v>
      </c>
      <c r="BC74" s="367"/>
      <c r="BD74" s="367">
        <f t="shared" si="13"/>
        <v>-25</v>
      </c>
      <c r="BE74" s="367"/>
      <c r="BF74" s="367">
        <f t="shared" si="14"/>
        <v>-40</v>
      </c>
      <c r="BG74" s="368"/>
      <c r="BH74" s="77"/>
      <c r="BI74" s="77"/>
    </row>
    <row r="75" spans="1:61" s="25" customFormat="1" ht="18" customHeight="1">
      <c r="A75" s="77"/>
      <c r="B75" s="77"/>
      <c r="C75" s="369"/>
      <c r="D75" s="366"/>
      <c r="E75" s="366"/>
      <c r="F75" s="366"/>
      <c r="G75" s="370" t="s">
        <v>151</v>
      </c>
      <c r="H75" s="371"/>
      <c r="I75" s="371"/>
      <c r="J75" s="371"/>
      <c r="K75" s="372"/>
      <c r="L75" s="277">
        <v>20</v>
      </c>
      <c r="M75" s="277"/>
      <c r="N75" s="370"/>
      <c r="O75" s="372"/>
      <c r="P75" s="290"/>
      <c r="Q75" s="289"/>
      <c r="R75" s="290"/>
      <c r="S75" s="289"/>
      <c r="T75" s="370">
        <f t="shared" si="16"/>
        <v>20</v>
      </c>
      <c r="U75" s="372"/>
      <c r="V75" s="373">
        <f t="shared" si="8"/>
        <v>10</v>
      </c>
      <c r="W75" s="374"/>
      <c r="X75" s="373">
        <f t="shared" si="9"/>
        <v>-5</v>
      </c>
      <c r="Y75" s="374"/>
      <c r="Z75" s="373">
        <f t="shared" si="10"/>
        <v>-20</v>
      </c>
      <c r="AA75" s="375"/>
      <c r="AB75" s="83"/>
      <c r="AC75" s="84"/>
      <c r="AD75" s="84"/>
      <c r="AE75" s="84"/>
      <c r="AF75" s="84"/>
      <c r="AG75" s="82"/>
      <c r="AH75" s="85"/>
      <c r="AI75" s="369"/>
      <c r="AJ75" s="366"/>
      <c r="AK75" s="366"/>
      <c r="AL75" s="366"/>
      <c r="AM75" s="370" t="s">
        <v>152</v>
      </c>
      <c r="AN75" s="371"/>
      <c r="AO75" s="371"/>
      <c r="AP75" s="371"/>
      <c r="AQ75" s="372"/>
      <c r="AR75" s="277">
        <v>0</v>
      </c>
      <c r="AS75" s="277"/>
      <c r="AT75" s="277"/>
      <c r="AU75" s="277"/>
      <c r="AV75" s="366"/>
      <c r="AW75" s="366"/>
      <c r="AX75" s="366"/>
      <c r="AY75" s="366"/>
      <c r="AZ75" s="277">
        <f t="shared" si="15"/>
        <v>0</v>
      </c>
      <c r="BA75" s="277"/>
      <c r="BB75" s="367">
        <f t="shared" si="12"/>
        <v>-10</v>
      </c>
      <c r="BC75" s="367"/>
      <c r="BD75" s="367">
        <f t="shared" si="13"/>
        <v>-25</v>
      </c>
      <c r="BE75" s="367"/>
      <c r="BF75" s="367">
        <f t="shared" si="14"/>
        <v>-40</v>
      </c>
      <c r="BG75" s="368"/>
      <c r="BH75" s="77"/>
      <c r="BI75" s="77"/>
    </row>
    <row r="76" spans="1:61" s="25" customFormat="1" ht="18" customHeight="1">
      <c r="A76" s="77"/>
      <c r="B76" s="77"/>
      <c r="C76" s="369"/>
      <c r="D76" s="366"/>
      <c r="E76" s="366"/>
      <c r="F76" s="366"/>
      <c r="G76" s="370" t="s">
        <v>153</v>
      </c>
      <c r="H76" s="371"/>
      <c r="I76" s="371"/>
      <c r="J76" s="371"/>
      <c r="K76" s="372"/>
      <c r="L76" s="277">
        <v>20</v>
      </c>
      <c r="M76" s="277"/>
      <c r="N76" s="370" t="str">
        <f>IFERROR(VLOOKUP($O$7,种族补正表!$A$1:$AG$37,17,FALSE),"")</f>
        <v/>
      </c>
      <c r="O76" s="372"/>
      <c r="P76" s="290"/>
      <c r="Q76" s="289"/>
      <c r="R76" s="290"/>
      <c r="S76" s="289"/>
      <c r="T76" s="370">
        <f t="shared" si="16"/>
        <v>20</v>
      </c>
      <c r="U76" s="372"/>
      <c r="V76" s="373">
        <f t="shared" si="8"/>
        <v>10</v>
      </c>
      <c r="W76" s="374"/>
      <c r="X76" s="373">
        <f t="shared" si="9"/>
        <v>-5</v>
      </c>
      <c r="Y76" s="374"/>
      <c r="Z76" s="373">
        <f t="shared" si="10"/>
        <v>-20</v>
      </c>
      <c r="AA76" s="375"/>
      <c r="AB76" s="83"/>
      <c r="AC76" s="84"/>
      <c r="AD76" s="84"/>
      <c r="AE76" s="84"/>
      <c r="AF76" s="84"/>
      <c r="AG76" s="82"/>
      <c r="AH76" s="85"/>
      <c r="AI76" s="369"/>
      <c r="AJ76" s="366"/>
      <c r="AK76" s="366"/>
      <c r="AL76" s="366"/>
      <c r="AM76" s="370" t="s">
        <v>154</v>
      </c>
      <c r="AN76" s="371"/>
      <c r="AO76" s="371"/>
      <c r="AP76" s="371"/>
      <c r="AQ76" s="372"/>
      <c r="AR76" s="277">
        <v>0</v>
      </c>
      <c r="AS76" s="277"/>
      <c r="AT76" s="277"/>
      <c r="AU76" s="277"/>
      <c r="AV76" s="366"/>
      <c r="AW76" s="366"/>
      <c r="AX76" s="366"/>
      <c r="AY76" s="366"/>
      <c r="AZ76" s="277">
        <f t="shared" si="15"/>
        <v>0</v>
      </c>
      <c r="BA76" s="277"/>
      <c r="BB76" s="367">
        <f t="shared" si="12"/>
        <v>-10</v>
      </c>
      <c r="BC76" s="367"/>
      <c r="BD76" s="367">
        <f t="shared" si="13"/>
        <v>-25</v>
      </c>
      <c r="BE76" s="367"/>
      <c r="BF76" s="367">
        <f t="shared" si="14"/>
        <v>-40</v>
      </c>
      <c r="BG76" s="368"/>
      <c r="BH76" s="77"/>
      <c r="BI76" s="77"/>
    </row>
    <row r="77" spans="1:61" s="25" customFormat="1" ht="18" customHeight="1">
      <c r="A77" s="77"/>
      <c r="B77" s="77"/>
      <c r="C77" s="358"/>
      <c r="D77" s="359"/>
      <c r="E77" s="359"/>
      <c r="F77" s="359"/>
      <c r="G77" s="360" t="s">
        <v>155</v>
      </c>
      <c r="H77" s="361"/>
      <c r="I77" s="361"/>
      <c r="J77" s="361"/>
      <c r="K77" s="362"/>
      <c r="L77" s="336">
        <v>20</v>
      </c>
      <c r="M77" s="336"/>
      <c r="N77" s="360" t="str">
        <f>IFERROR(VLOOKUP($O$7,种族补正表!$A$1:$AG$37,15,FALSE),"")</f>
        <v/>
      </c>
      <c r="O77" s="362"/>
      <c r="P77" s="334"/>
      <c r="Q77" s="335"/>
      <c r="R77" s="334"/>
      <c r="S77" s="335"/>
      <c r="T77" s="360">
        <f t="shared" si="16"/>
        <v>20</v>
      </c>
      <c r="U77" s="362"/>
      <c r="V77" s="363">
        <f t="shared" si="8"/>
        <v>10</v>
      </c>
      <c r="W77" s="364"/>
      <c r="X77" s="363">
        <f t="shared" si="9"/>
        <v>-5</v>
      </c>
      <c r="Y77" s="364"/>
      <c r="Z77" s="363">
        <f t="shared" si="10"/>
        <v>-20</v>
      </c>
      <c r="AA77" s="365"/>
      <c r="AB77" s="90"/>
      <c r="AC77" s="91"/>
      <c r="AD77" s="91"/>
      <c r="AE77" s="91"/>
      <c r="AF77" s="91"/>
      <c r="AG77" s="91"/>
      <c r="AH77" s="93"/>
      <c r="AI77" s="358"/>
      <c r="AJ77" s="359"/>
      <c r="AK77" s="359"/>
      <c r="AL77" s="359"/>
      <c r="AM77" s="361" t="s">
        <v>156</v>
      </c>
      <c r="AN77" s="361"/>
      <c r="AO77" s="361"/>
      <c r="AP77" s="361"/>
      <c r="AQ77" s="361"/>
      <c r="AR77" s="360">
        <v>0</v>
      </c>
      <c r="AS77" s="362"/>
      <c r="AT77" s="360"/>
      <c r="AU77" s="362"/>
      <c r="AV77" s="334"/>
      <c r="AW77" s="335"/>
      <c r="AX77" s="334"/>
      <c r="AY77" s="335"/>
      <c r="AZ77" s="336">
        <f t="shared" si="15"/>
        <v>0</v>
      </c>
      <c r="BA77" s="336"/>
      <c r="BB77" s="337">
        <f t="shared" si="12"/>
        <v>-10</v>
      </c>
      <c r="BC77" s="337"/>
      <c r="BD77" s="337">
        <f t="shared" si="13"/>
        <v>-25</v>
      </c>
      <c r="BE77" s="337"/>
      <c r="BF77" s="337">
        <f t="shared" si="14"/>
        <v>-40</v>
      </c>
      <c r="BG77" s="338"/>
      <c r="BH77" s="77"/>
      <c r="BI77" s="77"/>
    </row>
    <row r="78" spans="1:61" s="25" customFormat="1" ht="18"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c r="AA78" s="77"/>
      <c r="AB78" s="77"/>
      <c r="AC78" s="77"/>
      <c r="AD78" s="77"/>
      <c r="AE78" s="77"/>
      <c r="AF78" s="77"/>
      <c r="AG78" s="77"/>
      <c r="AH78" s="77"/>
      <c r="AI78" s="77"/>
      <c r="AJ78" s="77"/>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row>
    <row r="79" spans="1:61" s="25" customFormat="1" ht="18" customHeight="1">
      <c r="A79" s="77"/>
      <c r="B79" s="77"/>
      <c r="C79" s="339" t="s">
        <v>157</v>
      </c>
      <c r="D79" s="340"/>
      <c r="E79" s="340"/>
      <c r="F79" s="340"/>
      <c r="G79" s="340"/>
      <c r="H79" s="340"/>
      <c r="I79" s="340"/>
      <c r="J79" s="340"/>
      <c r="K79" s="340"/>
      <c r="L79" s="340"/>
      <c r="M79" s="340"/>
      <c r="N79" s="340"/>
      <c r="O79" s="340"/>
      <c r="P79" s="340"/>
      <c r="Q79" s="340"/>
      <c r="R79" s="340"/>
      <c r="S79" s="340"/>
      <c r="T79" s="340"/>
      <c r="U79" s="340"/>
      <c r="V79" s="340"/>
      <c r="W79" s="340"/>
      <c r="X79" s="340"/>
      <c r="Y79" s="340"/>
      <c r="Z79" s="340"/>
      <c r="AA79" s="341"/>
      <c r="AB79" s="77"/>
      <c r="AC79" s="77"/>
      <c r="AD79" s="77"/>
      <c r="AE79" s="77"/>
      <c r="AF79" s="77"/>
      <c r="AG79" s="77"/>
      <c r="AH79" s="77"/>
      <c r="AI79" s="339" t="s">
        <v>158</v>
      </c>
      <c r="AJ79" s="340"/>
      <c r="AK79" s="340"/>
      <c r="AL79" s="340"/>
      <c r="AM79" s="340"/>
      <c r="AN79" s="340"/>
      <c r="AO79" s="340"/>
      <c r="AP79" s="340"/>
      <c r="AQ79" s="340"/>
      <c r="AR79" s="340"/>
      <c r="AS79" s="340"/>
      <c r="AT79" s="340"/>
      <c r="AU79" s="340"/>
      <c r="AV79" s="340"/>
      <c r="AW79" s="340"/>
      <c r="AX79" s="340"/>
      <c r="AY79" s="340"/>
      <c r="AZ79" s="340"/>
      <c r="BA79" s="340"/>
      <c r="BB79" s="340"/>
      <c r="BC79" s="340"/>
      <c r="BD79" s="340"/>
      <c r="BE79" s="340"/>
      <c r="BF79" s="340"/>
      <c r="BG79" s="341"/>
      <c r="BH79" s="77"/>
      <c r="BI79" s="77"/>
    </row>
    <row r="80" spans="1:61" s="25" customFormat="1" ht="18" customHeight="1">
      <c r="A80" s="77"/>
      <c r="B80" s="77"/>
      <c r="C80" s="342" t="s">
        <v>159</v>
      </c>
      <c r="D80" s="343"/>
      <c r="E80" s="343"/>
      <c r="F80" s="343"/>
      <c r="G80" s="343"/>
      <c r="H80" s="344"/>
      <c r="I80" s="345" t="s">
        <v>19</v>
      </c>
      <c r="J80" s="343"/>
      <c r="K80" s="343"/>
      <c r="L80" s="344"/>
      <c r="M80" s="345" t="s">
        <v>160</v>
      </c>
      <c r="N80" s="343"/>
      <c r="O80" s="343"/>
      <c r="P80" s="343"/>
      <c r="Q80" s="343"/>
      <c r="R80" s="344"/>
      <c r="S80" s="346" t="s">
        <v>161</v>
      </c>
      <c r="T80" s="343"/>
      <c r="U80" s="343"/>
      <c r="V80" s="343"/>
      <c r="W80" s="343"/>
      <c r="X80" s="344"/>
      <c r="Y80" s="345" t="s">
        <v>162</v>
      </c>
      <c r="Z80" s="343"/>
      <c r="AA80" s="347"/>
      <c r="AB80" s="77"/>
      <c r="AC80" s="77"/>
      <c r="AD80" s="77"/>
      <c r="AE80" s="77"/>
      <c r="AF80" s="77"/>
      <c r="AG80" s="77"/>
      <c r="AH80" s="77"/>
      <c r="AI80" s="194" t="s">
        <v>163</v>
      </c>
      <c r="AJ80" s="242"/>
      <c r="AK80" s="242"/>
      <c r="AL80" s="242"/>
      <c r="AM80" s="239"/>
      <c r="AN80" s="104"/>
      <c r="AO80" s="104"/>
      <c r="AP80" s="104"/>
      <c r="AQ80" s="104"/>
      <c r="AR80" s="104"/>
      <c r="AS80" s="104"/>
      <c r="AT80" s="104"/>
      <c r="AU80" s="104"/>
      <c r="AV80" s="104"/>
      <c r="AW80" s="104"/>
      <c r="AX80" s="104"/>
      <c r="AY80" s="104"/>
      <c r="AZ80" s="104"/>
      <c r="BA80" s="104"/>
      <c r="BB80" s="104"/>
      <c r="BC80" s="104"/>
      <c r="BD80" s="104"/>
      <c r="BE80" s="104"/>
      <c r="BF80" s="104"/>
      <c r="BG80" s="105"/>
      <c r="BH80" s="77"/>
      <c r="BI80" s="77"/>
    </row>
    <row r="81" spans="1:100" s="25" customFormat="1" ht="18" customHeight="1">
      <c r="A81" s="77"/>
      <c r="B81" s="77"/>
      <c r="C81" s="348">
        <f>ROUNDDOWN(AZ8/10,0)</f>
        <v>0</v>
      </c>
      <c r="D81" s="349"/>
      <c r="E81" s="349"/>
      <c r="F81" s="349"/>
      <c r="G81" s="349"/>
      <c r="H81" s="350"/>
      <c r="I81" s="351"/>
      <c r="J81" s="352"/>
      <c r="K81" s="352"/>
      <c r="L81" s="353"/>
      <c r="M81" s="354"/>
      <c r="N81" s="355"/>
      <c r="O81" s="355"/>
      <c r="P81" s="355"/>
      <c r="Q81" s="355"/>
      <c r="R81" s="356"/>
      <c r="S81" s="357">
        <f>AZ43</f>
        <v>30</v>
      </c>
      <c r="T81" s="349"/>
      <c r="U81" s="349"/>
      <c r="V81" s="349"/>
      <c r="W81" s="349"/>
      <c r="X81" s="350"/>
      <c r="Y81" s="268">
        <f>AZ8*0.5</f>
        <v>0</v>
      </c>
      <c r="Z81" s="268"/>
      <c r="AA81" s="269"/>
      <c r="AB81" s="77"/>
      <c r="AC81" s="77"/>
      <c r="AD81" s="77"/>
      <c r="AE81" s="77"/>
      <c r="AF81" s="77"/>
      <c r="AG81" s="77"/>
      <c r="AH81" s="77"/>
      <c r="AI81" s="146"/>
      <c r="AJ81" s="243"/>
      <c r="AK81" s="243"/>
      <c r="AL81" s="243"/>
      <c r="AM81" s="240"/>
      <c r="AN81" s="158"/>
      <c r="AO81" s="158"/>
      <c r="AP81" s="158"/>
      <c r="AQ81" s="158"/>
      <c r="AR81" s="158"/>
      <c r="AS81" s="158"/>
      <c r="AT81" s="158"/>
      <c r="AU81" s="158"/>
      <c r="AV81" s="158"/>
      <c r="AW81" s="158"/>
      <c r="AX81" s="158"/>
      <c r="AY81" s="158"/>
      <c r="AZ81" s="158"/>
      <c r="BA81" s="158"/>
      <c r="BB81" s="158"/>
      <c r="BC81" s="158"/>
      <c r="BD81" s="158"/>
      <c r="BE81" s="158"/>
      <c r="BF81" s="158"/>
      <c r="BG81" s="241"/>
      <c r="BH81" s="77"/>
      <c r="BI81" s="77"/>
    </row>
    <row r="82" spans="1:100" s="25" customFormat="1" ht="18" customHeight="1">
      <c r="A82" s="77"/>
      <c r="B82" s="77"/>
      <c r="C82" s="106" t="s">
        <v>164</v>
      </c>
      <c r="D82" s="107"/>
      <c r="E82" s="107"/>
      <c r="F82" s="107"/>
      <c r="G82" s="107"/>
      <c r="H82" s="107"/>
      <c r="I82" s="107"/>
      <c r="J82" s="107"/>
      <c r="K82" s="107"/>
      <c r="L82" s="107"/>
      <c r="M82" s="320"/>
      <c r="N82" s="320"/>
      <c r="O82" s="320"/>
      <c r="P82" s="320"/>
      <c r="Q82" s="320"/>
      <c r="R82" s="320"/>
      <c r="S82" s="107"/>
      <c r="T82" s="107"/>
      <c r="U82" s="107"/>
      <c r="V82" s="107"/>
      <c r="W82" s="107"/>
      <c r="X82" s="107"/>
      <c r="Y82" s="107"/>
      <c r="Z82" s="107"/>
      <c r="AA82" s="108"/>
      <c r="AB82" s="77"/>
      <c r="AC82" s="77"/>
      <c r="AD82" s="77"/>
      <c r="AE82" s="77"/>
      <c r="AF82" s="77"/>
      <c r="AG82" s="77"/>
      <c r="AH82" s="77"/>
      <c r="AI82" s="194" t="s">
        <v>165</v>
      </c>
      <c r="AJ82" s="242"/>
      <c r="AK82" s="242"/>
      <c r="AL82" s="242"/>
      <c r="AM82" s="239"/>
      <c r="AN82" s="104"/>
      <c r="AO82" s="104"/>
      <c r="AP82" s="104"/>
      <c r="AQ82" s="104"/>
      <c r="AR82" s="104"/>
      <c r="AS82" s="104"/>
      <c r="AT82" s="104"/>
      <c r="AU82" s="104"/>
      <c r="AV82" s="104"/>
      <c r="AW82" s="104"/>
      <c r="AX82" s="104"/>
      <c r="AY82" s="104"/>
      <c r="AZ82" s="104"/>
      <c r="BA82" s="104"/>
      <c r="BB82" s="104"/>
      <c r="BC82" s="104"/>
      <c r="BD82" s="104"/>
      <c r="BE82" s="104"/>
      <c r="BF82" s="104"/>
      <c r="BG82" s="105"/>
      <c r="BH82" s="77"/>
      <c r="BI82" s="77"/>
    </row>
    <row r="83" spans="1:100" s="25" customFormat="1" ht="18" customHeight="1">
      <c r="A83" s="77"/>
      <c r="B83" s="77"/>
      <c r="C83" s="321" t="s">
        <v>166</v>
      </c>
      <c r="D83" s="322"/>
      <c r="E83" s="322"/>
      <c r="F83" s="322"/>
      <c r="G83" s="322"/>
      <c r="H83" s="323"/>
      <c r="I83" s="324" t="s">
        <v>167</v>
      </c>
      <c r="J83" s="322"/>
      <c r="K83" s="322"/>
      <c r="L83" s="323"/>
      <c r="M83" s="324" t="s">
        <v>168</v>
      </c>
      <c r="N83" s="322"/>
      <c r="O83" s="322"/>
      <c r="P83" s="323"/>
      <c r="Q83" s="324" t="s">
        <v>169</v>
      </c>
      <c r="R83" s="322"/>
      <c r="S83" s="322"/>
      <c r="T83" s="322"/>
      <c r="U83" s="322"/>
      <c r="V83" s="322"/>
      <c r="W83" s="322"/>
      <c r="X83" s="322"/>
      <c r="Y83" s="322"/>
      <c r="Z83" s="322"/>
      <c r="AA83" s="325"/>
      <c r="AB83" s="77"/>
      <c r="AC83" s="77"/>
      <c r="AD83" s="77"/>
      <c r="AE83" s="77"/>
      <c r="AF83" s="77"/>
      <c r="AG83" s="77"/>
      <c r="AH83" s="77"/>
      <c r="AI83" s="146"/>
      <c r="AJ83" s="243"/>
      <c r="AK83" s="243"/>
      <c r="AL83" s="243"/>
      <c r="AM83" s="240"/>
      <c r="AN83" s="158"/>
      <c r="AO83" s="158"/>
      <c r="AP83" s="158"/>
      <c r="AQ83" s="158"/>
      <c r="AR83" s="158"/>
      <c r="AS83" s="158"/>
      <c r="AT83" s="158"/>
      <c r="AU83" s="158"/>
      <c r="AV83" s="158"/>
      <c r="AW83" s="158"/>
      <c r="AX83" s="158"/>
      <c r="AY83" s="158"/>
      <c r="AZ83" s="158"/>
      <c r="BA83" s="158"/>
      <c r="BB83" s="158"/>
      <c r="BC83" s="158"/>
      <c r="BD83" s="158"/>
      <c r="BE83" s="158"/>
      <c r="BF83" s="158"/>
      <c r="BG83" s="241"/>
      <c r="BH83" s="77"/>
      <c r="BI83" s="77"/>
    </row>
    <row r="84" spans="1:100" s="25" customFormat="1" ht="18" customHeight="1">
      <c r="A84" s="77"/>
      <c r="B84" s="77"/>
      <c r="C84" s="184"/>
      <c r="D84" s="162"/>
      <c r="E84" s="177"/>
      <c r="F84" s="333"/>
      <c r="G84" s="162"/>
      <c r="H84" s="163"/>
      <c r="I84" s="161"/>
      <c r="J84" s="162"/>
      <c r="K84" s="162"/>
      <c r="L84" s="163"/>
      <c r="M84" s="166" t="str">
        <f>IFERROR(源石技艺杂项!C18,"")</f>
        <v/>
      </c>
      <c r="N84" s="167"/>
      <c r="O84" s="167"/>
      <c r="P84" s="168"/>
      <c r="Q84" s="237" t="str">
        <f>IFERROR(INDEX(源石技艺杂项!$H$46:$J$63,MATCH(角色卡!F84,源石技艺杂项!$G$46:$G$63,0),MATCH(角色卡!I84,源石技艺杂项!$H$45:$J$45,0)),"")</f>
        <v/>
      </c>
      <c r="R84" s="167"/>
      <c r="S84" s="167"/>
      <c r="T84" s="167"/>
      <c r="U84" s="167"/>
      <c r="V84" s="167"/>
      <c r="W84" s="167"/>
      <c r="X84" s="167"/>
      <c r="Y84" s="167"/>
      <c r="Z84" s="167"/>
      <c r="AA84" s="179"/>
      <c r="AB84" s="77"/>
      <c r="AC84" s="77"/>
      <c r="AD84" s="77"/>
      <c r="AE84" s="77"/>
      <c r="AF84" s="77"/>
      <c r="AG84" s="77"/>
      <c r="AH84" s="77"/>
      <c r="AI84" s="194" t="s">
        <v>170</v>
      </c>
      <c r="AJ84" s="242"/>
      <c r="AK84" s="242"/>
      <c r="AL84" s="242"/>
      <c r="AM84" s="239"/>
      <c r="AN84" s="104"/>
      <c r="AO84" s="104"/>
      <c r="AP84" s="104"/>
      <c r="AQ84" s="104"/>
      <c r="AR84" s="104"/>
      <c r="AS84" s="104"/>
      <c r="AT84" s="104"/>
      <c r="AU84" s="104"/>
      <c r="AV84" s="104"/>
      <c r="AW84" s="104"/>
      <c r="AX84" s="104"/>
      <c r="AY84" s="104"/>
      <c r="AZ84" s="104"/>
      <c r="BA84" s="104"/>
      <c r="BB84" s="104"/>
      <c r="BC84" s="104"/>
      <c r="BD84" s="104"/>
      <c r="BE84" s="104"/>
      <c r="BF84" s="104"/>
      <c r="BG84" s="105"/>
      <c r="BH84" s="77"/>
      <c r="BI84" s="77"/>
    </row>
    <row r="85" spans="1:100" s="25" customFormat="1" ht="18" customHeight="1">
      <c r="A85" s="77"/>
      <c r="B85" s="77"/>
      <c r="C85" s="178"/>
      <c r="D85" s="134"/>
      <c r="E85" s="135"/>
      <c r="F85" s="133"/>
      <c r="G85" s="134"/>
      <c r="H85" s="165"/>
      <c r="I85" s="164"/>
      <c r="J85" s="134"/>
      <c r="K85" s="134"/>
      <c r="L85" s="165"/>
      <c r="M85" s="169"/>
      <c r="N85" s="170"/>
      <c r="O85" s="170"/>
      <c r="P85" s="171"/>
      <c r="Q85" s="238"/>
      <c r="R85" s="170"/>
      <c r="S85" s="170"/>
      <c r="T85" s="170"/>
      <c r="U85" s="170"/>
      <c r="V85" s="170"/>
      <c r="W85" s="170"/>
      <c r="X85" s="170"/>
      <c r="Y85" s="170"/>
      <c r="Z85" s="170"/>
      <c r="AA85" s="180"/>
      <c r="AB85" s="77"/>
      <c r="AC85" s="77"/>
      <c r="AD85" s="77"/>
      <c r="AE85" s="77"/>
      <c r="AF85" s="77"/>
      <c r="AG85" s="77"/>
      <c r="AH85" s="77"/>
      <c r="AI85" s="146"/>
      <c r="AJ85" s="243"/>
      <c r="AK85" s="243"/>
      <c r="AL85" s="243"/>
      <c r="AM85" s="240"/>
      <c r="AN85" s="158"/>
      <c r="AO85" s="158"/>
      <c r="AP85" s="158"/>
      <c r="AQ85" s="158"/>
      <c r="AR85" s="158"/>
      <c r="AS85" s="158"/>
      <c r="AT85" s="158"/>
      <c r="AU85" s="158"/>
      <c r="AV85" s="158"/>
      <c r="AW85" s="158"/>
      <c r="AX85" s="158"/>
      <c r="AY85" s="158"/>
      <c r="AZ85" s="158"/>
      <c r="BA85" s="158"/>
      <c r="BB85" s="158"/>
      <c r="BC85" s="158"/>
      <c r="BD85" s="158"/>
      <c r="BE85" s="158"/>
      <c r="BF85" s="158"/>
      <c r="BG85" s="241"/>
      <c r="BH85" s="77"/>
      <c r="BI85" s="77"/>
    </row>
    <row r="86" spans="1:100" s="25" customFormat="1" ht="18" customHeight="1">
      <c r="A86" s="77"/>
      <c r="B86" s="77"/>
      <c r="C86" s="184"/>
      <c r="D86" s="162"/>
      <c r="E86" s="177"/>
      <c r="F86" s="103"/>
      <c r="G86" s="104"/>
      <c r="H86" s="244"/>
      <c r="I86" s="161"/>
      <c r="J86" s="162"/>
      <c r="K86" s="162"/>
      <c r="L86" s="163"/>
      <c r="M86" s="166" t="str">
        <f>IFERROR(源石技艺杂项!C20,"")</f>
        <v/>
      </c>
      <c r="N86" s="167"/>
      <c r="O86" s="167"/>
      <c r="P86" s="168"/>
      <c r="Q86" s="237" t="str">
        <f>IFERROR(INDEX(源石技艺杂项!$H$46:$J$63,MATCH(角色卡!F86,源石技艺杂项!$G$46:$G$63,0),MATCH(角色卡!I86,源石技艺杂项!$H$45:$J$45,0)),"")</f>
        <v/>
      </c>
      <c r="R86" s="167"/>
      <c r="S86" s="167"/>
      <c r="T86" s="167"/>
      <c r="U86" s="167"/>
      <c r="V86" s="167"/>
      <c r="W86" s="167"/>
      <c r="X86" s="167"/>
      <c r="Y86" s="167"/>
      <c r="Z86" s="167"/>
      <c r="AA86" s="179"/>
      <c r="AB86" s="77"/>
      <c r="AC86" s="77"/>
      <c r="AD86" s="77"/>
      <c r="AE86" s="77"/>
      <c r="AF86" s="77"/>
      <c r="AG86" s="77"/>
      <c r="AH86" s="77"/>
      <c r="AI86" s="194" t="s">
        <v>171</v>
      </c>
      <c r="AJ86" s="242"/>
      <c r="AK86" s="242"/>
      <c r="AL86" s="242"/>
      <c r="AM86" s="239"/>
      <c r="AN86" s="104"/>
      <c r="AO86" s="104"/>
      <c r="AP86" s="104"/>
      <c r="AQ86" s="104"/>
      <c r="AR86" s="104"/>
      <c r="AS86" s="104"/>
      <c r="AT86" s="104"/>
      <c r="AU86" s="104"/>
      <c r="AV86" s="104"/>
      <c r="AW86" s="104"/>
      <c r="AX86" s="104"/>
      <c r="AY86" s="104"/>
      <c r="AZ86" s="104"/>
      <c r="BA86" s="104"/>
      <c r="BB86" s="104"/>
      <c r="BC86" s="104"/>
      <c r="BD86" s="104"/>
      <c r="BE86" s="104"/>
      <c r="BF86" s="104"/>
      <c r="BG86" s="105"/>
      <c r="BH86" s="77"/>
      <c r="BI86" s="77"/>
    </row>
    <row r="87" spans="1:100" s="25" customFormat="1" ht="18" customHeight="1">
      <c r="A87" s="77"/>
      <c r="B87" s="77"/>
      <c r="C87" s="178"/>
      <c r="D87" s="134"/>
      <c r="E87" s="135"/>
      <c r="F87" s="157"/>
      <c r="G87" s="158"/>
      <c r="H87" s="245"/>
      <c r="I87" s="164"/>
      <c r="J87" s="134"/>
      <c r="K87" s="134"/>
      <c r="L87" s="165"/>
      <c r="M87" s="169"/>
      <c r="N87" s="170"/>
      <c r="O87" s="170"/>
      <c r="P87" s="171"/>
      <c r="Q87" s="238"/>
      <c r="R87" s="170"/>
      <c r="S87" s="170"/>
      <c r="T87" s="170"/>
      <c r="U87" s="170"/>
      <c r="V87" s="170"/>
      <c r="W87" s="170"/>
      <c r="X87" s="170"/>
      <c r="Y87" s="170"/>
      <c r="Z87" s="170"/>
      <c r="AA87" s="180"/>
      <c r="AB87" s="77"/>
      <c r="AC87" s="77"/>
      <c r="AD87" s="77"/>
      <c r="AE87" s="77"/>
      <c r="AF87" s="77"/>
      <c r="AG87" s="77"/>
      <c r="AH87" s="77"/>
      <c r="AI87" s="146"/>
      <c r="AJ87" s="243"/>
      <c r="AK87" s="243"/>
      <c r="AL87" s="243"/>
      <c r="AM87" s="240"/>
      <c r="AN87" s="158"/>
      <c r="AO87" s="158"/>
      <c r="AP87" s="158"/>
      <c r="AQ87" s="158"/>
      <c r="AR87" s="158"/>
      <c r="AS87" s="158"/>
      <c r="AT87" s="158"/>
      <c r="AU87" s="158"/>
      <c r="AV87" s="158"/>
      <c r="AW87" s="158"/>
      <c r="AX87" s="158"/>
      <c r="AY87" s="158"/>
      <c r="AZ87" s="158"/>
      <c r="BA87" s="158"/>
      <c r="BB87" s="158"/>
      <c r="BC87" s="158"/>
      <c r="BD87" s="158"/>
      <c r="BE87" s="158"/>
      <c r="BF87" s="158"/>
      <c r="BG87" s="241"/>
      <c r="BH87" s="77"/>
      <c r="BI87" s="77"/>
    </row>
    <row r="88" spans="1:100" s="25" customFormat="1" ht="18" customHeight="1">
      <c r="A88" s="77"/>
      <c r="B88" s="77"/>
      <c r="C88" s="184"/>
      <c r="D88" s="162"/>
      <c r="E88" s="177"/>
      <c r="F88" s="103"/>
      <c r="G88" s="104"/>
      <c r="H88" s="244"/>
      <c r="I88" s="161"/>
      <c r="J88" s="162"/>
      <c r="K88" s="162"/>
      <c r="L88" s="163"/>
      <c r="M88" s="166" t="str">
        <f>IFERROR(源石技艺杂项!C22,"")</f>
        <v/>
      </c>
      <c r="N88" s="167"/>
      <c r="O88" s="167"/>
      <c r="P88" s="168"/>
      <c r="Q88" s="237" t="str">
        <f>IFERROR(INDEX(源石技艺杂项!$H$46:$J$63,MATCH(角色卡!F88,源石技艺杂项!$G$46:$G$63,0),MATCH(角色卡!I88,源石技艺杂项!$H$45:$J$45,0)),"")</f>
        <v/>
      </c>
      <c r="R88" s="167"/>
      <c r="S88" s="167"/>
      <c r="T88" s="167"/>
      <c r="U88" s="167"/>
      <c r="V88" s="167"/>
      <c r="W88" s="167"/>
      <c r="X88" s="167"/>
      <c r="Y88" s="167"/>
      <c r="Z88" s="167"/>
      <c r="AA88" s="179"/>
      <c r="AB88" s="77"/>
      <c r="AC88" s="77"/>
      <c r="AD88" s="77"/>
      <c r="AE88" s="77"/>
      <c r="AF88" s="77"/>
      <c r="AG88" s="77"/>
      <c r="AH88" s="77"/>
      <c r="AI88" s="194" t="s">
        <v>172</v>
      </c>
      <c r="AJ88" s="242"/>
      <c r="AK88" s="242"/>
      <c r="AL88" s="195"/>
      <c r="AM88" s="239"/>
      <c r="AN88" s="104"/>
      <c r="AO88" s="104"/>
      <c r="AP88" s="104"/>
      <c r="AQ88" s="104"/>
      <c r="AR88" s="104"/>
      <c r="AS88" s="104"/>
      <c r="AT88" s="104"/>
      <c r="AU88" s="104"/>
      <c r="AV88" s="104"/>
      <c r="AW88" s="104"/>
      <c r="AX88" s="104"/>
      <c r="AY88" s="104"/>
      <c r="AZ88" s="104"/>
      <c r="BA88" s="104"/>
      <c r="BB88" s="104"/>
      <c r="BC88" s="104"/>
      <c r="BD88" s="104"/>
      <c r="BE88" s="104"/>
      <c r="BF88" s="104"/>
      <c r="BG88" s="105"/>
      <c r="BH88" s="77"/>
      <c r="BI88" s="77"/>
    </row>
    <row r="89" spans="1:100" s="25" customFormat="1" ht="18" customHeight="1">
      <c r="A89" s="77"/>
      <c r="B89" s="77"/>
      <c r="C89" s="178"/>
      <c r="D89" s="134"/>
      <c r="E89" s="135"/>
      <c r="F89" s="157"/>
      <c r="G89" s="158"/>
      <c r="H89" s="245"/>
      <c r="I89" s="164"/>
      <c r="J89" s="134"/>
      <c r="K89" s="134"/>
      <c r="L89" s="165"/>
      <c r="M89" s="169"/>
      <c r="N89" s="170"/>
      <c r="O89" s="170"/>
      <c r="P89" s="171"/>
      <c r="Q89" s="238"/>
      <c r="R89" s="170"/>
      <c r="S89" s="170"/>
      <c r="T89" s="170"/>
      <c r="U89" s="170"/>
      <c r="V89" s="170"/>
      <c r="W89" s="170"/>
      <c r="X89" s="170"/>
      <c r="Y89" s="170"/>
      <c r="Z89" s="170"/>
      <c r="AA89" s="180"/>
      <c r="AB89" s="77"/>
      <c r="AC89" s="77"/>
      <c r="AD89" s="77"/>
      <c r="AE89" s="77"/>
      <c r="AF89" s="77"/>
      <c r="AG89" s="77"/>
      <c r="AH89" s="77"/>
      <c r="AI89" s="196"/>
      <c r="AJ89" s="260"/>
      <c r="AK89" s="260"/>
      <c r="AL89" s="197"/>
      <c r="AM89" s="136"/>
      <c r="AN89" s="100"/>
      <c r="AO89" s="100"/>
      <c r="AP89" s="100"/>
      <c r="AQ89" s="100"/>
      <c r="AR89" s="100"/>
      <c r="AS89" s="158"/>
      <c r="AT89" s="158"/>
      <c r="AU89" s="158"/>
      <c r="AV89" s="158"/>
      <c r="AW89" s="158"/>
      <c r="AX89" s="158"/>
      <c r="AY89" s="158"/>
      <c r="AZ89" s="158"/>
      <c r="BA89" s="158"/>
      <c r="BB89" s="158"/>
      <c r="BC89" s="100"/>
      <c r="BD89" s="100"/>
      <c r="BE89" s="100"/>
      <c r="BF89" s="100"/>
      <c r="BG89" s="101"/>
      <c r="BH89" s="77"/>
      <c r="BI89" s="77"/>
    </row>
    <row r="90" spans="1:100" s="25" customFormat="1" ht="18" customHeight="1">
      <c r="A90" s="77"/>
      <c r="B90" s="77"/>
      <c r="C90" s="184"/>
      <c r="D90" s="162"/>
      <c r="E90" s="177"/>
      <c r="F90" s="103"/>
      <c r="G90" s="104"/>
      <c r="H90" s="244"/>
      <c r="I90" s="161"/>
      <c r="J90" s="162"/>
      <c r="K90" s="162"/>
      <c r="L90" s="163"/>
      <c r="M90" s="166" t="str">
        <f>IFERROR(源石技艺杂项!C24,"")</f>
        <v/>
      </c>
      <c r="N90" s="167"/>
      <c r="O90" s="167"/>
      <c r="P90" s="168"/>
      <c r="Q90" s="237" t="str">
        <f>IFERROR(INDEX(源石技艺杂项!$H$46:$J$63,MATCH(角色卡!F90,源石技艺杂项!$G$46:$G$63,0),MATCH(角色卡!I90,源石技艺杂项!$H$45:$J$45,0)),"")</f>
        <v/>
      </c>
      <c r="R90" s="167"/>
      <c r="S90" s="167"/>
      <c r="T90" s="167"/>
      <c r="U90" s="167"/>
      <c r="V90" s="167"/>
      <c r="W90" s="167"/>
      <c r="X90" s="167"/>
      <c r="Y90" s="167"/>
      <c r="Z90" s="167"/>
      <c r="AA90" s="179"/>
      <c r="AB90" s="77"/>
      <c r="AC90" s="77"/>
      <c r="AD90" s="77"/>
      <c r="AE90" s="77"/>
      <c r="AF90" s="77"/>
      <c r="AG90" s="77"/>
      <c r="AH90" s="77"/>
      <c r="AI90" s="252" t="s">
        <v>173</v>
      </c>
      <c r="AJ90" s="253"/>
      <c r="AK90" s="253"/>
      <c r="AL90" s="253"/>
      <c r="AM90" s="318" t="s">
        <v>174</v>
      </c>
      <c r="AN90" s="112"/>
      <c r="AO90" s="326"/>
      <c r="AP90" s="327" t="s">
        <v>175</v>
      </c>
      <c r="AQ90" s="112"/>
      <c r="AR90" s="326"/>
      <c r="AS90" s="327" t="s">
        <v>176</v>
      </c>
      <c r="AT90" s="112"/>
      <c r="AU90" s="326"/>
      <c r="AV90" s="327" t="s">
        <v>177</v>
      </c>
      <c r="AW90" s="112"/>
      <c r="AX90" s="326"/>
      <c r="AY90" s="327" t="s">
        <v>178</v>
      </c>
      <c r="AZ90" s="112"/>
      <c r="BA90" s="112"/>
      <c r="BB90" s="326"/>
      <c r="BC90" s="327" t="s">
        <v>179</v>
      </c>
      <c r="BD90" s="112"/>
      <c r="BE90" s="112"/>
      <c r="BF90" s="112"/>
      <c r="BG90" s="113"/>
      <c r="BH90" s="77"/>
      <c r="BI90" s="77"/>
    </row>
    <row r="91" spans="1:100" s="25" customFormat="1" ht="18" customHeight="1">
      <c r="A91" s="77"/>
      <c r="B91" s="77"/>
      <c r="C91" s="178"/>
      <c r="D91" s="134"/>
      <c r="E91" s="135"/>
      <c r="F91" s="157"/>
      <c r="G91" s="158"/>
      <c r="H91" s="245"/>
      <c r="I91" s="164"/>
      <c r="J91" s="134"/>
      <c r="K91" s="134"/>
      <c r="L91" s="165"/>
      <c r="M91" s="169"/>
      <c r="N91" s="170"/>
      <c r="O91" s="170"/>
      <c r="P91" s="171"/>
      <c r="Q91" s="238"/>
      <c r="R91" s="170"/>
      <c r="S91" s="170"/>
      <c r="T91" s="170"/>
      <c r="U91" s="170"/>
      <c r="V91" s="170"/>
      <c r="W91" s="170"/>
      <c r="X91" s="170"/>
      <c r="Y91" s="170"/>
      <c r="Z91" s="170"/>
      <c r="AA91" s="180"/>
      <c r="AB91" s="77"/>
      <c r="AC91" s="77"/>
      <c r="AD91" s="77"/>
      <c r="AE91" s="77"/>
      <c r="AF91" s="77"/>
      <c r="AG91" s="77"/>
      <c r="AH91" s="77"/>
      <c r="AI91" s="254"/>
      <c r="AJ91" s="255"/>
      <c r="AK91" s="255"/>
      <c r="AL91" s="256"/>
      <c r="AM91" s="328"/>
      <c r="AN91" s="329"/>
      <c r="AO91" s="330"/>
      <c r="AP91" s="271" t="str">
        <f>IFERROR(VLOOKUP(G7,职业!B3:E49,4,FALSE),"")</f>
        <v/>
      </c>
      <c r="AQ91" s="272"/>
      <c r="AR91" s="273"/>
      <c r="AS91" s="331"/>
      <c r="AT91" s="329"/>
      <c r="AU91" s="330"/>
      <c r="AV91" s="331"/>
      <c r="AW91" s="329"/>
      <c r="AX91" s="330"/>
      <c r="AY91" s="332">
        <f>SUM(AM91:AX91)</f>
        <v>0</v>
      </c>
      <c r="AZ91" s="187"/>
      <c r="BA91" s="187"/>
      <c r="BB91" s="187"/>
      <c r="BC91" s="332">
        <f>_xlfn.IFS(AY91=0,10,AY91&lt;11,200,AY91&lt;21,600,AY91&lt;41,800,AY91&lt;61,1600,AY91&lt;91,3200,AY91&gt;91,"∞")</f>
        <v>10</v>
      </c>
      <c r="BD91" s="187"/>
      <c r="BE91" s="187"/>
      <c r="BF91" s="187"/>
      <c r="BG91" s="188"/>
      <c r="BH91" s="77"/>
      <c r="BI91" s="77"/>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row>
    <row r="92" spans="1:100" s="25" customFormat="1" ht="18" customHeight="1">
      <c r="A92" s="77"/>
      <c r="B92" s="77"/>
      <c r="C92" s="184"/>
      <c r="D92" s="162"/>
      <c r="E92" s="177"/>
      <c r="F92" s="103"/>
      <c r="G92" s="104"/>
      <c r="H92" s="244"/>
      <c r="I92" s="161"/>
      <c r="J92" s="162"/>
      <c r="K92" s="162"/>
      <c r="L92" s="163"/>
      <c r="M92" s="166" t="str">
        <f>IFERROR(源石技艺杂项!C26,"")</f>
        <v/>
      </c>
      <c r="N92" s="167"/>
      <c r="O92" s="167"/>
      <c r="P92" s="168"/>
      <c r="Q92" s="237" t="str">
        <f>IFERROR(INDEX(源石技艺杂项!$H$46:$J$63,MATCH(角色卡!F92,源石技艺杂项!$G$46:$G$63,0),MATCH(角色卡!I92,源石技艺杂项!$H$45:$J$45,0)),"")</f>
        <v/>
      </c>
      <c r="R92" s="167"/>
      <c r="S92" s="167"/>
      <c r="T92" s="167"/>
      <c r="U92" s="167"/>
      <c r="V92" s="167"/>
      <c r="W92" s="167"/>
      <c r="X92" s="167"/>
      <c r="Y92" s="167"/>
      <c r="Z92" s="167"/>
      <c r="AA92" s="179"/>
      <c r="AB92" s="77"/>
      <c r="AC92" s="77"/>
      <c r="AD92" s="77"/>
      <c r="AE92" s="77"/>
      <c r="AF92" s="77"/>
      <c r="AG92" s="77"/>
      <c r="AH92" s="77"/>
      <c r="AI92" s="254"/>
      <c r="AJ92" s="255"/>
      <c r="AK92" s="255"/>
      <c r="AL92" s="256"/>
      <c r="AM92" s="102" t="s">
        <v>180</v>
      </c>
      <c r="AN92" s="103"/>
      <c r="AO92" s="104"/>
      <c r="AP92" s="104"/>
      <c r="AQ92" s="104"/>
      <c r="AR92" s="104"/>
      <c r="AS92" s="104"/>
      <c r="AT92" s="104"/>
      <c r="AU92" s="104"/>
      <c r="AV92" s="104"/>
      <c r="AW92" s="104"/>
      <c r="AX92" s="104"/>
      <c r="AY92" s="104"/>
      <c r="AZ92" s="104"/>
      <c r="BA92" s="104"/>
      <c r="BB92" s="104"/>
      <c r="BC92" s="104"/>
      <c r="BD92" s="104"/>
      <c r="BE92" s="104"/>
      <c r="BF92" s="104"/>
      <c r="BG92" s="105"/>
      <c r="BH92" s="77"/>
      <c r="BI92" s="77"/>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row>
    <row r="93" spans="1:100" s="25" customFormat="1" ht="18" customHeight="1">
      <c r="A93" s="77"/>
      <c r="B93" s="77"/>
      <c r="C93" s="178"/>
      <c r="D93" s="134"/>
      <c r="E93" s="135"/>
      <c r="F93" s="157"/>
      <c r="G93" s="158"/>
      <c r="H93" s="245"/>
      <c r="I93" s="164"/>
      <c r="J93" s="134"/>
      <c r="K93" s="134"/>
      <c r="L93" s="165"/>
      <c r="M93" s="169"/>
      <c r="N93" s="170"/>
      <c r="O93" s="170"/>
      <c r="P93" s="171"/>
      <c r="Q93" s="238"/>
      <c r="R93" s="170"/>
      <c r="S93" s="170"/>
      <c r="T93" s="170"/>
      <c r="U93" s="170"/>
      <c r="V93" s="170"/>
      <c r="W93" s="170"/>
      <c r="X93" s="170"/>
      <c r="Y93" s="170"/>
      <c r="Z93" s="170"/>
      <c r="AA93" s="180"/>
      <c r="AB93" s="77"/>
      <c r="AC93" s="77"/>
      <c r="AD93" s="77"/>
      <c r="AE93" s="77"/>
      <c r="AF93" s="77"/>
      <c r="AG93" s="77"/>
      <c r="AH93" s="77"/>
      <c r="AI93" s="254"/>
      <c r="AJ93" s="255"/>
      <c r="AK93" s="255"/>
      <c r="AL93" s="256"/>
      <c r="AM93" s="120"/>
      <c r="AN93" s="103"/>
      <c r="AO93" s="104"/>
      <c r="AP93" s="104"/>
      <c r="AQ93" s="104"/>
      <c r="AR93" s="104"/>
      <c r="AS93" s="104"/>
      <c r="AT93" s="104"/>
      <c r="AU93" s="104"/>
      <c r="AV93" s="104"/>
      <c r="AW93" s="104"/>
      <c r="AX93" s="104"/>
      <c r="AY93" s="104"/>
      <c r="AZ93" s="104"/>
      <c r="BA93" s="104"/>
      <c r="BB93" s="104"/>
      <c r="BC93" s="104"/>
      <c r="BD93" s="104"/>
      <c r="BE93" s="104"/>
      <c r="BF93" s="104"/>
      <c r="BG93" s="105"/>
      <c r="BH93" s="77"/>
      <c r="BI93" s="77"/>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row>
    <row r="94" spans="1:100" s="25" customFormat="1" ht="18" customHeight="1">
      <c r="A94" s="77"/>
      <c r="B94" s="77"/>
      <c r="C94" s="176"/>
      <c r="D94" s="162"/>
      <c r="E94" s="177"/>
      <c r="F94" s="162"/>
      <c r="G94" s="162"/>
      <c r="H94" s="163"/>
      <c r="I94" s="161"/>
      <c r="J94" s="162"/>
      <c r="K94" s="162"/>
      <c r="L94" s="163"/>
      <c r="M94" s="166"/>
      <c r="N94" s="167"/>
      <c r="O94" s="167"/>
      <c r="P94" s="168"/>
      <c r="Q94" s="237"/>
      <c r="R94" s="167"/>
      <c r="S94" s="167"/>
      <c r="T94" s="167"/>
      <c r="U94" s="167"/>
      <c r="V94" s="167"/>
      <c r="W94" s="167"/>
      <c r="X94" s="167"/>
      <c r="Y94" s="167"/>
      <c r="Z94" s="167"/>
      <c r="AA94" s="179"/>
      <c r="AB94" s="77"/>
      <c r="AC94" s="77"/>
      <c r="AD94" s="77"/>
      <c r="AE94" s="77"/>
      <c r="AF94" s="77"/>
      <c r="AG94" s="77"/>
      <c r="AH94" s="77"/>
      <c r="AI94" s="254"/>
      <c r="AJ94" s="255"/>
      <c r="AK94" s="255"/>
      <c r="AL94" s="256"/>
      <c r="AM94" s="120"/>
      <c r="AN94" s="103"/>
      <c r="AO94" s="104"/>
      <c r="AP94" s="104"/>
      <c r="AQ94" s="104"/>
      <c r="AR94" s="104"/>
      <c r="AS94" s="104"/>
      <c r="AT94" s="104"/>
      <c r="AU94" s="104"/>
      <c r="AV94" s="104"/>
      <c r="AW94" s="104"/>
      <c r="AX94" s="104"/>
      <c r="AY94" s="104"/>
      <c r="AZ94" s="104"/>
      <c r="BA94" s="104"/>
      <c r="BB94" s="104"/>
      <c r="BC94" s="104"/>
      <c r="BD94" s="104"/>
      <c r="BE94" s="104"/>
      <c r="BF94" s="104"/>
      <c r="BG94" s="105"/>
      <c r="BH94" s="77"/>
      <c r="BI94" s="77"/>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row>
    <row r="95" spans="1:100" s="25" customFormat="1" ht="18" customHeight="1">
      <c r="A95" s="77"/>
      <c r="B95" s="77"/>
      <c r="C95" s="178"/>
      <c r="D95" s="134"/>
      <c r="E95" s="135"/>
      <c r="F95" s="134"/>
      <c r="G95" s="134"/>
      <c r="H95" s="165"/>
      <c r="I95" s="164"/>
      <c r="J95" s="134"/>
      <c r="K95" s="134"/>
      <c r="L95" s="165"/>
      <c r="M95" s="169"/>
      <c r="N95" s="170"/>
      <c r="O95" s="170"/>
      <c r="P95" s="171"/>
      <c r="Q95" s="238"/>
      <c r="R95" s="170"/>
      <c r="S95" s="170"/>
      <c r="T95" s="170"/>
      <c r="U95" s="170"/>
      <c r="V95" s="170"/>
      <c r="W95" s="170"/>
      <c r="X95" s="170"/>
      <c r="Y95" s="170"/>
      <c r="Z95" s="170"/>
      <c r="AA95" s="180"/>
      <c r="AB95" s="77"/>
      <c r="AC95" s="77"/>
      <c r="AD95" s="77"/>
      <c r="AE95" s="77"/>
      <c r="AF95" s="77"/>
      <c r="AG95" s="77"/>
      <c r="AH95" s="77"/>
      <c r="AI95" s="254"/>
      <c r="AJ95" s="255"/>
      <c r="AK95" s="255"/>
      <c r="AL95" s="256"/>
      <c r="AM95" s="120"/>
      <c r="AN95" s="103"/>
      <c r="AO95" s="104"/>
      <c r="AP95" s="104"/>
      <c r="AQ95" s="104"/>
      <c r="AR95" s="104"/>
      <c r="AS95" s="104"/>
      <c r="AT95" s="104"/>
      <c r="AU95" s="104"/>
      <c r="AV95" s="104"/>
      <c r="AW95" s="104"/>
      <c r="AX95" s="104"/>
      <c r="AY95" s="104"/>
      <c r="AZ95" s="104"/>
      <c r="BA95" s="104"/>
      <c r="BB95" s="104"/>
      <c r="BC95" s="104"/>
      <c r="BD95" s="104"/>
      <c r="BE95" s="104"/>
      <c r="BF95" s="104"/>
      <c r="BG95" s="105"/>
      <c r="BH95" s="77"/>
      <c r="BI95" s="77"/>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row>
    <row r="96" spans="1:100" s="25" customFormat="1" ht="18" customHeight="1">
      <c r="A96" s="77"/>
      <c r="B96" s="77"/>
      <c r="C96" s="176"/>
      <c r="D96" s="162"/>
      <c r="E96" s="177"/>
      <c r="F96" s="162"/>
      <c r="G96" s="162"/>
      <c r="H96" s="163"/>
      <c r="I96" s="161"/>
      <c r="J96" s="162"/>
      <c r="K96" s="162"/>
      <c r="L96" s="163"/>
      <c r="M96" s="166"/>
      <c r="N96" s="167"/>
      <c r="O96" s="167"/>
      <c r="P96" s="168"/>
      <c r="Q96" s="237"/>
      <c r="R96" s="167"/>
      <c r="S96" s="167"/>
      <c r="T96" s="167"/>
      <c r="U96" s="167"/>
      <c r="V96" s="167"/>
      <c r="W96" s="167"/>
      <c r="X96" s="167"/>
      <c r="Y96" s="167"/>
      <c r="Z96" s="167"/>
      <c r="AA96" s="179"/>
      <c r="AB96" s="77"/>
      <c r="AC96" s="77"/>
      <c r="AD96" s="77"/>
      <c r="AE96" s="77"/>
      <c r="AF96" s="77"/>
      <c r="AG96" s="77"/>
      <c r="AH96" s="77"/>
      <c r="AI96" s="254"/>
      <c r="AJ96" s="255"/>
      <c r="AK96" s="255"/>
      <c r="AL96" s="256"/>
      <c r="AM96" s="120"/>
      <c r="AN96" s="103"/>
      <c r="AO96" s="104"/>
      <c r="AP96" s="104"/>
      <c r="AQ96" s="104"/>
      <c r="AR96" s="104"/>
      <c r="AS96" s="104"/>
      <c r="AT96" s="104"/>
      <c r="AU96" s="104"/>
      <c r="AV96" s="104"/>
      <c r="AW96" s="104"/>
      <c r="AX96" s="104"/>
      <c r="AY96" s="104"/>
      <c r="AZ96" s="104"/>
      <c r="BA96" s="104"/>
      <c r="BB96" s="104"/>
      <c r="BC96" s="104"/>
      <c r="BD96" s="104"/>
      <c r="BE96" s="104"/>
      <c r="BF96" s="104"/>
      <c r="BG96" s="105"/>
      <c r="BH96" s="77"/>
      <c r="BI96" s="77"/>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row>
    <row r="97" spans="1:100" s="25" customFormat="1" ht="18" customHeight="1">
      <c r="A97" s="77"/>
      <c r="B97" s="77"/>
      <c r="C97" s="181"/>
      <c r="D97" s="182"/>
      <c r="E97" s="183"/>
      <c r="F97" s="134"/>
      <c r="G97" s="134"/>
      <c r="H97" s="165"/>
      <c r="I97" s="164"/>
      <c r="J97" s="134"/>
      <c r="K97" s="134"/>
      <c r="L97" s="165"/>
      <c r="M97" s="169"/>
      <c r="N97" s="170"/>
      <c r="O97" s="170"/>
      <c r="P97" s="171"/>
      <c r="Q97" s="267"/>
      <c r="R97" s="268"/>
      <c r="S97" s="268"/>
      <c r="T97" s="268"/>
      <c r="U97" s="268"/>
      <c r="V97" s="268"/>
      <c r="W97" s="268"/>
      <c r="X97" s="268"/>
      <c r="Y97" s="268"/>
      <c r="Z97" s="268"/>
      <c r="AA97" s="269"/>
      <c r="AB97" s="77"/>
      <c r="AC97" s="77"/>
      <c r="AD97" s="77"/>
      <c r="AE97" s="77"/>
      <c r="AF97" s="77"/>
      <c r="AG97" s="77"/>
      <c r="AH97" s="77"/>
      <c r="AI97" s="254"/>
      <c r="AJ97" s="255"/>
      <c r="AK97" s="255"/>
      <c r="AL97" s="256"/>
      <c r="AM97" s="278" t="s">
        <v>181</v>
      </c>
      <c r="AN97" s="103"/>
      <c r="AO97" s="104"/>
      <c r="AP97" s="104"/>
      <c r="AQ97" s="104"/>
      <c r="AR97" s="104"/>
      <c r="AS97" s="104"/>
      <c r="AT97" s="104"/>
      <c r="AU97" s="104"/>
      <c r="AV97" s="104"/>
      <c r="AW97" s="104"/>
      <c r="AX97" s="104"/>
      <c r="AY97" s="104"/>
      <c r="AZ97" s="104"/>
      <c r="BA97" s="104"/>
      <c r="BB97" s="104"/>
      <c r="BC97" s="104"/>
      <c r="BD97" s="104"/>
      <c r="BE97" s="104"/>
      <c r="BF97" s="104"/>
      <c r="BG97" s="105"/>
      <c r="BH97" s="77"/>
      <c r="BI97" s="77"/>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row>
    <row r="98" spans="1:100" s="25" customFormat="1" ht="18" customHeight="1">
      <c r="A98" s="77"/>
      <c r="B98" s="77"/>
      <c r="C98" s="106" t="s">
        <v>182</v>
      </c>
      <c r="D98" s="107"/>
      <c r="E98" s="107"/>
      <c r="F98" s="107"/>
      <c r="G98" s="107"/>
      <c r="H98" s="305"/>
      <c r="I98" s="306" t="s">
        <v>168</v>
      </c>
      <c r="J98" s="107"/>
      <c r="K98" s="107"/>
      <c r="L98" s="107"/>
      <c r="M98" s="107"/>
      <c r="N98" s="107"/>
      <c r="O98" s="107"/>
      <c r="P98" s="305"/>
      <c r="Q98" s="307" t="s">
        <v>183</v>
      </c>
      <c r="R98" s="307"/>
      <c r="S98" s="307"/>
      <c r="T98" s="307"/>
      <c r="U98" s="307"/>
      <c r="V98" s="307"/>
      <c r="W98" s="307"/>
      <c r="X98" s="307"/>
      <c r="Y98" s="307"/>
      <c r="Z98" s="307"/>
      <c r="AA98" s="308"/>
      <c r="AB98" s="77"/>
      <c r="AC98" s="77"/>
      <c r="AD98" s="77"/>
      <c r="AE98" s="77"/>
      <c r="AF98" s="77"/>
      <c r="AG98" s="77"/>
      <c r="AH98" s="77"/>
      <c r="AI98" s="254"/>
      <c r="AJ98" s="255"/>
      <c r="AK98" s="255"/>
      <c r="AL98" s="256"/>
      <c r="AM98" s="279"/>
      <c r="AN98" s="99"/>
      <c r="AO98" s="100"/>
      <c r="AP98" s="100"/>
      <c r="AQ98" s="100"/>
      <c r="AR98" s="100"/>
      <c r="AS98" s="100"/>
      <c r="AT98" s="100"/>
      <c r="AU98" s="100"/>
      <c r="AV98" s="100"/>
      <c r="AW98" s="100"/>
      <c r="AX98" s="100"/>
      <c r="AY98" s="100"/>
      <c r="AZ98" s="100"/>
      <c r="BA98" s="100"/>
      <c r="BB98" s="100"/>
      <c r="BC98" s="100"/>
      <c r="BD98" s="100"/>
      <c r="BE98" s="100"/>
      <c r="BF98" s="100"/>
      <c r="BG98" s="101"/>
      <c r="BH98" s="77"/>
      <c r="BI98" s="77"/>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row>
    <row r="99" spans="1:100" s="25" customFormat="1" ht="18" customHeight="1">
      <c r="A99" s="77"/>
      <c r="B99" s="77"/>
      <c r="C99" s="184" t="s">
        <v>184</v>
      </c>
      <c r="D99" s="162"/>
      <c r="E99" s="162"/>
      <c r="F99" s="162"/>
      <c r="G99" s="162"/>
      <c r="H99" s="163"/>
      <c r="I99" s="166" t="str">
        <f>IFERROR(VLOOKUP(角色卡!C99,源石技艺杂项!$I$15:$J$22,2,FALSE),"")</f>
        <v/>
      </c>
      <c r="J99" s="167"/>
      <c r="K99" s="167"/>
      <c r="L99" s="167"/>
      <c r="M99" s="167"/>
      <c r="N99" s="167"/>
      <c r="O99" s="167"/>
      <c r="P99" s="168"/>
      <c r="Q99" s="167" t="str">
        <f>IFERROR(VLOOKUP(角色卡!C99,源石技艺杂项!$I$37:$J$44,2,FALSE),"")</f>
        <v/>
      </c>
      <c r="R99" s="167"/>
      <c r="S99" s="167"/>
      <c r="T99" s="167"/>
      <c r="U99" s="167"/>
      <c r="V99" s="167"/>
      <c r="W99" s="167"/>
      <c r="X99" s="167"/>
      <c r="Y99" s="167"/>
      <c r="Z99" s="167"/>
      <c r="AA99" s="179"/>
      <c r="AB99" s="77"/>
      <c r="AC99" s="77"/>
      <c r="AD99" s="77"/>
      <c r="AE99" s="77"/>
      <c r="AF99" s="77"/>
      <c r="AG99" s="77"/>
      <c r="AH99" s="77"/>
      <c r="AI99" s="254"/>
      <c r="AJ99" s="255"/>
      <c r="AK99" s="255"/>
      <c r="AL99" s="256"/>
      <c r="AM99" s="279"/>
      <c r="AN99" s="99"/>
      <c r="AO99" s="100"/>
      <c r="AP99" s="100"/>
      <c r="AQ99" s="100"/>
      <c r="AR99" s="100"/>
      <c r="AS99" s="100"/>
      <c r="AT99" s="100"/>
      <c r="AU99" s="100"/>
      <c r="AV99" s="100"/>
      <c r="AW99" s="100"/>
      <c r="AX99" s="100"/>
      <c r="AY99" s="100"/>
      <c r="AZ99" s="100"/>
      <c r="BA99" s="100"/>
      <c r="BB99" s="100"/>
      <c r="BC99" s="100"/>
      <c r="BD99" s="100"/>
      <c r="BE99" s="100"/>
      <c r="BF99" s="100"/>
      <c r="BG99" s="101"/>
      <c r="BH99" s="77"/>
      <c r="BI99" s="77"/>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row>
    <row r="100" spans="1:100" s="25" customFormat="1" ht="18" customHeight="1">
      <c r="A100" s="77"/>
      <c r="B100" s="77"/>
      <c r="C100" s="178"/>
      <c r="D100" s="134"/>
      <c r="E100" s="134"/>
      <c r="F100" s="134"/>
      <c r="G100" s="134"/>
      <c r="H100" s="165"/>
      <c r="I100" s="169"/>
      <c r="J100" s="170"/>
      <c r="K100" s="170"/>
      <c r="L100" s="170"/>
      <c r="M100" s="170"/>
      <c r="N100" s="170"/>
      <c r="O100" s="170"/>
      <c r="P100" s="171"/>
      <c r="Q100" s="170"/>
      <c r="R100" s="170"/>
      <c r="S100" s="170"/>
      <c r="T100" s="170"/>
      <c r="U100" s="170"/>
      <c r="V100" s="170"/>
      <c r="W100" s="170"/>
      <c r="X100" s="170"/>
      <c r="Y100" s="170"/>
      <c r="Z100" s="170"/>
      <c r="AA100" s="180"/>
      <c r="AB100" s="77"/>
      <c r="AC100" s="77"/>
      <c r="AD100" s="77"/>
      <c r="AE100" s="77"/>
      <c r="AF100" s="77"/>
      <c r="AG100" s="77"/>
      <c r="AH100" s="77"/>
      <c r="AI100" s="254"/>
      <c r="AJ100" s="255"/>
      <c r="AK100" s="255"/>
      <c r="AL100" s="256"/>
      <c r="AM100" s="279"/>
      <c r="AN100" s="99"/>
      <c r="AO100" s="100"/>
      <c r="AP100" s="100"/>
      <c r="AQ100" s="100"/>
      <c r="AR100" s="100"/>
      <c r="AS100" s="100"/>
      <c r="AT100" s="100"/>
      <c r="AU100" s="100"/>
      <c r="AV100" s="100"/>
      <c r="AW100" s="100"/>
      <c r="AX100" s="100"/>
      <c r="AY100" s="100"/>
      <c r="AZ100" s="100"/>
      <c r="BA100" s="100"/>
      <c r="BB100" s="100"/>
      <c r="BC100" s="100"/>
      <c r="BD100" s="100"/>
      <c r="BE100" s="100"/>
      <c r="BF100" s="100"/>
      <c r="BG100" s="101"/>
      <c r="BH100" s="77"/>
      <c r="BI100" s="77"/>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row>
    <row r="101" spans="1:100" s="25" customFormat="1" ht="18" customHeight="1">
      <c r="A101" s="77"/>
      <c r="B101" s="77"/>
      <c r="C101" s="184" t="s">
        <v>184</v>
      </c>
      <c r="D101" s="162"/>
      <c r="E101" s="162"/>
      <c r="F101" s="162"/>
      <c r="G101" s="162"/>
      <c r="H101" s="163"/>
      <c r="I101" s="166" t="str">
        <f>IFERROR(VLOOKUP(角色卡!C101,源石技艺杂项!$I$15:$J$22,2,FALSE),"")</f>
        <v/>
      </c>
      <c r="J101" s="167"/>
      <c r="K101" s="167"/>
      <c r="L101" s="167"/>
      <c r="M101" s="167"/>
      <c r="N101" s="167"/>
      <c r="O101" s="167"/>
      <c r="P101" s="168"/>
      <c r="Q101" s="167" t="str">
        <f>IFERROR(VLOOKUP(角色卡!C101,源石技艺杂项!$I$37:$J$44,2,FALSE),"")</f>
        <v/>
      </c>
      <c r="R101" s="167"/>
      <c r="S101" s="167"/>
      <c r="T101" s="167"/>
      <c r="U101" s="167"/>
      <c r="V101" s="167"/>
      <c r="W101" s="167"/>
      <c r="X101" s="167"/>
      <c r="Y101" s="167"/>
      <c r="Z101" s="167"/>
      <c r="AA101" s="179"/>
      <c r="AB101" s="77"/>
      <c r="AC101" s="77"/>
      <c r="AD101" s="77"/>
      <c r="AE101" s="77"/>
      <c r="AF101" s="77"/>
      <c r="AG101" s="77"/>
      <c r="AH101" s="77"/>
      <c r="AI101" s="257"/>
      <c r="AJ101" s="258"/>
      <c r="AK101" s="258"/>
      <c r="AL101" s="259"/>
      <c r="AM101" s="280"/>
      <c r="AN101" s="140"/>
      <c r="AO101" s="138"/>
      <c r="AP101" s="138"/>
      <c r="AQ101" s="138"/>
      <c r="AR101" s="138"/>
      <c r="AS101" s="138"/>
      <c r="AT101" s="138"/>
      <c r="AU101" s="138"/>
      <c r="AV101" s="138"/>
      <c r="AW101" s="138"/>
      <c r="AX101" s="138"/>
      <c r="AY101" s="138"/>
      <c r="AZ101" s="138"/>
      <c r="BA101" s="138"/>
      <c r="BB101" s="138"/>
      <c r="BC101" s="138"/>
      <c r="BD101" s="138"/>
      <c r="BE101" s="138"/>
      <c r="BF101" s="138"/>
      <c r="BG101" s="139"/>
      <c r="BH101" s="77"/>
      <c r="BI101" s="77"/>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row>
    <row r="102" spans="1:100" s="25" customFormat="1" ht="18" customHeight="1">
      <c r="A102" s="77"/>
      <c r="B102" s="77"/>
      <c r="C102" s="178"/>
      <c r="D102" s="134"/>
      <c r="E102" s="134"/>
      <c r="F102" s="134"/>
      <c r="G102" s="134"/>
      <c r="H102" s="165"/>
      <c r="I102" s="169"/>
      <c r="J102" s="170"/>
      <c r="K102" s="170"/>
      <c r="L102" s="170"/>
      <c r="M102" s="170"/>
      <c r="N102" s="170"/>
      <c r="O102" s="170"/>
      <c r="P102" s="171"/>
      <c r="Q102" s="170"/>
      <c r="R102" s="170"/>
      <c r="S102" s="170"/>
      <c r="T102" s="170"/>
      <c r="U102" s="170"/>
      <c r="V102" s="170"/>
      <c r="W102" s="170"/>
      <c r="X102" s="170"/>
      <c r="Y102" s="170"/>
      <c r="Z102" s="170"/>
      <c r="AA102" s="180"/>
      <c r="AB102" s="77"/>
      <c r="AC102" s="77"/>
      <c r="AD102" s="77"/>
      <c r="AE102" s="77"/>
      <c r="AF102" s="77"/>
      <c r="AG102" s="77"/>
      <c r="AH102" s="77"/>
      <c r="AI102" s="146" t="s">
        <v>185</v>
      </c>
      <c r="AJ102" s="225"/>
      <c r="AK102" s="225"/>
      <c r="AL102" s="147"/>
      <c r="AM102" s="136"/>
      <c r="AN102" s="100"/>
      <c r="AO102" s="100"/>
      <c r="AP102" s="100"/>
      <c r="AQ102" s="100"/>
      <c r="AR102" s="100"/>
      <c r="AS102" s="100"/>
      <c r="AT102" s="100"/>
      <c r="AU102" s="100"/>
      <c r="AV102" s="100"/>
      <c r="AW102" s="100"/>
      <c r="AX102" s="100"/>
      <c r="AY102" s="100"/>
      <c r="AZ102" s="100"/>
      <c r="BA102" s="100"/>
      <c r="BB102" s="100"/>
      <c r="BC102" s="100"/>
      <c r="BD102" s="100"/>
      <c r="BE102" s="100"/>
      <c r="BF102" s="100"/>
      <c r="BG102" s="101"/>
      <c r="BH102" s="77"/>
      <c r="BI102" s="77"/>
      <c r="BS102" s="55"/>
      <c r="BT102" s="55"/>
      <c r="BU102" s="55"/>
      <c r="BV102" s="55"/>
      <c r="BW102" s="55"/>
      <c r="BX102" s="55"/>
      <c r="BY102" s="55"/>
      <c r="BZ102" s="55"/>
      <c r="CA102" s="55"/>
      <c r="CB102" s="55"/>
      <c r="CC102" s="55"/>
      <c r="CD102" s="55"/>
      <c r="CE102" s="55"/>
      <c r="CF102" s="55"/>
      <c r="CG102" s="55"/>
      <c r="CH102" s="55"/>
      <c r="CI102" s="55"/>
      <c r="CJ102" s="55"/>
      <c r="CK102" s="55"/>
      <c r="CL102" s="55"/>
      <c r="CM102" s="55"/>
      <c r="CN102" s="55"/>
      <c r="CO102" s="55"/>
      <c r="CP102" s="55"/>
      <c r="CQ102" s="55"/>
      <c r="CR102" s="55"/>
      <c r="CS102" s="55"/>
      <c r="CT102" s="55"/>
      <c r="CU102" s="55"/>
      <c r="CV102" s="55"/>
    </row>
    <row r="103" spans="1:100" s="25" customFormat="1" ht="18" customHeight="1">
      <c r="A103" s="77"/>
      <c r="B103" s="77"/>
      <c r="C103" s="184" t="s">
        <v>184</v>
      </c>
      <c r="D103" s="162"/>
      <c r="E103" s="162"/>
      <c r="F103" s="162"/>
      <c r="G103" s="162"/>
      <c r="H103" s="163"/>
      <c r="I103" s="166" t="str">
        <f>IFERROR(VLOOKUP(角色卡!C103,源石技艺杂项!$I$15:$J$22,2,FALSE),"")</f>
        <v/>
      </c>
      <c r="J103" s="167"/>
      <c r="K103" s="167"/>
      <c r="L103" s="167"/>
      <c r="M103" s="167"/>
      <c r="N103" s="167"/>
      <c r="O103" s="167"/>
      <c r="P103" s="168"/>
      <c r="Q103" s="167" t="str">
        <f>IFERROR(VLOOKUP(角色卡!C103,源石技艺杂项!$I$37:$J$44,2,FALSE),"")</f>
        <v/>
      </c>
      <c r="R103" s="167"/>
      <c r="S103" s="167"/>
      <c r="T103" s="167"/>
      <c r="U103" s="167"/>
      <c r="V103" s="167"/>
      <c r="W103" s="167"/>
      <c r="X103" s="167"/>
      <c r="Y103" s="167"/>
      <c r="Z103" s="167"/>
      <c r="AA103" s="179"/>
      <c r="AB103" s="77"/>
      <c r="AC103" s="77"/>
      <c r="AD103" s="77"/>
      <c r="AE103" s="77"/>
      <c r="AF103" s="77"/>
      <c r="AG103" s="77"/>
      <c r="AH103" s="77"/>
      <c r="AI103" s="146"/>
      <c r="AJ103" s="225"/>
      <c r="AK103" s="225"/>
      <c r="AL103" s="147"/>
      <c r="AM103" s="136"/>
      <c r="AN103" s="100"/>
      <c r="AO103" s="100"/>
      <c r="AP103" s="100"/>
      <c r="AQ103" s="100"/>
      <c r="AR103" s="100"/>
      <c r="AS103" s="100"/>
      <c r="AT103" s="100"/>
      <c r="AU103" s="100"/>
      <c r="AV103" s="100"/>
      <c r="AW103" s="100"/>
      <c r="AX103" s="100"/>
      <c r="AY103" s="100"/>
      <c r="AZ103" s="100"/>
      <c r="BA103" s="100"/>
      <c r="BB103" s="100"/>
      <c r="BC103" s="100"/>
      <c r="BD103" s="100"/>
      <c r="BE103" s="100"/>
      <c r="BF103" s="100"/>
      <c r="BG103" s="101"/>
      <c r="BH103" s="77"/>
      <c r="BI103" s="77"/>
      <c r="BS103" s="55"/>
      <c r="BT103" s="55"/>
      <c r="BU103" s="55"/>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row>
    <row r="104" spans="1:100" s="25" customFormat="1" ht="18" customHeight="1">
      <c r="A104" s="77"/>
      <c r="B104" s="77"/>
      <c r="C104" s="178"/>
      <c r="D104" s="134"/>
      <c r="E104" s="134"/>
      <c r="F104" s="134"/>
      <c r="G104" s="134"/>
      <c r="H104" s="165"/>
      <c r="I104" s="169"/>
      <c r="J104" s="170"/>
      <c r="K104" s="170"/>
      <c r="L104" s="170"/>
      <c r="M104" s="170"/>
      <c r="N104" s="170"/>
      <c r="O104" s="170"/>
      <c r="P104" s="171"/>
      <c r="Q104" s="170"/>
      <c r="R104" s="170"/>
      <c r="S104" s="170"/>
      <c r="T104" s="170"/>
      <c r="U104" s="170"/>
      <c r="V104" s="170"/>
      <c r="W104" s="170"/>
      <c r="X104" s="170"/>
      <c r="Y104" s="170"/>
      <c r="Z104" s="170"/>
      <c r="AA104" s="180"/>
      <c r="AB104" s="77"/>
      <c r="AC104" s="77"/>
      <c r="AD104" s="77"/>
      <c r="AE104" s="77"/>
      <c r="AF104" s="77"/>
      <c r="AG104" s="77"/>
      <c r="AH104" s="77"/>
      <c r="AI104" s="146"/>
      <c r="AJ104" s="225"/>
      <c r="AK104" s="225"/>
      <c r="AL104" s="147"/>
      <c r="AM104" s="136"/>
      <c r="AN104" s="100"/>
      <c r="AO104" s="100"/>
      <c r="AP104" s="100"/>
      <c r="AQ104" s="100"/>
      <c r="AR104" s="100"/>
      <c r="AS104" s="100"/>
      <c r="AT104" s="100"/>
      <c r="AU104" s="100"/>
      <c r="AV104" s="100"/>
      <c r="AW104" s="100"/>
      <c r="AX104" s="100"/>
      <c r="AY104" s="100"/>
      <c r="AZ104" s="100"/>
      <c r="BA104" s="100"/>
      <c r="BB104" s="100"/>
      <c r="BC104" s="100"/>
      <c r="BD104" s="100"/>
      <c r="BE104" s="100"/>
      <c r="BF104" s="100"/>
      <c r="BG104" s="101"/>
      <c r="BH104" s="77"/>
      <c r="BI104" s="77"/>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row>
    <row r="105" spans="1:100" s="25" customFormat="1" ht="18" customHeight="1">
      <c r="A105" s="77"/>
      <c r="B105" s="77"/>
      <c r="C105" s="184" t="s">
        <v>184</v>
      </c>
      <c r="D105" s="162"/>
      <c r="E105" s="162"/>
      <c r="F105" s="162"/>
      <c r="G105" s="162"/>
      <c r="H105" s="163"/>
      <c r="I105" s="166" t="str">
        <f>IFERROR(VLOOKUP(角色卡!C105,源石技艺杂项!$I$15:$J$22,2,FALSE),"")</f>
        <v/>
      </c>
      <c r="J105" s="167"/>
      <c r="K105" s="167"/>
      <c r="L105" s="167"/>
      <c r="M105" s="167"/>
      <c r="N105" s="167"/>
      <c r="O105" s="167"/>
      <c r="P105" s="168"/>
      <c r="Q105" s="167" t="str">
        <f>IFERROR(VLOOKUP(角色卡!C105,源石技艺杂项!$I$37:$J$44,2,FALSE),"")</f>
        <v/>
      </c>
      <c r="R105" s="167"/>
      <c r="S105" s="167"/>
      <c r="T105" s="167"/>
      <c r="U105" s="167"/>
      <c r="V105" s="167"/>
      <c r="W105" s="167"/>
      <c r="X105" s="167"/>
      <c r="Y105" s="167"/>
      <c r="Z105" s="167"/>
      <c r="AA105" s="179"/>
      <c r="AB105" s="77"/>
      <c r="AC105" s="77"/>
      <c r="AD105" s="77"/>
      <c r="AE105" s="77"/>
      <c r="AF105" s="77"/>
      <c r="AG105" s="77"/>
      <c r="AH105" s="77"/>
      <c r="AI105" s="146"/>
      <c r="AJ105" s="225"/>
      <c r="AK105" s="225"/>
      <c r="AL105" s="147"/>
      <c r="AM105" s="136"/>
      <c r="AN105" s="100"/>
      <c r="AO105" s="100"/>
      <c r="AP105" s="100"/>
      <c r="AQ105" s="100"/>
      <c r="AR105" s="100"/>
      <c r="AS105" s="100"/>
      <c r="AT105" s="100"/>
      <c r="AU105" s="100"/>
      <c r="AV105" s="100"/>
      <c r="AW105" s="100"/>
      <c r="AX105" s="100"/>
      <c r="AY105" s="100"/>
      <c r="AZ105" s="100"/>
      <c r="BA105" s="100"/>
      <c r="BB105" s="100"/>
      <c r="BC105" s="100"/>
      <c r="BD105" s="100"/>
      <c r="BE105" s="100"/>
      <c r="BF105" s="100"/>
      <c r="BG105" s="101"/>
      <c r="BH105" s="77"/>
      <c r="BI105" s="77"/>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row>
    <row r="106" spans="1:100" s="25" customFormat="1" ht="18" customHeight="1">
      <c r="A106" s="77"/>
      <c r="B106" s="77"/>
      <c r="C106" s="178"/>
      <c r="D106" s="134"/>
      <c r="E106" s="134"/>
      <c r="F106" s="134"/>
      <c r="G106" s="134"/>
      <c r="H106" s="165"/>
      <c r="I106" s="169"/>
      <c r="J106" s="170"/>
      <c r="K106" s="170"/>
      <c r="L106" s="170"/>
      <c r="M106" s="170"/>
      <c r="N106" s="170"/>
      <c r="O106" s="170"/>
      <c r="P106" s="171"/>
      <c r="Q106" s="170"/>
      <c r="R106" s="170"/>
      <c r="S106" s="170"/>
      <c r="T106" s="170"/>
      <c r="U106" s="170"/>
      <c r="V106" s="170"/>
      <c r="W106" s="170"/>
      <c r="X106" s="170"/>
      <c r="Y106" s="170"/>
      <c r="Z106" s="170"/>
      <c r="AA106" s="180"/>
      <c r="AB106" s="77"/>
      <c r="AC106" s="77"/>
      <c r="AD106" s="77"/>
      <c r="AE106" s="77"/>
      <c r="AF106" s="77"/>
      <c r="AG106" s="77"/>
      <c r="AH106" s="77"/>
      <c r="AI106" s="146"/>
      <c r="AJ106" s="225"/>
      <c r="AK106" s="225"/>
      <c r="AL106" s="147"/>
      <c r="AM106" s="136"/>
      <c r="AN106" s="100"/>
      <c r="AO106" s="100"/>
      <c r="AP106" s="100"/>
      <c r="AQ106" s="100"/>
      <c r="AR106" s="100"/>
      <c r="AS106" s="100"/>
      <c r="AT106" s="100"/>
      <c r="AU106" s="100"/>
      <c r="AV106" s="100"/>
      <c r="AW106" s="100"/>
      <c r="AX106" s="100"/>
      <c r="AY106" s="100"/>
      <c r="AZ106" s="100"/>
      <c r="BA106" s="100"/>
      <c r="BB106" s="100"/>
      <c r="BC106" s="100"/>
      <c r="BD106" s="100"/>
      <c r="BE106" s="100"/>
      <c r="BF106" s="100"/>
      <c r="BG106" s="101"/>
      <c r="BH106" s="77"/>
      <c r="BI106" s="77"/>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row>
    <row r="107" spans="1:100" s="25" customFormat="1" ht="18" customHeight="1">
      <c r="A107" s="77"/>
      <c r="B107" s="77"/>
      <c r="C107" s="184" t="s">
        <v>184</v>
      </c>
      <c r="D107" s="162"/>
      <c r="E107" s="162"/>
      <c r="F107" s="162"/>
      <c r="G107" s="162"/>
      <c r="H107" s="163"/>
      <c r="I107" s="166" t="str">
        <f>IFERROR(VLOOKUP(角色卡!C107,源石技艺杂项!$I$15:$J$22,2,FALSE),"")</f>
        <v/>
      </c>
      <c r="J107" s="167"/>
      <c r="K107" s="167"/>
      <c r="L107" s="167"/>
      <c r="M107" s="167"/>
      <c r="N107" s="167"/>
      <c r="O107" s="167"/>
      <c r="P107" s="168"/>
      <c r="Q107" s="167" t="str">
        <f>IFERROR(VLOOKUP(角色卡!C107,源石技艺杂项!$I$37:$J$44,2,FALSE),"")</f>
        <v/>
      </c>
      <c r="R107" s="167"/>
      <c r="S107" s="167"/>
      <c r="T107" s="167"/>
      <c r="U107" s="167"/>
      <c r="V107" s="167"/>
      <c r="W107" s="167"/>
      <c r="X107" s="167"/>
      <c r="Y107" s="167"/>
      <c r="Z107" s="167"/>
      <c r="AA107" s="179"/>
      <c r="AB107" s="77"/>
      <c r="AC107" s="77"/>
      <c r="AD107" s="77"/>
      <c r="AE107" s="77"/>
      <c r="AF107" s="77"/>
      <c r="AG107" s="77"/>
      <c r="AH107" s="77"/>
      <c r="AI107" s="146"/>
      <c r="AJ107" s="225"/>
      <c r="AK107" s="225"/>
      <c r="AL107" s="147"/>
      <c r="AM107" s="136"/>
      <c r="AN107" s="100"/>
      <c r="AO107" s="100"/>
      <c r="AP107" s="100"/>
      <c r="AQ107" s="100"/>
      <c r="AR107" s="100"/>
      <c r="AS107" s="100"/>
      <c r="AT107" s="100"/>
      <c r="AU107" s="100"/>
      <c r="AV107" s="100"/>
      <c r="AW107" s="100"/>
      <c r="AX107" s="100"/>
      <c r="AY107" s="100"/>
      <c r="AZ107" s="100"/>
      <c r="BA107" s="100"/>
      <c r="BB107" s="100"/>
      <c r="BC107" s="100"/>
      <c r="BD107" s="100"/>
      <c r="BE107" s="100"/>
      <c r="BF107" s="100"/>
      <c r="BG107" s="101"/>
      <c r="BH107" s="77"/>
      <c r="BI107" s="77"/>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row>
    <row r="108" spans="1:100" s="25" customFormat="1" ht="18" customHeight="1">
      <c r="A108" s="77"/>
      <c r="B108" s="77"/>
      <c r="C108" s="178"/>
      <c r="D108" s="134"/>
      <c r="E108" s="134"/>
      <c r="F108" s="134"/>
      <c r="G108" s="134"/>
      <c r="H108" s="165"/>
      <c r="I108" s="169"/>
      <c r="J108" s="170"/>
      <c r="K108" s="170"/>
      <c r="L108" s="170"/>
      <c r="M108" s="170"/>
      <c r="N108" s="170"/>
      <c r="O108" s="170"/>
      <c r="P108" s="171"/>
      <c r="Q108" s="170"/>
      <c r="R108" s="170"/>
      <c r="S108" s="170"/>
      <c r="T108" s="170"/>
      <c r="U108" s="170"/>
      <c r="V108" s="170"/>
      <c r="W108" s="170"/>
      <c r="X108" s="170"/>
      <c r="Y108" s="170"/>
      <c r="Z108" s="170"/>
      <c r="AA108" s="180"/>
      <c r="AB108" s="77"/>
      <c r="AC108" s="77"/>
      <c r="AD108" s="77"/>
      <c r="AE108" s="77"/>
      <c r="AF108" s="77"/>
      <c r="AG108" s="77"/>
      <c r="AH108" s="77"/>
      <c r="AI108" s="146"/>
      <c r="AJ108" s="225"/>
      <c r="AK108" s="225"/>
      <c r="AL108" s="147"/>
      <c r="AM108" s="136"/>
      <c r="AN108" s="100"/>
      <c r="AO108" s="100"/>
      <c r="AP108" s="100"/>
      <c r="AQ108" s="100"/>
      <c r="AR108" s="100"/>
      <c r="AS108" s="100"/>
      <c r="AT108" s="100"/>
      <c r="AU108" s="100"/>
      <c r="AV108" s="100"/>
      <c r="AW108" s="100"/>
      <c r="AX108" s="100"/>
      <c r="AY108" s="100"/>
      <c r="AZ108" s="100"/>
      <c r="BA108" s="100"/>
      <c r="BB108" s="100"/>
      <c r="BC108" s="100"/>
      <c r="BD108" s="100"/>
      <c r="BE108" s="100"/>
      <c r="BF108" s="100"/>
      <c r="BG108" s="101"/>
      <c r="BH108" s="77"/>
      <c r="BI108" s="77"/>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row>
    <row r="109" spans="1:100" s="25" customFormat="1" ht="18" customHeight="1">
      <c r="A109" s="77"/>
      <c r="B109" s="77"/>
      <c r="C109" s="176"/>
      <c r="D109" s="162"/>
      <c r="E109" s="162"/>
      <c r="F109" s="162"/>
      <c r="G109" s="162"/>
      <c r="H109" s="163"/>
      <c r="I109" s="166"/>
      <c r="J109" s="167"/>
      <c r="K109" s="167"/>
      <c r="L109" s="167"/>
      <c r="M109" s="167"/>
      <c r="N109" s="167"/>
      <c r="O109" s="167"/>
      <c r="P109" s="168"/>
      <c r="Q109" s="237"/>
      <c r="R109" s="167"/>
      <c r="S109" s="167"/>
      <c r="T109" s="167"/>
      <c r="U109" s="167"/>
      <c r="V109" s="167"/>
      <c r="W109" s="167"/>
      <c r="X109" s="167"/>
      <c r="Y109" s="167"/>
      <c r="Z109" s="167"/>
      <c r="AA109" s="179"/>
      <c r="AB109" s="77"/>
      <c r="AC109" s="77"/>
      <c r="AD109" s="77"/>
      <c r="AE109" s="77"/>
      <c r="AF109" s="77"/>
      <c r="AG109" s="77"/>
      <c r="AH109" s="77"/>
      <c r="AI109" s="146"/>
      <c r="AJ109" s="225"/>
      <c r="AK109" s="225"/>
      <c r="AL109" s="147"/>
      <c r="AM109" s="136"/>
      <c r="AN109" s="100"/>
      <c r="AO109" s="100"/>
      <c r="AP109" s="100"/>
      <c r="AQ109" s="100"/>
      <c r="AR109" s="100"/>
      <c r="AS109" s="100"/>
      <c r="AT109" s="100"/>
      <c r="AU109" s="100"/>
      <c r="AV109" s="100"/>
      <c r="AW109" s="100"/>
      <c r="AX109" s="100"/>
      <c r="AY109" s="100"/>
      <c r="AZ109" s="100"/>
      <c r="BA109" s="100"/>
      <c r="BB109" s="100"/>
      <c r="BC109" s="100"/>
      <c r="BD109" s="100"/>
      <c r="BE109" s="100"/>
      <c r="BF109" s="100"/>
      <c r="BG109" s="101"/>
      <c r="BH109" s="77"/>
      <c r="BI109" s="77"/>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row>
    <row r="110" spans="1:100" s="25" customFormat="1" ht="18" customHeight="1">
      <c r="A110" s="77"/>
      <c r="B110" s="77"/>
      <c r="C110" s="178"/>
      <c r="D110" s="134"/>
      <c r="E110" s="134"/>
      <c r="F110" s="134"/>
      <c r="G110" s="134"/>
      <c r="H110" s="165"/>
      <c r="I110" s="169"/>
      <c r="J110" s="170"/>
      <c r="K110" s="170"/>
      <c r="L110" s="170"/>
      <c r="M110" s="170"/>
      <c r="N110" s="170"/>
      <c r="O110" s="170"/>
      <c r="P110" s="171"/>
      <c r="Q110" s="238"/>
      <c r="R110" s="170"/>
      <c r="S110" s="170"/>
      <c r="T110" s="170"/>
      <c r="U110" s="170"/>
      <c r="V110" s="170"/>
      <c r="W110" s="170"/>
      <c r="X110" s="170"/>
      <c r="Y110" s="170"/>
      <c r="Z110" s="170"/>
      <c r="AA110" s="180"/>
      <c r="AB110" s="77"/>
      <c r="AC110" s="77"/>
      <c r="AD110" s="77"/>
      <c r="AE110" s="77"/>
      <c r="AF110" s="77"/>
      <c r="AG110" s="77"/>
      <c r="AH110" s="77"/>
      <c r="AI110" s="146"/>
      <c r="AJ110" s="225"/>
      <c r="AK110" s="225"/>
      <c r="AL110" s="147"/>
      <c r="AM110" s="136"/>
      <c r="AN110" s="100"/>
      <c r="AO110" s="100"/>
      <c r="AP110" s="100"/>
      <c r="AQ110" s="100"/>
      <c r="AR110" s="100"/>
      <c r="AS110" s="100"/>
      <c r="AT110" s="100"/>
      <c r="AU110" s="100"/>
      <c r="AV110" s="100"/>
      <c r="AW110" s="100"/>
      <c r="AX110" s="100"/>
      <c r="AY110" s="100"/>
      <c r="AZ110" s="100"/>
      <c r="BA110" s="100"/>
      <c r="BB110" s="100"/>
      <c r="BC110" s="100"/>
      <c r="BD110" s="100"/>
      <c r="BE110" s="100"/>
      <c r="BF110" s="100"/>
      <c r="BG110" s="101"/>
      <c r="BH110" s="77"/>
      <c r="BI110" s="77"/>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row>
    <row r="111" spans="1:100" s="25" customFormat="1" ht="18" customHeight="1">
      <c r="A111" s="77"/>
      <c r="B111" s="77"/>
      <c r="C111" s="176"/>
      <c r="D111" s="162"/>
      <c r="E111" s="162"/>
      <c r="F111" s="162"/>
      <c r="G111" s="162"/>
      <c r="H111" s="163"/>
      <c r="I111" s="166"/>
      <c r="J111" s="167"/>
      <c r="K111" s="167"/>
      <c r="L111" s="167"/>
      <c r="M111" s="167"/>
      <c r="N111" s="167"/>
      <c r="O111" s="167"/>
      <c r="P111" s="168"/>
      <c r="Q111" s="237"/>
      <c r="R111" s="167"/>
      <c r="S111" s="167"/>
      <c r="T111" s="167"/>
      <c r="U111" s="167"/>
      <c r="V111" s="167"/>
      <c r="W111" s="167"/>
      <c r="X111" s="167"/>
      <c r="Y111" s="167"/>
      <c r="Z111" s="167"/>
      <c r="AA111" s="179"/>
      <c r="AB111" s="77"/>
      <c r="AC111" s="77"/>
      <c r="AD111" s="77"/>
      <c r="AE111" s="77"/>
      <c r="AF111" s="77"/>
      <c r="AG111" s="77"/>
      <c r="AH111" s="77"/>
      <c r="AI111" s="146"/>
      <c r="AJ111" s="225"/>
      <c r="AK111" s="225"/>
      <c r="AL111" s="147"/>
      <c r="AM111" s="136"/>
      <c r="AN111" s="100"/>
      <c r="AO111" s="100"/>
      <c r="AP111" s="100"/>
      <c r="AQ111" s="100"/>
      <c r="AR111" s="100"/>
      <c r="AS111" s="100"/>
      <c r="AT111" s="100"/>
      <c r="AU111" s="100"/>
      <c r="AV111" s="100"/>
      <c r="AW111" s="100"/>
      <c r="AX111" s="100"/>
      <c r="AY111" s="100"/>
      <c r="AZ111" s="100"/>
      <c r="BA111" s="100"/>
      <c r="BB111" s="100"/>
      <c r="BC111" s="100"/>
      <c r="BD111" s="100"/>
      <c r="BE111" s="100"/>
      <c r="BF111" s="100"/>
      <c r="BG111" s="101"/>
      <c r="BH111" s="77"/>
      <c r="BI111" s="77"/>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row>
    <row r="112" spans="1:100" s="25" customFormat="1" ht="18" customHeight="1">
      <c r="A112" s="77"/>
      <c r="B112" s="77"/>
      <c r="C112" s="178"/>
      <c r="D112" s="134"/>
      <c r="E112" s="134"/>
      <c r="F112" s="134"/>
      <c r="G112" s="134"/>
      <c r="H112" s="165"/>
      <c r="I112" s="169"/>
      <c r="J112" s="170"/>
      <c r="K112" s="170"/>
      <c r="L112" s="170"/>
      <c r="M112" s="170"/>
      <c r="N112" s="170"/>
      <c r="O112" s="170"/>
      <c r="P112" s="171"/>
      <c r="Q112" s="238"/>
      <c r="R112" s="170"/>
      <c r="S112" s="170"/>
      <c r="T112" s="170"/>
      <c r="U112" s="170"/>
      <c r="V112" s="170"/>
      <c r="W112" s="268"/>
      <c r="X112" s="268"/>
      <c r="Y112" s="268"/>
      <c r="Z112" s="268"/>
      <c r="AA112" s="269"/>
      <c r="AB112" s="77"/>
      <c r="AC112" s="77"/>
      <c r="AD112" s="77"/>
      <c r="AE112" s="77"/>
      <c r="AF112" s="77"/>
      <c r="AG112" s="77"/>
      <c r="AH112" s="77"/>
      <c r="AI112" s="146"/>
      <c r="AJ112" s="225"/>
      <c r="AK112" s="225"/>
      <c r="AL112" s="147"/>
      <c r="AM112" s="136"/>
      <c r="AN112" s="100"/>
      <c r="AO112" s="100"/>
      <c r="AP112" s="100"/>
      <c r="AQ112" s="100"/>
      <c r="AR112" s="100"/>
      <c r="AS112" s="100"/>
      <c r="AT112" s="100"/>
      <c r="AU112" s="100"/>
      <c r="AV112" s="100"/>
      <c r="AW112" s="100"/>
      <c r="AX112" s="100"/>
      <c r="AY112" s="100"/>
      <c r="AZ112" s="100"/>
      <c r="BA112" s="100"/>
      <c r="BB112" s="100"/>
      <c r="BC112" s="100"/>
      <c r="BD112" s="100"/>
      <c r="BE112" s="100"/>
      <c r="BF112" s="100"/>
      <c r="BG112" s="101"/>
      <c r="BH112" s="77"/>
      <c r="BI112" s="77"/>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row>
    <row r="113" spans="1:100" s="25" customFormat="1" ht="18" customHeight="1">
      <c r="A113" s="77"/>
      <c r="B113" s="77"/>
      <c r="C113" s="106" t="s">
        <v>186</v>
      </c>
      <c r="D113" s="107"/>
      <c r="E113" s="107"/>
      <c r="F113" s="107"/>
      <c r="G113" s="107"/>
      <c r="H113" s="309"/>
      <c r="I113" s="310"/>
      <c r="J113" s="311"/>
      <c r="K113" s="311"/>
      <c r="L113" s="311"/>
      <c r="M113" s="311"/>
      <c r="N113" s="311"/>
      <c r="O113" s="311"/>
      <c r="P113" s="312"/>
      <c r="Q113" s="222" t="s">
        <v>187</v>
      </c>
      <c r="R113" s="309"/>
      <c r="S113" s="309"/>
      <c r="T113" s="309"/>
      <c r="U113" s="309"/>
      <c r="V113" s="313"/>
      <c r="W113" s="314" t="e">
        <f>VLOOKUP(I113,Sheet1!D3:E8,2,0)</f>
        <v>#N/A</v>
      </c>
      <c r="X113" s="107"/>
      <c r="Y113" s="107"/>
      <c r="Z113" s="107"/>
      <c r="AA113" s="108"/>
      <c r="AB113" s="77"/>
      <c r="AC113" s="77"/>
      <c r="AD113" s="77"/>
      <c r="AE113" s="77"/>
      <c r="AF113" s="77"/>
      <c r="AG113" s="77"/>
      <c r="AH113" s="77"/>
      <c r="AI113" s="146"/>
      <c r="AJ113" s="225"/>
      <c r="AK113" s="225"/>
      <c r="AL113" s="147"/>
      <c r="AM113" s="136"/>
      <c r="AN113" s="100"/>
      <c r="AO113" s="100"/>
      <c r="AP113" s="100"/>
      <c r="AQ113" s="100"/>
      <c r="AR113" s="100"/>
      <c r="AS113" s="100"/>
      <c r="AT113" s="100"/>
      <c r="AU113" s="100"/>
      <c r="AV113" s="100"/>
      <c r="AW113" s="100"/>
      <c r="AX113" s="100"/>
      <c r="AY113" s="100"/>
      <c r="AZ113" s="100"/>
      <c r="BA113" s="100"/>
      <c r="BB113" s="100"/>
      <c r="BC113" s="100"/>
      <c r="BD113" s="100"/>
      <c r="BE113" s="100"/>
      <c r="BF113" s="100"/>
      <c r="BG113" s="101"/>
      <c r="BH113" s="77"/>
      <c r="BI113" s="77"/>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row>
    <row r="114" spans="1:100" s="25" customFormat="1" ht="18" customHeight="1">
      <c r="A114" s="77"/>
      <c r="B114" s="77"/>
      <c r="C114" s="144" t="s">
        <v>188</v>
      </c>
      <c r="D114" s="223"/>
      <c r="E114" s="223"/>
      <c r="F114" s="223"/>
      <c r="G114" s="145"/>
      <c r="H114" s="112" t="s">
        <v>189</v>
      </c>
      <c r="I114" s="112"/>
      <c r="J114" s="112"/>
      <c r="K114" s="112"/>
      <c r="L114" s="112"/>
      <c r="M114" s="112"/>
      <c r="N114" s="112"/>
      <c r="O114" s="112"/>
      <c r="P114" s="112"/>
      <c r="Q114" s="112"/>
      <c r="R114" s="112"/>
      <c r="S114" s="112"/>
      <c r="T114" s="112"/>
      <c r="U114" s="112"/>
      <c r="V114" s="112"/>
      <c r="W114" s="112"/>
      <c r="X114" s="112"/>
      <c r="Y114" s="112"/>
      <c r="Z114" s="112"/>
      <c r="AA114" s="113"/>
      <c r="AB114" s="77"/>
      <c r="AC114" s="77"/>
      <c r="AD114" s="77"/>
      <c r="AE114" s="77"/>
      <c r="AF114" s="77"/>
      <c r="AG114" s="77"/>
      <c r="AH114" s="77"/>
      <c r="AI114" s="146"/>
      <c r="AJ114" s="225"/>
      <c r="AK114" s="225"/>
      <c r="AL114" s="147"/>
      <c r="AM114" s="136"/>
      <c r="AN114" s="100"/>
      <c r="AO114" s="100"/>
      <c r="AP114" s="100"/>
      <c r="AQ114" s="100"/>
      <c r="AR114" s="100"/>
      <c r="AS114" s="100"/>
      <c r="AT114" s="100"/>
      <c r="AU114" s="100"/>
      <c r="AV114" s="100"/>
      <c r="AW114" s="100"/>
      <c r="AX114" s="100"/>
      <c r="AY114" s="100"/>
      <c r="AZ114" s="100"/>
      <c r="BA114" s="100"/>
      <c r="BB114" s="100"/>
      <c r="BC114" s="100"/>
      <c r="BD114" s="100"/>
      <c r="BE114" s="100"/>
      <c r="BF114" s="100"/>
      <c r="BG114" s="101"/>
      <c r="BH114" s="77"/>
      <c r="BI114" s="77"/>
    </row>
    <row r="115" spans="1:100" s="25" customFormat="1" ht="18" customHeight="1">
      <c r="A115" s="77"/>
      <c r="B115" s="77"/>
      <c r="C115" s="146"/>
      <c r="D115" s="225"/>
      <c r="E115" s="225"/>
      <c r="F115" s="225"/>
      <c r="G115" s="147"/>
      <c r="H115" s="162"/>
      <c r="I115" s="162"/>
      <c r="J115" s="162"/>
      <c r="K115" s="162"/>
      <c r="L115" s="162"/>
      <c r="M115" s="162"/>
      <c r="N115" s="162"/>
      <c r="O115" s="162"/>
      <c r="P115" s="162"/>
      <c r="Q115" s="162"/>
      <c r="R115" s="162"/>
      <c r="S115" s="162"/>
      <c r="T115" s="162"/>
      <c r="U115" s="162"/>
      <c r="V115" s="162"/>
      <c r="W115" s="162"/>
      <c r="X115" s="162"/>
      <c r="Y115" s="162"/>
      <c r="Z115" s="162"/>
      <c r="AA115" s="315"/>
      <c r="AB115" s="77"/>
      <c r="AC115" s="77"/>
      <c r="AD115" s="77"/>
      <c r="AE115" s="77"/>
      <c r="AF115" s="77"/>
      <c r="AG115" s="77"/>
      <c r="AH115" s="77"/>
      <c r="AI115" s="146"/>
      <c r="AJ115" s="225"/>
      <c r="AK115" s="225"/>
      <c r="AL115" s="147"/>
      <c r="AM115" s="136"/>
      <c r="AN115" s="100"/>
      <c r="AO115" s="100"/>
      <c r="AP115" s="100"/>
      <c r="AQ115" s="100"/>
      <c r="AR115" s="100"/>
      <c r="AS115" s="100"/>
      <c r="AT115" s="100"/>
      <c r="AU115" s="100"/>
      <c r="AV115" s="100"/>
      <c r="AW115" s="100"/>
      <c r="AX115" s="100"/>
      <c r="AY115" s="100"/>
      <c r="AZ115" s="100"/>
      <c r="BA115" s="100"/>
      <c r="BB115" s="100"/>
      <c r="BC115" s="100"/>
      <c r="BD115" s="100"/>
      <c r="BE115" s="100"/>
      <c r="BF115" s="100"/>
      <c r="BG115" s="101"/>
      <c r="BH115" s="77"/>
      <c r="BI115" s="77"/>
    </row>
    <row r="116" spans="1:100" s="25" customFormat="1" ht="18" customHeight="1">
      <c r="A116" s="77"/>
      <c r="B116" s="77"/>
      <c r="C116" s="146"/>
      <c r="D116" s="225"/>
      <c r="E116" s="225"/>
      <c r="F116" s="225"/>
      <c r="G116" s="147"/>
      <c r="H116" s="102" t="s">
        <v>190</v>
      </c>
      <c r="I116" s="102"/>
      <c r="J116" s="102"/>
      <c r="K116" s="102"/>
      <c r="L116" s="102"/>
      <c r="M116" s="102"/>
      <c r="N116" s="102"/>
      <c r="O116" s="102"/>
      <c r="P116" s="102"/>
      <c r="Q116" s="102"/>
      <c r="R116" s="102"/>
      <c r="S116" s="102"/>
      <c r="T116" s="102"/>
      <c r="U116" s="102"/>
      <c r="V116" s="102"/>
      <c r="W116" s="102"/>
      <c r="X116" s="102"/>
      <c r="Y116" s="102"/>
      <c r="Z116" s="102"/>
      <c r="AA116" s="117"/>
      <c r="AB116" s="77"/>
      <c r="AC116" s="77"/>
      <c r="AD116" s="77"/>
      <c r="AE116" s="77"/>
      <c r="AF116" s="77"/>
      <c r="AG116" s="77"/>
      <c r="AH116" s="77"/>
      <c r="AI116" s="146"/>
      <c r="AJ116" s="225"/>
      <c r="AK116" s="225"/>
      <c r="AL116" s="147"/>
      <c r="AM116" s="136"/>
      <c r="AN116" s="100"/>
      <c r="AO116" s="100"/>
      <c r="AP116" s="100"/>
      <c r="AQ116" s="100"/>
      <c r="AR116" s="100"/>
      <c r="AS116" s="100"/>
      <c r="AT116" s="100"/>
      <c r="AU116" s="100"/>
      <c r="AV116" s="100"/>
      <c r="AW116" s="100"/>
      <c r="AX116" s="100"/>
      <c r="AY116" s="100"/>
      <c r="AZ116" s="100"/>
      <c r="BA116" s="100"/>
      <c r="BB116" s="100"/>
      <c r="BC116" s="100"/>
      <c r="BD116" s="100"/>
      <c r="BE116" s="100"/>
      <c r="BF116" s="100"/>
      <c r="BG116" s="101"/>
      <c r="BH116" s="77"/>
      <c r="BI116" s="77"/>
    </row>
    <row r="117" spans="1:100" s="25" customFormat="1" ht="18" customHeight="1">
      <c r="A117" s="77"/>
      <c r="B117" s="77"/>
      <c r="C117" s="196"/>
      <c r="D117" s="260"/>
      <c r="E117" s="260"/>
      <c r="F117" s="260"/>
      <c r="G117" s="197"/>
      <c r="H117" s="316" t="str">
        <f>IFERROR(VLOOKUP(H115,源石技艺范围杂项!D1:E9,2,FALSE),"")</f>
        <v/>
      </c>
      <c r="I117" s="316"/>
      <c r="J117" s="316"/>
      <c r="K117" s="316"/>
      <c r="L117" s="316"/>
      <c r="M117" s="316"/>
      <c r="N117" s="316"/>
      <c r="O117" s="316"/>
      <c r="P117" s="316"/>
      <c r="Q117" s="316"/>
      <c r="R117" s="316"/>
      <c r="S117" s="316"/>
      <c r="T117" s="316"/>
      <c r="U117" s="316"/>
      <c r="V117" s="316"/>
      <c r="W117" s="316"/>
      <c r="X117" s="316"/>
      <c r="Y117" s="316"/>
      <c r="Z117" s="316"/>
      <c r="AA117" s="317"/>
      <c r="AB117" s="77"/>
      <c r="AC117" s="77"/>
      <c r="AD117" s="77"/>
      <c r="AE117" s="77"/>
      <c r="AF117" s="77"/>
      <c r="AG117" s="77"/>
      <c r="AH117" s="77"/>
      <c r="AI117" s="146"/>
      <c r="AJ117" s="225"/>
      <c r="AK117" s="225"/>
      <c r="AL117" s="147"/>
      <c r="AM117" s="136"/>
      <c r="AN117" s="100"/>
      <c r="AO117" s="100"/>
      <c r="AP117" s="100"/>
      <c r="AQ117" s="100"/>
      <c r="AR117" s="100"/>
      <c r="AS117" s="100"/>
      <c r="AT117" s="100"/>
      <c r="AU117" s="100"/>
      <c r="AV117" s="100"/>
      <c r="AW117" s="100"/>
      <c r="AX117" s="100"/>
      <c r="AY117" s="100"/>
      <c r="AZ117" s="100"/>
      <c r="BA117" s="100"/>
      <c r="BB117" s="100"/>
      <c r="BC117" s="100"/>
      <c r="BD117" s="100"/>
      <c r="BE117" s="100"/>
      <c r="BF117" s="100"/>
      <c r="BG117" s="101"/>
      <c r="BH117" s="77"/>
      <c r="BI117" s="77"/>
    </row>
    <row r="118" spans="1:100" s="25" customFormat="1" ht="18" customHeight="1">
      <c r="A118" s="77"/>
      <c r="B118" s="77"/>
      <c r="C118" s="144" t="s">
        <v>191</v>
      </c>
      <c r="D118" s="223"/>
      <c r="E118" s="223"/>
      <c r="F118" s="223"/>
      <c r="G118" s="145"/>
      <c r="H118" s="318" t="s">
        <v>191</v>
      </c>
      <c r="I118" s="112"/>
      <c r="J118" s="112"/>
      <c r="K118" s="112"/>
      <c r="L118" s="112"/>
      <c r="M118" s="112"/>
      <c r="N118" s="112"/>
      <c r="O118" s="112"/>
      <c r="P118" s="112"/>
      <c r="Q118" s="319"/>
      <c r="R118" s="112" t="s">
        <v>190</v>
      </c>
      <c r="S118" s="112"/>
      <c r="T118" s="112"/>
      <c r="U118" s="112"/>
      <c r="V118" s="112"/>
      <c r="W118" s="112"/>
      <c r="X118" s="112"/>
      <c r="Y118" s="112"/>
      <c r="Z118" s="112"/>
      <c r="AA118" s="113"/>
      <c r="AB118" s="77"/>
      <c r="AC118" s="77"/>
      <c r="AD118" s="77"/>
      <c r="AE118" s="77"/>
      <c r="AF118" s="77"/>
      <c r="AG118" s="77"/>
      <c r="AH118" s="77"/>
      <c r="AI118" s="146"/>
      <c r="AJ118" s="225"/>
      <c r="AK118" s="225"/>
      <c r="AL118" s="147"/>
      <c r="AM118" s="136"/>
      <c r="AN118" s="100"/>
      <c r="AO118" s="100"/>
      <c r="AP118" s="100"/>
      <c r="AQ118" s="100"/>
      <c r="AR118" s="100"/>
      <c r="AS118" s="100"/>
      <c r="AT118" s="100"/>
      <c r="AU118" s="100"/>
      <c r="AV118" s="100"/>
      <c r="AW118" s="100"/>
      <c r="AX118" s="100"/>
      <c r="AY118" s="100"/>
      <c r="AZ118" s="100"/>
      <c r="BA118" s="100"/>
      <c r="BB118" s="100"/>
      <c r="BC118" s="100"/>
      <c r="BD118" s="100"/>
      <c r="BE118" s="100"/>
      <c r="BF118" s="100"/>
      <c r="BG118" s="101"/>
      <c r="BH118" s="77"/>
      <c r="BI118" s="77"/>
    </row>
    <row r="119" spans="1:100" s="25" customFormat="1" ht="18" customHeight="1">
      <c r="A119" s="77"/>
      <c r="B119" s="77"/>
      <c r="C119" s="146"/>
      <c r="D119" s="225"/>
      <c r="E119" s="225"/>
      <c r="F119" s="225"/>
      <c r="G119" s="147"/>
      <c r="H119" s="198"/>
      <c r="I119" s="115"/>
      <c r="J119" s="115"/>
      <c r="K119" s="115"/>
      <c r="L119" s="115"/>
      <c r="M119" s="115"/>
      <c r="N119" s="115"/>
      <c r="O119" s="115"/>
      <c r="P119" s="115"/>
      <c r="Q119" s="116"/>
      <c r="R119" s="187" t="str">
        <f>IFERROR(VLOOKUP(H119,源石技艺范围杂项!$H$10:$I$16,2,FALSE),"")</f>
        <v/>
      </c>
      <c r="S119" s="187"/>
      <c r="T119" s="187"/>
      <c r="U119" s="187"/>
      <c r="V119" s="187"/>
      <c r="W119" s="187"/>
      <c r="X119" s="187"/>
      <c r="Y119" s="187"/>
      <c r="Z119" s="187"/>
      <c r="AA119" s="188"/>
      <c r="AB119" s="77"/>
      <c r="AC119" s="77"/>
      <c r="AD119" s="77"/>
      <c r="AE119" s="77"/>
      <c r="AF119" s="77"/>
      <c r="AG119" s="77"/>
      <c r="AH119" s="77"/>
      <c r="AI119" s="146"/>
      <c r="AJ119" s="225"/>
      <c r="AK119" s="225"/>
      <c r="AL119" s="147"/>
      <c r="AM119" s="136"/>
      <c r="AN119" s="100"/>
      <c r="AO119" s="100"/>
      <c r="AP119" s="100"/>
      <c r="AQ119" s="100"/>
      <c r="AR119" s="100"/>
      <c r="AS119" s="100"/>
      <c r="AT119" s="100"/>
      <c r="AU119" s="100"/>
      <c r="AV119" s="100"/>
      <c r="AW119" s="100"/>
      <c r="AX119" s="100"/>
      <c r="AY119" s="100"/>
      <c r="AZ119" s="100"/>
      <c r="BA119" s="100"/>
      <c r="BB119" s="100"/>
      <c r="BC119" s="100"/>
      <c r="BD119" s="100"/>
      <c r="BE119" s="100"/>
      <c r="BF119" s="100"/>
      <c r="BG119" s="101"/>
      <c r="BH119" s="77"/>
      <c r="BI119" s="77"/>
    </row>
    <row r="120" spans="1:100" s="25" customFormat="1" ht="18" customHeight="1">
      <c r="A120" s="77"/>
      <c r="B120" s="77"/>
      <c r="C120" s="146"/>
      <c r="D120" s="225"/>
      <c r="E120" s="225"/>
      <c r="F120" s="225"/>
      <c r="G120" s="147"/>
      <c r="H120" s="102" t="s">
        <v>192</v>
      </c>
      <c r="I120" s="102"/>
      <c r="J120" s="102"/>
      <c r="K120" s="102"/>
      <c r="L120" s="102"/>
      <c r="M120" s="102"/>
      <c r="N120" s="102"/>
      <c r="O120" s="102"/>
      <c r="P120" s="102"/>
      <c r="Q120" s="102"/>
      <c r="R120" s="102"/>
      <c r="S120" s="102"/>
      <c r="T120" s="102"/>
      <c r="U120" s="102"/>
      <c r="V120" s="102"/>
      <c r="W120" s="102"/>
      <c r="X120" s="102"/>
      <c r="Y120" s="102"/>
      <c r="Z120" s="102"/>
      <c r="AA120" s="117"/>
      <c r="AB120" s="77"/>
      <c r="AC120" s="77"/>
      <c r="AD120" s="77"/>
      <c r="AE120" s="77"/>
      <c r="AF120" s="77"/>
      <c r="AG120" s="77"/>
      <c r="AH120" s="77"/>
      <c r="AI120" s="196"/>
      <c r="AJ120" s="260"/>
      <c r="AK120" s="260"/>
      <c r="AL120" s="197"/>
      <c r="AM120" s="137"/>
      <c r="AN120" s="138"/>
      <c r="AO120" s="138"/>
      <c r="AP120" s="138"/>
      <c r="AQ120" s="138"/>
      <c r="AR120" s="138"/>
      <c r="AS120" s="138"/>
      <c r="AT120" s="138"/>
      <c r="AU120" s="138"/>
      <c r="AV120" s="138"/>
      <c r="AW120" s="138"/>
      <c r="AX120" s="138"/>
      <c r="AY120" s="138"/>
      <c r="AZ120" s="138"/>
      <c r="BA120" s="138"/>
      <c r="BB120" s="138"/>
      <c r="BC120" s="138"/>
      <c r="BD120" s="138"/>
      <c r="BE120" s="138"/>
      <c r="BF120" s="138"/>
      <c r="BG120" s="139"/>
      <c r="BH120" s="77"/>
      <c r="BI120" s="77"/>
    </row>
    <row r="121" spans="1:100" s="25" customFormat="1" ht="18" customHeight="1">
      <c r="A121" s="77"/>
      <c r="B121" s="77"/>
      <c r="C121" s="146"/>
      <c r="D121" s="225"/>
      <c r="E121" s="225"/>
      <c r="F121" s="225"/>
      <c r="G121" s="147"/>
      <c r="H121" s="187"/>
      <c r="I121" s="187"/>
      <c r="J121" s="187"/>
      <c r="K121" s="187"/>
      <c r="L121" s="187"/>
      <c r="M121" s="187"/>
      <c r="N121" s="187"/>
      <c r="O121" s="187"/>
      <c r="P121" s="187"/>
      <c r="Q121" s="187"/>
      <c r="R121" s="187"/>
      <c r="S121" s="187"/>
      <c r="T121" s="187"/>
      <c r="U121" s="187"/>
      <c r="V121" s="187"/>
      <c r="W121" s="187"/>
      <c r="X121" s="187"/>
      <c r="Y121" s="187"/>
      <c r="Z121" s="187"/>
      <c r="AA121" s="188"/>
      <c r="AB121" s="77"/>
      <c r="AC121" s="77"/>
      <c r="AD121" s="77"/>
      <c r="AE121" s="77"/>
      <c r="AF121" s="77"/>
      <c r="AG121" s="77"/>
      <c r="AH121" s="77"/>
      <c r="AI121" s="146" t="s">
        <v>193</v>
      </c>
      <c r="AJ121" s="225"/>
      <c r="AK121" s="225"/>
      <c r="AL121" s="147"/>
      <c r="AM121" s="120" t="s">
        <v>194</v>
      </c>
      <c r="AN121" s="120"/>
      <c r="AO121" s="120"/>
      <c r="AP121" s="120"/>
      <c r="AQ121" s="120"/>
      <c r="AR121" s="99"/>
      <c r="AS121" s="100"/>
      <c r="AT121" s="100"/>
      <c r="AU121" s="100"/>
      <c r="AV121" s="100"/>
      <c r="AW121" s="100"/>
      <c r="AX121" s="100"/>
      <c r="AY121" s="100"/>
      <c r="AZ121" s="100"/>
      <c r="BA121" s="100"/>
      <c r="BB121" s="100"/>
      <c r="BC121" s="100"/>
      <c r="BD121" s="100"/>
      <c r="BE121" s="100"/>
      <c r="BF121" s="100"/>
      <c r="BG121" s="101"/>
      <c r="BH121" s="77"/>
      <c r="BI121" s="77"/>
    </row>
    <row r="122" spans="1:100" s="25" customFormat="1" ht="18" customHeight="1">
      <c r="A122" s="77"/>
      <c r="B122" s="77"/>
      <c r="C122" s="146"/>
      <c r="D122" s="225"/>
      <c r="E122" s="225"/>
      <c r="F122" s="225"/>
      <c r="G122" s="147"/>
      <c r="H122" s="189"/>
      <c r="I122" s="190"/>
      <c r="J122" s="190"/>
      <c r="K122" s="190"/>
      <c r="L122" s="190"/>
      <c r="M122" s="190"/>
      <c r="N122" s="190"/>
      <c r="O122" s="190"/>
      <c r="P122" s="190"/>
      <c r="Q122" s="190"/>
      <c r="R122" s="190"/>
      <c r="S122" s="190"/>
      <c r="T122" s="190"/>
      <c r="U122" s="190"/>
      <c r="V122" s="190"/>
      <c r="W122" s="190"/>
      <c r="X122" s="190"/>
      <c r="Y122" s="190"/>
      <c r="Z122" s="190"/>
      <c r="AA122" s="191"/>
      <c r="AB122" s="77"/>
      <c r="AC122" s="77"/>
      <c r="AD122" s="77"/>
      <c r="AE122" s="77"/>
      <c r="AF122" s="77"/>
      <c r="AG122" s="77"/>
      <c r="AH122" s="77"/>
      <c r="AI122" s="146"/>
      <c r="AJ122" s="225"/>
      <c r="AK122" s="225"/>
      <c r="AL122" s="147"/>
      <c r="AM122" s="102" t="s">
        <v>195</v>
      </c>
      <c r="AN122" s="102"/>
      <c r="AO122" s="102"/>
      <c r="AP122" s="102"/>
      <c r="AQ122" s="102"/>
      <c r="AR122" s="103"/>
      <c r="AS122" s="104"/>
      <c r="AT122" s="104"/>
      <c r="AU122" s="104"/>
      <c r="AV122" s="104"/>
      <c r="AW122" s="104"/>
      <c r="AX122" s="104"/>
      <c r="AY122" s="104"/>
      <c r="AZ122" s="104"/>
      <c r="BA122" s="104"/>
      <c r="BB122" s="104"/>
      <c r="BC122" s="104"/>
      <c r="BD122" s="104"/>
      <c r="BE122" s="104"/>
      <c r="BF122" s="104"/>
      <c r="BG122" s="105"/>
      <c r="BH122" s="77"/>
      <c r="BI122" s="77"/>
    </row>
    <row r="123" spans="1:100" s="25" customFormat="1" ht="18" customHeight="1">
      <c r="A123" s="77"/>
      <c r="B123" s="77"/>
      <c r="C123" s="146"/>
      <c r="D123" s="225"/>
      <c r="E123" s="225"/>
      <c r="F123" s="225"/>
      <c r="G123" s="147"/>
      <c r="H123" s="189"/>
      <c r="I123" s="190"/>
      <c r="J123" s="190"/>
      <c r="K123" s="190"/>
      <c r="L123" s="190"/>
      <c r="M123" s="190"/>
      <c r="N123" s="190"/>
      <c r="O123" s="190"/>
      <c r="P123" s="190"/>
      <c r="Q123" s="190"/>
      <c r="R123" s="190"/>
      <c r="S123" s="190"/>
      <c r="T123" s="190"/>
      <c r="U123" s="190"/>
      <c r="V123" s="190"/>
      <c r="W123" s="190"/>
      <c r="X123" s="190"/>
      <c r="Y123" s="190"/>
      <c r="Z123" s="190"/>
      <c r="AA123" s="191"/>
      <c r="AB123" s="77"/>
      <c r="AC123" s="77"/>
      <c r="AD123" s="77"/>
      <c r="AE123" s="77"/>
      <c r="AF123" s="77"/>
      <c r="AG123" s="77"/>
      <c r="AH123" s="77"/>
      <c r="AI123" s="196"/>
      <c r="AJ123" s="260"/>
      <c r="AK123" s="260"/>
      <c r="AL123" s="197"/>
      <c r="AM123" s="102" t="s">
        <v>196</v>
      </c>
      <c r="AN123" s="102"/>
      <c r="AO123" s="102"/>
      <c r="AP123" s="102"/>
      <c r="AQ123" s="102"/>
      <c r="AR123" s="103"/>
      <c r="AS123" s="104"/>
      <c r="AT123" s="104"/>
      <c r="AU123" s="104"/>
      <c r="AV123" s="104"/>
      <c r="AW123" s="104"/>
      <c r="AX123" s="104"/>
      <c r="AY123" s="104"/>
      <c r="AZ123" s="104"/>
      <c r="BA123" s="104"/>
      <c r="BB123" s="104"/>
      <c r="BC123" s="104"/>
      <c r="BD123" s="104"/>
      <c r="BE123" s="104"/>
      <c r="BF123" s="104"/>
      <c r="BG123" s="105"/>
      <c r="BH123" s="77"/>
      <c r="BI123" s="77"/>
    </row>
    <row r="124" spans="1:100" s="25" customFormat="1" ht="18" customHeight="1">
      <c r="A124" s="77"/>
      <c r="B124" s="77"/>
      <c r="C124" s="146"/>
      <c r="D124" s="225"/>
      <c r="E124" s="225"/>
      <c r="F124" s="225"/>
      <c r="G124" s="147"/>
      <c r="H124" s="189"/>
      <c r="I124" s="190"/>
      <c r="J124" s="190"/>
      <c r="K124" s="190"/>
      <c r="L124" s="190"/>
      <c r="M124" s="190"/>
      <c r="N124" s="190"/>
      <c r="O124" s="190"/>
      <c r="P124" s="190"/>
      <c r="Q124" s="190"/>
      <c r="R124" s="190"/>
      <c r="S124" s="190"/>
      <c r="T124" s="190"/>
      <c r="U124" s="190"/>
      <c r="V124" s="190"/>
      <c r="W124" s="190"/>
      <c r="X124" s="190"/>
      <c r="Y124" s="190"/>
      <c r="Z124" s="190"/>
      <c r="AA124" s="191"/>
      <c r="AB124" s="77"/>
      <c r="AC124" s="77"/>
      <c r="AD124" s="77"/>
      <c r="AE124" s="77"/>
      <c r="AF124" s="77"/>
      <c r="AG124" s="77"/>
      <c r="AH124" s="77"/>
      <c r="AI124" s="106" t="s">
        <v>197</v>
      </c>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8"/>
      <c r="BH124" s="77"/>
      <c r="BI124" s="77"/>
    </row>
    <row r="125" spans="1:100" s="25" customFormat="1" ht="18" customHeight="1">
      <c r="A125" s="77"/>
      <c r="B125" s="77"/>
      <c r="C125" s="196"/>
      <c r="D125" s="260"/>
      <c r="E125" s="260"/>
      <c r="F125" s="260"/>
      <c r="G125" s="197"/>
      <c r="H125" s="189"/>
      <c r="I125" s="190"/>
      <c r="J125" s="190"/>
      <c r="K125" s="190"/>
      <c r="L125" s="190"/>
      <c r="M125" s="190"/>
      <c r="N125" s="190"/>
      <c r="O125" s="190"/>
      <c r="P125" s="190"/>
      <c r="Q125" s="190"/>
      <c r="R125" s="190"/>
      <c r="S125" s="190"/>
      <c r="T125" s="190"/>
      <c r="U125" s="190"/>
      <c r="V125" s="190"/>
      <c r="W125" s="190"/>
      <c r="X125" s="190"/>
      <c r="Y125" s="190"/>
      <c r="Z125" s="190"/>
      <c r="AA125" s="191"/>
      <c r="AB125" s="77"/>
      <c r="AC125" s="77"/>
      <c r="AD125" s="77"/>
      <c r="AE125" s="77"/>
      <c r="AF125" s="77"/>
      <c r="AG125" s="77"/>
      <c r="AH125" s="77"/>
      <c r="AI125" s="172" t="str">
        <f>IF(O7="","身体素质",_xlfn.IFS($AJ$8=0,"身体素质",$AJ8&lt;=20,"病弱瘦小",$AJ$8&lt;=40,"柔弱的凡人",$AJ$8&lt;=60,"身体健康",$AJ$8&lt;=80,"惊人的身体素质",$AJ$8&gt;80,"难以置信的身体素质"))</f>
        <v>身体素质</v>
      </c>
      <c r="AJ125" s="120"/>
      <c r="AK125" s="120"/>
      <c r="AL125" s="120"/>
      <c r="AM125" s="120"/>
      <c r="AN125" s="120"/>
      <c r="AO125" s="120"/>
      <c r="AP125" s="120"/>
      <c r="AQ125" s="120"/>
      <c r="AR125" s="120"/>
      <c r="AS125" s="123" t="str">
        <f>IF(O7="","生理强度",_xlfn.IFS(AJ8=0,"生理强度",AJ8&lt;=20,"手无缚鸡之力",AJ8&lt;=40,"力气较弱的常人",AJ8&lt;=60,"透露着健美的常人",AJ8&lt;=80,"力拔千钧的壮士",AJ8&gt;80,"人类极限的强健"))</f>
        <v>生理强度</v>
      </c>
      <c r="AT125" s="120"/>
      <c r="AU125" s="120"/>
      <c r="AV125" s="120"/>
      <c r="AW125" s="120"/>
      <c r="AX125" s="120"/>
      <c r="AY125" s="120"/>
      <c r="AZ125" s="120"/>
      <c r="BA125" s="120"/>
      <c r="BB125" s="120"/>
      <c r="BC125" s="123"/>
      <c r="BD125" s="120"/>
      <c r="BE125" s="120"/>
      <c r="BF125" s="120"/>
      <c r="BG125" s="150"/>
      <c r="BH125" s="77"/>
      <c r="BI125" s="77"/>
    </row>
    <row r="126" spans="1:100" s="25" customFormat="1" ht="18" customHeight="1">
      <c r="A126" s="77"/>
      <c r="B126" s="77"/>
      <c r="C126" s="144" t="s">
        <v>198</v>
      </c>
      <c r="D126" s="223"/>
      <c r="E126" s="223"/>
      <c r="F126" s="223"/>
      <c r="G126" s="145"/>
      <c r="H126" s="109" t="s">
        <v>198</v>
      </c>
      <c r="I126" s="110"/>
      <c r="J126" s="110"/>
      <c r="K126" s="110"/>
      <c r="L126" s="110"/>
      <c r="M126" s="110"/>
      <c r="N126" s="110"/>
      <c r="O126" s="110"/>
      <c r="P126" s="110"/>
      <c r="Q126" s="111"/>
      <c r="R126" s="112" t="s">
        <v>190</v>
      </c>
      <c r="S126" s="112"/>
      <c r="T126" s="112"/>
      <c r="U126" s="112"/>
      <c r="V126" s="112"/>
      <c r="W126" s="112"/>
      <c r="X126" s="112"/>
      <c r="Y126" s="112"/>
      <c r="Z126" s="112"/>
      <c r="AA126" s="113"/>
      <c r="AB126" s="77"/>
      <c r="AC126" s="77"/>
      <c r="AD126" s="77"/>
      <c r="AE126" s="77"/>
      <c r="AF126" s="77"/>
      <c r="AG126" s="77"/>
      <c r="AH126" s="77"/>
      <c r="AI126" s="172"/>
      <c r="AJ126" s="173"/>
      <c r="AK126" s="173"/>
      <c r="AL126" s="173"/>
      <c r="AM126" s="173"/>
      <c r="AN126" s="173"/>
      <c r="AO126" s="173"/>
      <c r="AP126" s="173"/>
      <c r="AQ126" s="173"/>
      <c r="AR126" s="173"/>
      <c r="AS126" s="123"/>
      <c r="AT126" s="173"/>
      <c r="AU126" s="173"/>
      <c r="AV126" s="173"/>
      <c r="AW126" s="173"/>
      <c r="AX126" s="173"/>
      <c r="AY126" s="173"/>
      <c r="AZ126" s="173"/>
      <c r="BA126" s="173"/>
      <c r="BB126" s="173"/>
      <c r="BC126" s="123"/>
      <c r="BD126" s="120"/>
      <c r="BE126" s="120"/>
      <c r="BF126" s="120"/>
      <c r="BG126" s="150"/>
      <c r="BH126" s="77"/>
      <c r="BI126" s="77"/>
    </row>
    <row r="127" spans="1:100" s="25" customFormat="1" ht="18" customHeight="1">
      <c r="A127" s="77"/>
      <c r="B127" s="77"/>
      <c r="C127" s="146"/>
      <c r="D127" s="225"/>
      <c r="E127" s="225"/>
      <c r="F127" s="225"/>
      <c r="G127" s="147"/>
      <c r="H127" s="114"/>
      <c r="I127" s="115"/>
      <c r="J127" s="115"/>
      <c r="K127" s="115"/>
      <c r="L127" s="115"/>
      <c r="M127" s="115"/>
      <c r="N127" s="115"/>
      <c r="O127" s="115"/>
      <c r="P127" s="115"/>
      <c r="Q127" s="116"/>
      <c r="R127" s="102" t="e">
        <f>VLOOKUP(H127,源石技艺范围杂项!K3:L6,2,FALSE)</f>
        <v>#N/A</v>
      </c>
      <c r="S127" s="102"/>
      <c r="T127" s="102"/>
      <c r="U127" s="102"/>
      <c r="V127" s="102"/>
      <c r="W127" s="102"/>
      <c r="X127" s="102"/>
      <c r="Y127" s="102"/>
      <c r="Z127" s="102"/>
      <c r="AA127" s="117"/>
      <c r="AB127" s="77"/>
      <c r="AC127" s="77"/>
      <c r="AD127" s="77"/>
      <c r="AE127" s="77"/>
      <c r="AF127" s="77"/>
      <c r="AG127" s="77"/>
      <c r="AH127" s="77"/>
      <c r="AI127" s="172"/>
      <c r="AJ127" s="173"/>
      <c r="AK127" s="173"/>
      <c r="AL127" s="173"/>
      <c r="AM127" s="173"/>
      <c r="AN127" s="173"/>
      <c r="AO127" s="173"/>
      <c r="AP127" s="173"/>
      <c r="AQ127" s="173"/>
      <c r="AR127" s="173"/>
      <c r="AS127" s="123"/>
      <c r="AT127" s="173"/>
      <c r="AU127" s="173"/>
      <c r="AV127" s="173"/>
      <c r="AW127" s="173"/>
      <c r="AX127" s="173"/>
      <c r="AY127" s="173"/>
      <c r="AZ127" s="173"/>
      <c r="BA127" s="173"/>
      <c r="BB127" s="173"/>
      <c r="BC127" s="123"/>
      <c r="BD127" s="120"/>
      <c r="BE127" s="120"/>
      <c r="BF127" s="120"/>
      <c r="BG127" s="150"/>
      <c r="BH127" s="77"/>
      <c r="BI127" s="77"/>
    </row>
    <row r="128" spans="1:100" s="25" customFormat="1" ht="18" customHeight="1">
      <c r="A128" s="77"/>
      <c r="B128" s="77"/>
      <c r="C128" s="146"/>
      <c r="D128" s="225"/>
      <c r="E128" s="225"/>
      <c r="F128" s="225"/>
      <c r="G128" s="147"/>
      <c r="H128" s="102" t="s">
        <v>192</v>
      </c>
      <c r="I128" s="102"/>
      <c r="J128" s="102"/>
      <c r="K128" s="102"/>
      <c r="L128" s="102"/>
      <c r="M128" s="102"/>
      <c r="N128" s="102"/>
      <c r="O128" s="102"/>
      <c r="P128" s="102"/>
      <c r="Q128" s="102"/>
      <c r="R128" s="102"/>
      <c r="S128" s="102"/>
      <c r="T128" s="102"/>
      <c r="U128" s="102"/>
      <c r="V128" s="102"/>
      <c r="W128" s="102"/>
      <c r="X128" s="102"/>
      <c r="Y128" s="102"/>
      <c r="Z128" s="102"/>
      <c r="AA128" s="117"/>
      <c r="AB128" s="77"/>
      <c r="AC128" s="77"/>
      <c r="AD128" s="77"/>
      <c r="AE128" s="77"/>
      <c r="AF128" s="77"/>
      <c r="AG128" s="77"/>
      <c r="AH128" s="77"/>
      <c r="AI128" s="174" t="str">
        <f>IF(O7="","反应机动",_xlfn.IFS(AN8=0,"反应机动",AN8&lt;=20,"动如龟速，形如僵枝",AN8&lt;=40,"移动缓慢，动作生硬",AN8&lt;=60,"常人的速度，常态的灵敏度",AN8&lt;=80,"心灵手巧，速度敏捷",AN8&gt;80,"动如脱兔，敏捷极限"))</f>
        <v>反应机动</v>
      </c>
      <c r="AJ128" s="102"/>
      <c r="AK128" s="102"/>
      <c r="AL128" s="102"/>
      <c r="AM128" s="102"/>
      <c r="AN128" s="102"/>
      <c r="AO128" s="102"/>
      <c r="AP128" s="102"/>
      <c r="AQ128" s="102"/>
      <c r="AR128" s="102"/>
      <c r="AS128" s="175" t="str">
        <f>IF(AR8="","精神意志",_xlfn.IFS(AR8=0,"精神意志",AR8&lt;=20,"盲目从众，毫无主见",AR8&lt;=40,"难得自己做主",AR8&lt;=60,"常人般的意志",AR8&lt;=80,"心如坚铁，意志如钢",AR8&gt;80,"整个世界也无法与你的意志为敌"))</f>
        <v>精神意志</v>
      </c>
      <c r="AT128" s="175"/>
      <c r="AU128" s="175"/>
      <c r="AV128" s="175"/>
      <c r="AW128" s="175"/>
      <c r="AX128" s="175"/>
      <c r="AY128" s="175"/>
      <c r="AZ128" s="175"/>
      <c r="BA128" s="175"/>
      <c r="BB128" s="175"/>
      <c r="BC128" s="120"/>
      <c r="BD128" s="120"/>
      <c r="BE128" s="120"/>
      <c r="BF128" s="120"/>
      <c r="BG128" s="150"/>
      <c r="BH128" s="77"/>
      <c r="BI128" s="77"/>
    </row>
    <row r="129" spans="1:61" s="25" customFormat="1" ht="18" customHeight="1">
      <c r="A129" s="77"/>
      <c r="B129" s="77"/>
      <c r="C129" s="146"/>
      <c r="D129" s="225"/>
      <c r="E129" s="225"/>
      <c r="F129" s="225"/>
      <c r="G129" s="147"/>
      <c r="H129" s="187"/>
      <c r="I129" s="187"/>
      <c r="J129" s="187"/>
      <c r="K129" s="187"/>
      <c r="L129" s="187"/>
      <c r="M129" s="187"/>
      <c r="N129" s="187"/>
      <c r="O129" s="187"/>
      <c r="P129" s="187"/>
      <c r="Q129" s="187"/>
      <c r="R129" s="187"/>
      <c r="S129" s="187"/>
      <c r="T129" s="187"/>
      <c r="U129" s="187"/>
      <c r="V129" s="187"/>
      <c r="W129" s="187"/>
      <c r="X129" s="187"/>
      <c r="Y129" s="187"/>
      <c r="Z129" s="187"/>
      <c r="AA129" s="188"/>
      <c r="AB129" s="77"/>
      <c r="AC129" s="77"/>
      <c r="AD129" s="77"/>
      <c r="AE129" s="77"/>
      <c r="AF129" s="77"/>
      <c r="AG129" s="77"/>
      <c r="AH129" s="77"/>
      <c r="AI129" s="172"/>
      <c r="AJ129" s="173"/>
      <c r="AK129" s="173"/>
      <c r="AL129" s="173"/>
      <c r="AM129" s="173"/>
      <c r="AN129" s="173"/>
      <c r="AO129" s="173"/>
      <c r="AP129" s="173"/>
      <c r="AQ129" s="173"/>
      <c r="AR129" s="173"/>
      <c r="AS129" s="175"/>
      <c r="AT129" s="175"/>
      <c r="AU129" s="175"/>
      <c r="AV129" s="175"/>
      <c r="AW129" s="175"/>
      <c r="AX129" s="175"/>
      <c r="AY129" s="175"/>
      <c r="AZ129" s="175"/>
      <c r="BA129" s="175"/>
      <c r="BB129" s="175"/>
      <c r="BC129" s="94"/>
      <c r="BD129" s="94"/>
      <c r="BE129" s="94"/>
      <c r="BF129" s="94"/>
      <c r="BG129" s="92"/>
      <c r="BH129" s="77"/>
      <c r="BI129" s="77"/>
    </row>
    <row r="130" spans="1:61" s="25" customFormat="1" ht="18" customHeight="1">
      <c r="A130" s="77"/>
      <c r="B130" s="77"/>
      <c r="C130" s="146"/>
      <c r="D130" s="225"/>
      <c r="E130" s="225"/>
      <c r="F130" s="225"/>
      <c r="G130" s="147"/>
      <c r="H130" s="189"/>
      <c r="I130" s="190"/>
      <c r="J130" s="190"/>
      <c r="K130" s="190"/>
      <c r="L130" s="190"/>
      <c r="M130" s="190"/>
      <c r="N130" s="190"/>
      <c r="O130" s="190"/>
      <c r="P130" s="190"/>
      <c r="Q130" s="190"/>
      <c r="R130" s="190"/>
      <c r="S130" s="190"/>
      <c r="T130" s="190"/>
      <c r="U130" s="190"/>
      <c r="V130" s="190"/>
      <c r="W130" s="190"/>
      <c r="X130" s="190"/>
      <c r="Y130" s="190"/>
      <c r="Z130" s="190"/>
      <c r="AA130" s="191"/>
      <c r="AB130" s="77"/>
      <c r="AC130" s="77"/>
      <c r="AD130" s="77"/>
      <c r="AE130" s="77"/>
      <c r="AF130" s="77"/>
      <c r="AG130" s="77"/>
      <c r="AH130" s="77"/>
      <c r="AI130" s="172"/>
      <c r="AJ130" s="173"/>
      <c r="AK130" s="173"/>
      <c r="AL130" s="173"/>
      <c r="AM130" s="173"/>
      <c r="AN130" s="173"/>
      <c r="AO130" s="173"/>
      <c r="AP130" s="173"/>
      <c r="AQ130" s="173"/>
      <c r="AR130" s="173"/>
      <c r="AS130" s="175"/>
      <c r="AT130" s="175"/>
      <c r="AU130" s="175"/>
      <c r="AV130" s="175"/>
      <c r="AW130" s="175"/>
      <c r="AX130" s="175"/>
      <c r="AY130" s="175"/>
      <c r="AZ130" s="175"/>
      <c r="BA130" s="175"/>
      <c r="BB130" s="175"/>
      <c r="BC130" s="120"/>
      <c r="BD130" s="120"/>
      <c r="BE130" s="120"/>
      <c r="BF130" s="120"/>
      <c r="BG130" s="150"/>
      <c r="BH130" s="77"/>
      <c r="BI130" s="77"/>
    </row>
    <row r="131" spans="1:61" s="25" customFormat="1" ht="18" customHeight="1">
      <c r="A131" s="77"/>
      <c r="B131" s="77"/>
      <c r="C131" s="146"/>
      <c r="D131" s="225"/>
      <c r="E131" s="225"/>
      <c r="F131" s="225"/>
      <c r="G131" s="147"/>
      <c r="H131" s="189"/>
      <c r="I131" s="190"/>
      <c r="J131" s="190"/>
      <c r="K131" s="190"/>
      <c r="L131" s="190"/>
      <c r="M131" s="190"/>
      <c r="N131" s="190"/>
      <c r="O131" s="190"/>
      <c r="P131" s="190"/>
      <c r="Q131" s="190"/>
      <c r="R131" s="190"/>
      <c r="S131" s="190"/>
      <c r="T131" s="190"/>
      <c r="U131" s="190"/>
      <c r="V131" s="190"/>
      <c r="W131" s="190"/>
      <c r="X131" s="190"/>
      <c r="Y131" s="190"/>
      <c r="Z131" s="190"/>
      <c r="AA131" s="191"/>
      <c r="AB131" s="77"/>
      <c r="AC131" s="77"/>
      <c r="AD131" s="77"/>
      <c r="AE131" s="77"/>
      <c r="AF131" s="77"/>
      <c r="AG131" s="77"/>
      <c r="AH131" s="77"/>
      <c r="AI131" s="174" t="str">
        <f>IF(O7="","经验智慧",_xlfn.IFS(AV8=0,"经验智慧",AV8&lt;=20,"不是弱智就是刚出生的小孩儿",AV8&lt;=40,"要么没见过世面，要么目不识丁",AV8&lt;=60,"有着常人的智力和经验",AV8&lt;=80,"智慧超常，经验老到",AV8&gt;80,"世界上最聪明的人之一"))</f>
        <v>经验智慧</v>
      </c>
      <c r="AJ131" s="102"/>
      <c r="AK131" s="102"/>
      <c r="AL131" s="102"/>
      <c r="AM131" s="102"/>
      <c r="AN131" s="102"/>
      <c r="AO131" s="102"/>
      <c r="AP131" s="102"/>
      <c r="AQ131" s="102"/>
      <c r="AR131" s="102"/>
      <c r="AS131" s="186" t="str">
        <f>IF(O7="","源石技艺适应性",_xlfn.IFS(AZ8=0,"源石技艺适应性",AZ8&lt;=20,"未被青垂之人",AZ8&lt;=40,"毫无天分",AZ8&lt;=60,"有天赋的普通人",AZ8&lt;=80,"天分超常",AZ8&gt;80,"最最伟大的法师在你体内沉睡"))</f>
        <v>源石技艺适应性</v>
      </c>
      <c r="AT131" s="102"/>
      <c r="AU131" s="102"/>
      <c r="AV131" s="102"/>
      <c r="AW131" s="102"/>
      <c r="AX131" s="102"/>
      <c r="AY131" s="102"/>
      <c r="AZ131" s="102"/>
      <c r="BA131" s="102"/>
      <c r="BB131" s="102"/>
      <c r="BC131" s="123"/>
      <c r="BD131" s="120"/>
      <c r="BE131" s="120"/>
      <c r="BF131" s="120"/>
      <c r="BG131" s="150"/>
      <c r="BH131" s="77"/>
      <c r="BI131" s="77"/>
    </row>
    <row r="132" spans="1:61" s="25" customFormat="1" ht="18" customHeight="1">
      <c r="A132" s="77"/>
      <c r="B132" s="77"/>
      <c r="C132" s="146"/>
      <c r="D132" s="225"/>
      <c r="E132" s="225"/>
      <c r="F132" s="225"/>
      <c r="G132" s="147"/>
      <c r="H132" s="189"/>
      <c r="I132" s="190"/>
      <c r="J132" s="190"/>
      <c r="K132" s="190"/>
      <c r="L132" s="190"/>
      <c r="M132" s="190"/>
      <c r="N132" s="190"/>
      <c r="O132" s="190"/>
      <c r="P132" s="190"/>
      <c r="Q132" s="190"/>
      <c r="R132" s="190"/>
      <c r="S132" s="190"/>
      <c r="T132" s="190"/>
      <c r="U132" s="190"/>
      <c r="V132" s="190"/>
      <c r="W132" s="190"/>
      <c r="X132" s="190"/>
      <c r="Y132" s="190"/>
      <c r="Z132" s="190"/>
      <c r="AA132" s="191"/>
      <c r="AB132" s="77"/>
      <c r="AC132" s="77"/>
      <c r="AD132" s="77"/>
      <c r="AE132" s="77"/>
      <c r="AF132" s="77"/>
      <c r="AG132" s="77"/>
      <c r="AH132" s="77"/>
      <c r="AI132" s="172"/>
      <c r="AJ132" s="173"/>
      <c r="AK132" s="173"/>
      <c r="AL132" s="173"/>
      <c r="AM132" s="173"/>
      <c r="AN132" s="173"/>
      <c r="AO132" s="173"/>
      <c r="AP132" s="173"/>
      <c r="AQ132" s="173"/>
      <c r="AR132" s="173"/>
      <c r="AS132" s="123"/>
      <c r="AT132" s="173"/>
      <c r="AU132" s="173"/>
      <c r="AV132" s="173"/>
      <c r="AW132" s="173"/>
      <c r="AX132" s="173"/>
      <c r="AY132" s="173"/>
      <c r="AZ132" s="173"/>
      <c r="BA132" s="173"/>
      <c r="BB132" s="173"/>
      <c r="BC132" s="123"/>
      <c r="BD132" s="120"/>
      <c r="BE132" s="120"/>
      <c r="BF132" s="120"/>
      <c r="BG132" s="150"/>
      <c r="BH132" s="77"/>
      <c r="BI132" s="77"/>
    </row>
    <row r="133" spans="1:61" s="25" customFormat="1" ht="18" customHeight="1">
      <c r="A133" s="77"/>
      <c r="B133" s="77"/>
      <c r="C133" s="199"/>
      <c r="D133" s="227"/>
      <c r="E133" s="227"/>
      <c r="F133" s="227"/>
      <c r="G133" s="200"/>
      <c r="H133" s="192"/>
      <c r="I133" s="192"/>
      <c r="J133" s="192"/>
      <c r="K133" s="192"/>
      <c r="L133" s="192"/>
      <c r="M133" s="192"/>
      <c r="N133" s="192"/>
      <c r="O133" s="192"/>
      <c r="P133" s="192"/>
      <c r="Q133" s="192"/>
      <c r="R133" s="192"/>
      <c r="S133" s="192"/>
      <c r="T133" s="192"/>
      <c r="U133" s="192"/>
      <c r="V133" s="192"/>
      <c r="W133" s="192"/>
      <c r="X133" s="192"/>
      <c r="Y133" s="192"/>
      <c r="Z133" s="192"/>
      <c r="AA133" s="193"/>
      <c r="AB133" s="77"/>
      <c r="AC133" s="77"/>
      <c r="AD133" s="77"/>
      <c r="AE133" s="77"/>
      <c r="AF133" s="77"/>
      <c r="AG133" s="77"/>
      <c r="AH133" s="77"/>
      <c r="AI133" s="185"/>
      <c r="AJ133" s="152"/>
      <c r="AK133" s="152"/>
      <c r="AL133" s="152"/>
      <c r="AM133" s="152"/>
      <c r="AN133" s="152"/>
      <c r="AO133" s="152"/>
      <c r="AP133" s="152"/>
      <c r="AQ133" s="152"/>
      <c r="AR133" s="152"/>
      <c r="AS133" s="151"/>
      <c r="AT133" s="152"/>
      <c r="AU133" s="152"/>
      <c r="AV133" s="152"/>
      <c r="AW133" s="152"/>
      <c r="AX133" s="152"/>
      <c r="AY133" s="152"/>
      <c r="AZ133" s="152"/>
      <c r="BA133" s="152"/>
      <c r="BB133" s="152"/>
      <c r="BC133" s="151"/>
      <c r="BD133" s="152"/>
      <c r="BE133" s="152"/>
      <c r="BF133" s="152"/>
      <c r="BG133" s="153"/>
      <c r="BH133" s="77"/>
      <c r="BI133" s="77"/>
    </row>
    <row r="134" spans="1:61" s="25" customFormat="1" ht="18"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row>
    <row r="135" spans="1:61" s="25" customFormat="1" ht="18" customHeight="1">
      <c r="A135" s="77"/>
      <c r="B135" s="77"/>
      <c r="C135" s="294" t="s">
        <v>199</v>
      </c>
      <c r="D135" s="295"/>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7"/>
      <c r="BA135" s="298" t="s">
        <v>200</v>
      </c>
      <c r="BB135" s="299"/>
      <c r="BC135" s="300"/>
      <c r="BD135" s="301"/>
      <c r="BE135" s="302"/>
      <c r="BF135" s="303" t="str">
        <f>"/"&amp;ROUNDDOWN(AF8/10,BI1360)+ROUNDDOWN(AJ8/10,0)</f>
        <v>/0</v>
      </c>
      <c r="BG135" s="304"/>
      <c r="BH135" s="77"/>
      <c r="BI135" s="77"/>
    </row>
    <row r="136" spans="1:61" s="25" customFormat="1" ht="18" customHeight="1">
      <c r="A136" s="77"/>
      <c r="B136" s="77"/>
      <c r="C136" s="194" t="s">
        <v>201</v>
      </c>
      <c r="D136" s="195"/>
      <c r="E136" s="103"/>
      <c r="F136" s="104"/>
      <c r="G136" s="104"/>
      <c r="H136" s="104"/>
      <c r="I136" s="104"/>
      <c r="J136" s="156"/>
      <c r="K136" s="103"/>
      <c r="L136" s="104"/>
      <c r="M136" s="104"/>
      <c r="N136" s="104"/>
      <c r="O136" s="104"/>
      <c r="P136" s="156"/>
      <c r="Q136" s="103"/>
      <c r="R136" s="104"/>
      <c r="S136" s="104"/>
      <c r="T136" s="104"/>
      <c r="U136" s="104"/>
      <c r="V136" s="156"/>
      <c r="W136" s="103"/>
      <c r="X136" s="104"/>
      <c r="Y136" s="104"/>
      <c r="Z136" s="104"/>
      <c r="AA136" s="104"/>
      <c r="AB136" s="156"/>
      <c r="AC136" s="103"/>
      <c r="AD136" s="104"/>
      <c r="AE136" s="104"/>
      <c r="AF136" s="104"/>
      <c r="AG136" s="104"/>
      <c r="AH136" s="156"/>
      <c r="AI136" s="103"/>
      <c r="AJ136" s="104"/>
      <c r="AK136" s="104"/>
      <c r="AL136" s="104"/>
      <c r="AM136" s="104"/>
      <c r="AN136" s="156"/>
      <c r="AO136" s="103"/>
      <c r="AP136" s="104"/>
      <c r="AQ136" s="104"/>
      <c r="AR136" s="104"/>
      <c r="AS136" s="104"/>
      <c r="AT136" s="156"/>
      <c r="AU136" s="103" t="s">
        <v>202</v>
      </c>
      <c r="AV136" s="104"/>
      <c r="AW136" s="104"/>
      <c r="AX136" s="104"/>
      <c r="AY136" s="104"/>
      <c r="AZ136" s="104"/>
      <c r="BA136" s="104"/>
      <c r="BB136" s="104"/>
      <c r="BC136" s="104"/>
      <c r="BD136" s="104"/>
      <c r="BE136" s="104"/>
      <c r="BF136" s="104"/>
      <c r="BG136" s="105"/>
      <c r="BH136" s="77"/>
      <c r="BI136" s="77"/>
    </row>
    <row r="137" spans="1:61" s="25" customFormat="1" ht="18" customHeight="1">
      <c r="A137" s="77"/>
      <c r="B137" s="77"/>
      <c r="C137" s="146"/>
      <c r="D137" s="147"/>
      <c r="E137" s="157"/>
      <c r="F137" s="158"/>
      <c r="G137" s="158"/>
      <c r="H137" s="158"/>
      <c r="I137" s="158"/>
      <c r="J137" s="159"/>
      <c r="K137" s="157"/>
      <c r="L137" s="158"/>
      <c r="M137" s="158"/>
      <c r="N137" s="158"/>
      <c r="O137" s="158"/>
      <c r="P137" s="159"/>
      <c r="Q137" s="157"/>
      <c r="R137" s="158"/>
      <c r="S137" s="158"/>
      <c r="T137" s="158"/>
      <c r="U137" s="158"/>
      <c r="V137" s="159"/>
      <c r="W137" s="157"/>
      <c r="X137" s="158"/>
      <c r="Y137" s="158"/>
      <c r="Z137" s="158"/>
      <c r="AA137" s="158"/>
      <c r="AB137" s="159"/>
      <c r="AC137" s="157"/>
      <c r="AD137" s="158"/>
      <c r="AE137" s="158"/>
      <c r="AF137" s="158"/>
      <c r="AG137" s="158"/>
      <c r="AH137" s="159"/>
      <c r="AI137" s="157"/>
      <c r="AJ137" s="158"/>
      <c r="AK137" s="158"/>
      <c r="AL137" s="158"/>
      <c r="AM137" s="158"/>
      <c r="AN137" s="159"/>
      <c r="AO137" s="157"/>
      <c r="AP137" s="158"/>
      <c r="AQ137" s="158"/>
      <c r="AR137" s="158"/>
      <c r="AS137" s="158"/>
      <c r="AT137" s="159"/>
      <c r="AU137" s="99"/>
      <c r="AV137" s="100"/>
      <c r="AW137" s="100"/>
      <c r="AX137" s="100"/>
      <c r="AY137" s="100"/>
      <c r="AZ137" s="100"/>
      <c r="BA137" s="100"/>
      <c r="BB137" s="100"/>
      <c r="BC137" s="100"/>
      <c r="BD137" s="100"/>
      <c r="BE137" s="100"/>
      <c r="BF137" s="100"/>
      <c r="BG137" s="101"/>
      <c r="BH137" s="77"/>
      <c r="BI137" s="77"/>
    </row>
    <row r="138" spans="1:61" s="25" customFormat="1" ht="18" customHeight="1">
      <c r="A138" s="77"/>
      <c r="B138" s="77"/>
      <c r="C138" s="146"/>
      <c r="D138" s="147"/>
      <c r="E138" s="99"/>
      <c r="F138" s="100"/>
      <c r="G138" s="100"/>
      <c r="H138" s="100"/>
      <c r="I138" s="100"/>
      <c r="J138" s="154"/>
      <c r="K138" s="99"/>
      <c r="L138" s="100"/>
      <c r="M138" s="100"/>
      <c r="N138" s="100"/>
      <c r="O138" s="100"/>
      <c r="P138" s="154"/>
      <c r="Q138" s="99"/>
      <c r="R138" s="100"/>
      <c r="S138" s="100"/>
      <c r="T138" s="100"/>
      <c r="U138" s="100"/>
      <c r="V138" s="154"/>
      <c r="W138" s="99"/>
      <c r="X138" s="100"/>
      <c r="Y138" s="100"/>
      <c r="Z138" s="100"/>
      <c r="AA138" s="100"/>
      <c r="AB138" s="154"/>
      <c r="AC138" s="99"/>
      <c r="AD138" s="100"/>
      <c r="AE138" s="100"/>
      <c r="AF138" s="100"/>
      <c r="AG138" s="100"/>
      <c r="AH138" s="154"/>
      <c r="AI138" s="99"/>
      <c r="AJ138" s="100"/>
      <c r="AK138" s="100"/>
      <c r="AL138" s="100"/>
      <c r="AM138" s="100"/>
      <c r="AN138" s="154"/>
      <c r="AO138" s="99"/>
      <c r="AP138" s="100"/>
      <c r="AQ138" s="100"/>
      <c r="AR138" s="100"/>
      <c r="AS138" s="100"/>
      <c r="AT138" s="154"/>
      <c r="AU138" s="99"/>
      <c r="AV138" s="100"/>
      <c r="AW138" s="100"/>
      <c r="AX138" s="100"/>
      <c r="AY138" s="100"/>
      <c r="AZ138" s="100"/>
      <c r="BA138" s="100"/>
      <c r="BB138" s="100"/>
      <c r="BC138" s="100"/>
      <c r="BD138" s="100"/>
      <c r="BE138" s="100"/>
      <c r="BF138" s="100"/>
      <c r="BG138" s="101"/>
      <c r="BH138" s="77"/>
      <c r="BI138" s="77"/>
    </row>
    <row r="139" spans="1:61" s="25" customFormat="1" ht="18" customHeight="1">
      <c r="A139" s="77"/>
      <c r="B139" s="77"/>
      <c r="C139" s="196"/>
      <c r="D139" s="197"/>
      <c r="E139" s="140"/>
      <c r="F139" s="138"/>
      <c r="G139" s="138"/>
      <c r="H139" s="138"/>
      <c r="I139" s="138"/>
      <c r="J139" s="155"/>
      <c r="K139" s="140"/>
      <c r="L139" s="138"/>
      <c r="M139" s="138"/>
      <c r="N139" s="138"/>
      <c r="O139" s="138"/>
      <c r="P139" s="155"/>
      <c r="Q139" s="140"/>
      <c r="R139" s="138"/>
      <c r="S139" s="138"/>
      <c r="T139" s="138"/>
      <c r="U139" s="138"/>
      <c r="V139" s="155"/>
      <c r="W139" s="140"/>
      <c r="X139" s="138"/>
      <c r="Y139" s="138"/>
      <c r="Z139" s="138"/>
      <c r="AA139" s="138"/>
      <c r="AB139" s="155"/>
      <c r="AC139" s="140"/>
      <c r="AD139" s="138"/>
      <c r="AE139" s="138"/>
      <c r="AF139" s="138"/>
      <c r="AG139" s="138"/>
      <c r="AH139" s="155"/>
      <c r="AI139" s="140"/>
      <c r="AJ139" s="138"/>
      <c r="AK139" s="138"/>
      <c r="AL139" s="138"/>
      <c r="AM139" s="138"/>
      <c r="AN139" s="155"/>
      <c r="AO139" s="140"/>
      <c r="AP139" s="138"/>
      <c r="AQ139" s="138"/>
      <c r="AR139" s="138"/>
      <c r="AS139" s="138"/>
      <c r="AT139" s="155"/>
      <c r="AU139" s="140"/>
      <c r="AV139" s="138"/>
      <c r="AW139" s="138"/>
      <c r="AX139" s="138"/>
      <c r="AY139" s="138"/>
      <c r="AZ139" s="138"/>
      <c r="BA139" s="138"/>
      <c r="BB139" s="138"/>
      <c r="BC139" s="138"/>
      <c r="BD139" s="138"/>
      <c r="BE139" s="138"/>
      <c r="BF139" s="138"/>
      <c r="BG139" s="139"/>
      <c r="BH139" s="77"/>
      <c r="BI139" s="77"/>
    </row>
    <row r="140" spans="1:61" s="25" customFormat="1" ht="18" customHeight="1">
      <c r="A140" s="77"/>
      <c r="B140" s="77"/>
      <c r="C140" s="144" t="s">
        <v>203</v>
      </c>
      <c r="D140" s="145"/>
      <c r="E140" s="141"/>
      <c r="F140" s="142"/>
      <c r="G140" s="142"/>
      <c r="H140" s="142"/>
      <c r="I140" s="142"/>
      <c r="J140" s="142"/>
      <c r="K140" s="141"/>
      <c r="L140" s="142"/>
      <c r="M140" s="142"/>
      <c r="N140" s="142"/>
      <c r="O140" s="142"/>
      <c r="P140" s="142"/>
      <c r="Q140" s="141"/>
      <c r="R140" s="142"/>
      <c r="S140" s="142"/>
      <c r="T140" s="142"/>
      <c r="U140" s="142"/>
      <c r="V140" s="142"/>
      <c r="W140" s="141"/>
      <c r="X140" s="142"/>
      <c r="Y140" s="142"/>
      <c r="Z140" s="142"/>
      <c r="AA140" s="142"/>
      <c r="AB140" s="142"/>
      <c r="AC140" s="141"/>
      <c r="AD140" s="142"/>
      <c r="AE140" s="142"/>
      <c r="AF140" s="142"/>
      <c r="AG140" s="142"/>
      <c r="AH140" s="142"/>
      <c r="AI140" s="141"/>
      <c r="AJ140" s="142"/>
      <c r="AK140" s="142"/>
      <c r="AL140" s="142"/>
      <c r="AM140" s="142"/>
      <c r="AN140" s="142"/>
      <c r="AO140" s="141"/>
      <c r="AP140" s="142"/>
      <c r="AQ140" s="142"/>
      <c r="AR140" s="142"/>
      <c r="AS140" s="142"/>
      <c r="AT140" s="142"/>
      <c r="AU140" s="141" t="s">
        <v>204</v>
      </c>
      <c r="AV140" s="142"/>
      <c r="AW140" s="142"/>
      <c r="AX140" s="142"/>
      <c r="AY140" s="142"/>
      <c r="AZ140" s="142"/>
      <c r="BA140" s="142"/>
      <c r="BB140" s="142"/>
      <c r="BC140" s="142"/>
      <c r="BD140" s="142"/>
      <c r="BE140" s="142"/>
      <c r="BF140" s="142"/>
      <c r="BG140" s="143"/>
      <c r="BH140" s="77"/>
      <c r="BI140" s="77"/>
    </row>
    <row r="141" spans="1:61" s="25" customFormat="1" ht="18" customHeight="1">
      <c r="A141" s="77"/>
      <c r="B141" s="77"/>
      <c r="C141" s="146"/>
      <c r="D141" s="147"/>
      <c r="E141" s="99"/>
      <c r="F141" s="100"/>
      <c r="G141" s="100"/>
      <c r="H141" s="100"/>
      <c r="I141" s="100"/>
      <c r="J141" s="100"/>
      <c r="K141" s="99"/>
      <c r="L141" s="100"/>
      <c r="M141" s="100"/>
      <c r="N141" s="100"/>
      <c r="O141" s="100"/>
      <c r="P141" s="100"/>
      <c r="Q141" s="99"/>
      <c r="R141" s="100"/>
      <c r="S141" s="100"/>
      <c r="T141" s="100"/>
      <c r="U141" s="100"/>
      <c r="V141" s="100"/>
      <c r="W141" s="99"/>
      <c r="X141" s="100"/>
      <c r="Y141" s="100"/>
      <c r="Z141" s="100"/>
      <c r="AA141" s="100"/>
      <c r="AB141" s="100"/>
      <c r="AC141" s="99"/>
      <c r="AD141" s="100"/>
      <c r="AE141" s="100"/>
      <c r="AF141" s="100"/>
      <c r="AG141" s="100"/>
      <c r="AH141" s="100"/>
      <c r="AI141" s="99"/>
      <c r="AJ141" s="100"/>
      <c r="AK141" s="100"/>
      <c r="AL141" s="100"/>
      <c r="AM141" s="100"/>
      <c r="AN141" s="100"/>
      <c r="AO141" s="99"/>
      <c r="AP141" s="100"/>
      <c r="AQ141" s="100"/>
      <c r="AR141" s="100"/>
      <c r="AS141" s="100"/>
      <c r="AT141" s="100"/>
      <c r="AU141" s="99"/>
      <c r="AV141" s="100"/>
      <c r="AW141" s="100"/>
      <c r="AX141" s="100"/>
      <c r="AY141" s="100"/>
      <c r="AZ141" s="100"/>
      <c r="BA141" s="100"/>
      <c r="BB141" s="100"/>
      <c r="BC141" s="100"/>
      <c r="BD141" s="100"/>
      <c r="BE141" s="100"/>
      <c r="BF141" s="100"/>
      <c r="BG141" s="101"/>
      <c r="BH141" s="77"/>
      <c r="BI141" s="77"/>
    </row>
    <row r="142" spans="1:61" s="25" customFormat="1" ht="18" customHeight="1">
      <c r="A142" s="77"/>
      <c r="B142" s="77"/>
      <c r="C142" s="146"/>
      <c r="D142" s="147"/>
      <c r="E142" s="99"/>
      <c r="F142" s="100"/>
      <c r="G142" s="100"/>
      <c r="H142" s="100"/>
      <c r="I142" s="100"/>
      <c r="J142" s="100"/>
      <c r="K142" s="99"/>
      <c r="L142" s="100"/>
      <c r="M142" s="100"/>
      <c r="N142" s="100"/>
      <c r="O142" s="100"/>
      <c r="P142" s="100"/>
      <c r="Q142" s="99"/>
      <c r="R142" s="100"/>
      <c r="S142" s="100"/>
      <c r="T142" s="100"/>
      <c r="U142" s="100"/>
      <c r="V142" s="100"/>
      <c r="W142" s="99"/>
      <c r="X142" s="100"/>
      <c r="Y142" s="100"/>
      <c r="Z142" s="100"/>
      <c r="AA142" s="100"/>
      <c r="AB142" s="100"/>
      <c r="AC142" s="99"/>
      <c r="AD142" s="100"/>
      <c r="AE142" s="100"/>
      <c r="AF142" s="100"/>
      <c r="AG142" s="100"/>
      <c r="AH142" s="100"/>
      <c r="AI142" s="99"/>
      <c r="AJ142" s="100"/>
      <c r="AK142" s="100"/>
      <c r="AL142" s="100"/>
      <c r="AM142" s="100"/>
      <c r="AN142" s="100"/>
      <c r="AO142" s="99"/>
      <c r="AP142" s="100"/>
      <c r="AQ142" s="100"/>
      <c r="AR142" s="100"/>
      <c r="AS142" s="100"/>
      <c r="AT142" s="100"/>
      <c r="AU142" s="99"/>
      <c r="AV142" s="100"/>
      <c r="AW142" s="100"/>
      <c r="AX142" s="100"/>
      <c r="AY142" s="100"/>
      <c r="AZ142" s="100"/>
      <c r="BA142" s="100"/>
      <c r="BB142" s="100"/>
      <c r="BC142" s="100"/>
      <c r="BD142" s="100"/>
      <c r="BE142" s="100"/>
      <c r="BF142" s="100"/>
      <c r="BG142" s="101"/>
      <c r="BH142" s="77"/>
      <c r="BI142" s="77"/>
    </row>
    <row r="143" spans="1:61" s="25" customFormat="1" ht="18" customHeight="1">
      <c r="A143" s="77"/>
      <c r="B143" s="77"/>
      <c r="C143" s="146"/>
      <c r="D143" s="147"/>
      <c r="E143" s="140"/>
      <c r="F143" s="138"/>
      <c r="G143" s="138"/>
      <c r="H143" s="138"/>
      <c r="I143" s="138"/>
      <c r="J143" s="138"/>
      <c r="K143" s="140"/>
      <c r="L143" s="138"/>
      <c r="M143" s="138"/>
      <c r="N143" s="138"/>
      <c r="O143" s="138"/>
      <c r="P143" s="138"/>
      <c r="Q143" s="140"/>
      <c r="R143" s="138"/>
      <c r="S143" s="138"/>
      <c r="T143" s="138"/>
      <c r="U143" s="138"/>
      <c r="V143" s="138"/>
      <c r="W143" s="140"/>
      <c r="X143" s="138"/>
      <c r="Y143" s="138"/>
      <c r="Z143" s="138"/>
      <c r="AA143" s="138"/>
      <c r="AB143" s="138"/>
      <c r="AC143" s="140"/>
      <c r="AD143" s="138"/>
      <c r="AE143" s="138"/>
      <c r="AF143" s="138"/>
      <c r="AG143" s="138"/>
      <c r="AH143" s="138"/>
      <c r="AI143" s="140"/>
      <c r="AJ143" s="138"/>
      <c r="AK143" s="138"/>
      <c r="AL143" s="138"/>
      <c r="AM143" s="138"/>
      <c r="AN143" s="138"/>
      <c r="AO143" s="140"/>
      <c r="AP143" s="138"/>
      <c r="AQ143" s="138"/>
      <c r="AR143" s="138"/>
      <c r="AS143" s="138"/>
      <c r="AT143" s="138"/>
      <c r="AU143" s="140"/>
      <c r="AV143" s="138"/>
      <c r="AW143" s="138"/>
      <c r="AX143" s="138"/>
      <c r="AY143" s="138"/>
      <c r="AZ143" s="138"/>
      <c r="BA143" s="138"/>
      <c r="BB143" s="138"/>
      <c r="BC143" s="138"/>
      <c r="BD143" s="138"/>
      <c r="BE143" s="138"/>
      <c r="BF143" s="138"/>
      <c r="BG143" s="139"/>
      <c r="BH143" s="77"/>
      <c r="BI143" s="77"/>
    </row>
    <row r="144" spans="1:61" s="25" customFormat="1" ht="18" customHeight="1">
      <c r="A144" s="77"/>
      <c r="B144" s="77"/>
      <c r="C144" s="144" t="s">
        <v>205</v>
      </c>
      <c r="D144" s="145"/>
      <c r="E144" s="120" t="s">
        <v>206</v>
      </c>
      <c r="F144" s="124"/>
      <c r="G144" s="130"/>
      <c r="H144" s="131"/>
      <c r="I144" s="131"/>
      <c r="J144" s="132"/>
      <c r="K144" s="123" t="s">
        <v>206</v>
      </c>
      <c r="L144" s="124"/>
      <c r="M144" s="130"/>
      <c r="N144" s="131"/>
      <c r="O144" s="131"/>
      <c r="P144" s="132"/>
      <c r="Q144" s="123" t="s">
        <v>206</v>
      </c>
      <c r="R144" s="124"/>
      <c r="S144" s="130"/>
      <c r="T144" s="131"/>
      <c r="U144" s="131"/>
      <c r="V144" s="132"/>
      <c r="W144" s="123" t="s">
        <v>206</v>
      </c>
      <c r="X144" s="124"/>
      <c r="Y144" s="130"/>
      <c r="Z144" s="131"/>
      <c r="AA144" s="131"/>
      <c r="AB144" s="132"/>
      <c r="AC144" s="123" t="s">
        <v>206</v>
      </c>
      <c r="AD144" s="124"/>
      <c r="AE144" s="130"/>
      <c r="AF144" s="131"/>
      <c r="AG144" s="131"/>
      <c r="AH144" s="132"/>
      <c r="AI144" s="123" t="s">
        <v>206</v>
      </c>
      <c r="AJ144" s="124"/>
      <c r="AK144" s="130"/>
      <c r="AL144" s="131"/>
      <c r="AM144" s="131"/>
      <c r="AN144" s="132"/>
      <c r="AO144" s="123" t="s">
        <v>206</v>
      </c>
      <c r="AP144" s="124"/>
      <c r="AQ144" s="130"/>
      <c r="AR144" s="131"/>
      <c r="AS144" s="131"/>
      <c r="AT144" s="132"/>
      <c r="AU144" s="141" t="s">
        <v>207</v>
      </c>
      <c r="AV144" s="142"/>
      <c r="AW144" s="142"/>
      <c r="AX144" s="142"/>
      <c r="AY144" s="142"/>
      <c r="AZ144" s="142"/>
      <c r="BA144" s="142"/>
      <c r="BB144" s="142"/>
      <c r="BC144" s="142"/>
      <c r="BD144" s="142"/>
      <c r="BE144" s="142"/>
      <c r="BF144" s="142"/>
      <c r="BG144" s="143"/>
      <c r="BH144" s="77"/>
      <c r="BI144" s="77"/>
    </row>
    <row r="145" spans="1:61" s="25" customFormat="1" ht="18" customHeight="1">
      <c r="A145" s="77"/>
      <c r="B145" s="77"/>
      <c r="C145" s="146"/>
      <c r="D145" s="147"/>
      <c r="E145" s="160"/>
      <c r="F145" s="126"/>
      <c r="G145" s="133"/>
      <c r="H145" s="134"/>
      <c r="I145" s="134"/>
      <c r="J145" s="135"/>
      <c r="K145" s="125"/>
      <c r="L145" s="126"/>
      <c r="M145" s="133"/>
      <c r="N145" s="134"/>
      <c r="O145" s="134"/>
      <c r="P145" s="135"/>
      <c r="Q145" s="125"/>
      <c r="R145" s="126"/>
      <c r="S145" s="133"/>
      <c r="T145" s="134"/>
      <c r="U145" s="134"/>
      <c r="V145" s="135"/>
      <c r="W145" s="125"/>
      <c r="X145" s="126"/>
      <c r="Y145" s="133"/>
      <c r="Z145" s="134"/>
      <c r="AA145" s="134"/>
      <c r="AB145" s="135"/>
      <c r="AC145" s="125"/>
      <c r="AD145" s="126"/>
      <c r="AE145" s="133"/>
      <c r="AF145" s="134"/>
      <c r="AG145" s="134"/>
      <c r="AH145" s="135"/>
      <c r="AI145" s="125"/>
      <c r="AJ145" s="126"/>
      <c r="AK145" s="133"/>
      <c r="AL145" s="134"/>
      <c r="AM145" s="134"/>
      <c r="AN145" s="135"/>
      <c r="AO145" s="125"/>
      <c r="AP145" s="126"/>
      <c r="AQ145" s="133"/>
      <c r="AR145" s="134"/>
      <c r="AS145" s="134"/>
      <c r="AT145" s="135"/>
      <c r="AU145" s="99"/>
      <c r="AV145" s="100"/>
      <c r="AW145" s="100"/>
      <c r="AX145" s="100"/>
      <c r="AY145" s="100"/>
      <c r="AZ145" s="100"/>
      <c r="BA145" s="100"/>
      <c r="BB145" s="100"/>
      <c r="BC145" s="100"/>
      <c r="BD145" s="100"/>
      <c r="BE145" s="100"/>
      <c r="BF145" s="100"/>
      <c r="BG145" s="101"/>
      <c r="BH145" s="77"/>
      <c r="BI145" s="77"/>
    </row>
    <row r="146" spans="1:61" s="25" customFormat="1" ht="18" customHeight="1">
      <c r="A146" s="77"/>
      <c r="B146" s="77"/>
      <c r="C146" s="146"/>
      <c r="D146" s="147"/>
      <c r="E146" s="118" t="s">
        <v>208</v>
      </c>
      <c r="F146" s="102"/>
      <c r="G146" s="127"/>
      <c r="H146" s="128"/>
      <c r="I146" s="128"/>
      <c r="J146" s="129"/>
      <c r="K146" s="186" t="s">
        <v>208</v>
      </c>
      <c r="L146" s="261"/>
      <c r="M146" s="127"/>
      <c r="N146" s="128"/>
      <c r="O146" s="128"/>
      <c r="P146" s="129"/>
      <c r="Q146" s="186" t="s">
        <v>208</v>
      </c>
      <c r="R146" s="261"/>
      <c r="S146" s="127"/>
      <c r="T146" s="128"/>
      <c r="U146" s="128"/>
      <c r="V146" s="129"/>
      <c r="W146" s="186" t="s">
        <v>208</v>
      </c>
      <c r="X146" s="261"/>
      <c r="Y146" s="127"/>
      <c r="Z146" s="128"/>
      <c r="AA146" s="128"/>
      <c r="AB146" s="129"/>
      <c r="AC146" s="186" t="s">
        <v>208</v>
      </c>
      <c r="AD146" s="261"/>
      <c r="AE146" s="127"/>
      <c r="AF146" s="128"/>
      <c r="AG146" s="128"/>
      <c r="AH146" s="129"/>
      <c r="AI146" s="186" t="s">
        <v>208</v>
      </c>
      <c r="AJ146" s="261"/>
      <c r="AK146" s="127"/>
      <c r="AL146" s="128"/>
      <c r="AM146" s="128"/>
      <c r="AN146" s="129"/>
      <c r="AO146" s="186" t="s">
        <v>208</v>
      </c>
      <c r="AP146" s="261"/>
      <c r="AQ146" s="127"/>
      <c r="AR146" s="128"/>
      <c r="AS146" s="128"/>
      <c r="AT146" s="129"/>
      <c r="AU146" s="99"/>
      <c r="AV146" s="100"/>
      <c r="AW146" s="100"/>
      <c r="AX146" s="100"/>
      <c r="AY146" s="100"/>
      <c r="AZ146" s="100"/>
      <c r="BA146" s="100"/>
      <c r="BB146" s="100"/>
      <c r="BC146" s="100"/>
      <c r="BD146" s="100"/>
      <c r="BE146" s="100"/>
      <c r="BF146" s="100"/>
      <c r="BG146" s="101"/>
      <c r="BH146" s="77"/>
      <c r="BI146" s="77"/>
    </row>
    <row r="147" spans="1:61" s="25" customFormat="1" ht="18" customHeight="1">
      <c r="A147" s="77"/>
      <c r="B147" s="77"/>
      <c r="C147" s="146"/>
      <c r="D147" s="147"/>
      <c r="E147" s="119"/>
      <c r="F147" s="120"/>
      <c r="G147" s="127"/>
      <c r="H147" s="128"/>
      <c r="I147" s="128"/>
      <c r="J147" s="129"/>
      <c r="K147" s="123"/>
      <c r="L147" s="124"/>
      <c r="M147" s="127"/>
      <c r="N147" s="128"/>
      <c r="O147" s="128"/>
      <c r="P147" s="129"/>
      <c r="Q147" s="123"/>
      <c r="R147" s="124"/>
      <c r="S147" s="127"/>
      <c r="T147" s="128"/>
      <c r="U147" s="128"/>
      <c r="V147" s="129"/>
      <c r="W147" s="123"/>
      <c r="X147" s="124"/>
      <c r="Y147" s="127"/>
      <c r="Z147" s="128"/>
      <c r="AA147" s="128"/>
      <c r="AB147" s="129"/>
      <c r="AC147" s="123"/>
      <c r="AD147" s="124"/>
      <c r="AE147" s="127"/>
      <c r="AF147" s="128"/>
      <c r="AG147" s="128"/>
      <c r="AH147" s="129"/>
      <c r="AI147" s="123"/>
      <c r="AJ147" s="124"/>
      <c r="AK147" s="127"/>
      <c r="AL147" s="128"/>
      <c r="AM147" s="128"/>
      <c r="AN147" s="129"/>
      <c r="AO147" s="123"/>
      <c r="AP147" s="124"/>
      <c r="AQ147" s="127"/>
      <c r="AR147" s="128"/>
      <c r="AS147" s="128"/>
      <c r="AT147" s="129"/>
      <c r="AU147" s="99"/>
      <c r="AV147" s="100"/>
      <c r="AW147" s="100"/>
      <c r="AX147" s="100"/>
      <c r="AY147" s="100"/>
      <c r="AZ147" s="100"/>
      <c r="BA147" s="100"/>
      <c r="BB147" s="100"/>
      <c r="BC147" s="100"/>
      <c r="BD147" s="100"/>
      <c r="BE147" s="100"/>
      <c r="BF147" s="100"/>
      <c r="BG147" s="101"/>
      <c r="BH147" s="77"/>
      <c r="BI147" s="77"/>
    </row>
    <row r="148" spans="1:61" s="25" customFormat="1" ht="18" customHeight="1">
      <c r="A148" s="77"/>
      <c r="B148" s="77"/>
      <c r="C148" s="148"/>
      <c r="D148" s="149"/>
      <c r="E148" s="121"/>
      <c r="F148" s="122"/>
      <c r="G148" s="291"/>
      <c r="H148" s="292"/>
      <c r="I148" s="292"/>
      <c r="J148" s="293"/>
      <c r="K148" s="262"/>
      <c r="L148" s="263"/>
      <c r="M148" s="291"/>
      <c r="N148" s="292"/>
      <c r="O148" s="292"/>
      <c r="P148" s="293"/>
      <c r="Q148" s="262"/>
      <c r="R148" s="263"/>
      <c r="S148" s="291"/>
      <c r="T148" s="292"/>
      <c r="U148" s="292"/>
      <c r="V148" s="293"/>
      <c r="W148" s="262"/>
      <c r="X148" s="263"/>
      <c r="Y148" s="291"/>
      <c r="Z148" s="292"/>
      <c r="AA148" s="292"/>
      <c r="AB148" s="293"/>
      <c r="AC148" s="262"/>
      <c r="AD148" s="263"/>
      <c r="AE148" s="291"/>
      <c r="AF148" s="292"/>
      <c r="AG148" s="292"/>
      <c r="AH148" s="293"/>
      <c r="AI148" s="262"/>
      <c r="AJ148" s="263"/>
      <c r="AK148" s="291"/>
      <c r="AL148" s="292"/>
      <c r="AM148" s="292"/>
      <c r="AN148" s="293"/>
      <c r="AO148" s="262"/>
      <c r="AP148" s="263"/>
      <c r="AQ148" s="291"/>
      <c r="AR148" s="292"/>
      <c r="AS148" s="292"/>
      <c r="AT148" s="293"/>
      <c r="AU148" s="140"/>
      <c r="AV148" s="138"/>
      <c r="AW148" s="138"/>
      <c r="AX148" s="138"/>
      <c r="AY148" s="138"/>
      <c r="AZ148" s="138"/>
      <c r="BA148" s="138"/>
      <c r="BB148" s="138"/>
      <c r="BC148" s="138"/>
      <c r="BD148" s="138"/>
      <c r="BE148" s="138"/>
      <c r="BF148" s="138"/>
      <c r="BG148" s="139"/>
      <c r="BH148" s="77"/>
      <c r="BI148" s="77"/>
    </row>
    <row r="149" spans="1:61" s="25" customFormat="1" ht="18" customHeight="1">
      <c r="A149" s="77"/>
      <c r="B149" s="77"/>
      <c r="C149" s="144" t="s">
        <v>209</v>
      </c>
      <c r="D149" s="145"/>
      <c r="E149" s="123" t="s">
        <v>206</v>
      </c>
      <c r="F149" s="124"/>
      <c r="G149" s="130"/>
      <c r="H149" s="131"/>
      <c r="I149" s="131"/>
      <c r="J149" s="132"/>
      <c r="K149" s="123" t="s">
        <v>206</v>
      </c>
      <c r="L149" s="124"/>
      <c r="M149" s="130"/>
      <c r="N149" s="131"/>
      <c r="O149" s="131"/>
      <c r="P149" s="132"/>
      <c r="Q149" s="123" t="s">
        <v>206</v>
      </c>
      <c r="R149" s="124"/>
      <c r="S149" s="130"/>
      <c r="T149" s="131"/>
      <c r="U149" s="131"/>
      <c r="V149" s="132"/>
      <c r="W149" s="123" t="s">
        <v>206</v>
      </c>
      <c r="X149" s="124"/>
      <c r="Y149" s="130"/>
      <c r="Z149" s="131"/>
      <c r="AA149" s="131"/>
      <c r="AB149" s="132"/>
      <c r="AC149" s="123" t="s">
        <v>206</v>
      </c>
      <c r="AD149" s="124"/>
      <c r="AE149" s="130"/>
      <c r="AF149" s="131"/>
      <c r="AG149" s="131"/>
      <c r="AH149" s="132"/>
      <c r="AI149" s="123" t="s">
        <v>206</v>
      </c>
      <c r="AJ149" s="124"/>
      <c r="AK149" s="130"/>
      <c r="AL149" s="131"/>
      <c r="AM149" s="131"/>
      <c r="AN149" s="132"/>
      <c r="AO149" s="123" t="s">
        <v>206</v>
      </c>
      <c r="AP149" s="124"/>
      <c r="AQ149" s="130"/>
      <c r="AR149" s="131"/>
      <c r="AS149" s="131"/>
      <c r="AT149" s="132"/>
      <c r="AU149" s="141" t="s">
        <v>210</v>
      </c>
      <c r="AV149" s="142"/>
      <c r="AW149" s="142"/>
      <c r="AX149" s="142"/>
      <c r="AY149" s="142"/>
      <c r="AZ149" s="142"/>
      <c r="BA149" s="142"/>
      <c r="BB149" s="142"/>
      <c r="BC149" s="142"/>
      <c r="BD149" s="142"/>
      <c r="BE149" s="142"/>
      <c r="BF149" s="142"/>
      <c r="BG149" s="143"/>
      <c r="BH149" s="77"/>
      <c r="BI149" s="77"/>
    </row>
    <row r="150" spans="1:61" s="25" customFormat="1" ht="18" customHeight="1">
      <c r="A150" s="77"/>
      <c r="B150" s="77"/>
      <c r="C150" s="146"/>
      <c r="D150" s="147"/>
      <c r="E150" s="125"/>
      <c r="F150" s="126"/>
      <c r="G150" s="133"/>
      <c r="H150" s="134"/>
      <c r="I150" s="134"/>
      <c r="J150" s="135"/>
      <c r="K150" s="125"/>
      <c r="L150" s="126"/>
      <c r="M150" s="133"/>
      <c r="N150" s="134"/>
      <c r="O150" s="134"/>
      <c r="P150" s="135"/>
      <c r="Q150" s="125"/>
      <c r="R150" s="126"/>
      <c r="S150" s="133"/>
      <c r="T150" s="134"/>
      <c r="U150" s="134"/>
      <c r="V150" s="135"/>
      <c r="W150" s="125"/>
      <c r="X150" s="126"/>
      <c r="Y150" s="133"/>
      <c r="Z150" s="134"/>
      <c r="AA150" s="134"/>
      <c r="AB150" s="135"/>
      <c r="AC150" s="125"/>
      <c r="AD150" s="126"/>
      <c r="AE150" s="133"/>
      <c r="AF150" s="134"/>
      <c r="AG150" s="134"/>
      <c r="AH150" s="135"/>
      <c r="AI150" s="125"/>
      <c r="AJ150" s="126"/>
      <c r="AK150" s="133"/>
      <c r="AL150" s="134"/>
      <c r="AM150" s="134"/>
      <c r="AN150" s="135"/>
      <c r="AO150" s="125"/>
      <c r="AP150" s="126"/>
      <c r="AQ150" s="133"/>
      <c r="AR150" s="134"/>
      <c r="AS150" s="134"/>
      <c r="AT150" s="135"/>
      <c r="AU150" s="99"/>
      <c r="AV150" s="100"/>
      <c r="AW150" s="100"/>
      <c r="AX150" s="100"/>
      <c r="AY150" s="100"/>
      <c r="AZ150" s="100"/>
      <c r="BA150" s="100"/>
      <c r="BB150" s="100"/>
      <c r="BC150" s="100"/>
      <c r="BD150" s="100"/>
      <c r="BE150" s="100"/>
      <c r="BF150" s="100"/>
      <c r="BG150" s="101"/>
      <c r="BH150" s="77"/>
      <c r="BI150" s="77"/>
    </row>
    <row r="151" spans="1:61" s="25" customFormat="1" ht="18" customHeight="1">
      <c r="A151" s="77"/>
      <c r="B151" s="77"/>
      <c r="C151" s="146"/>
      <c r="D151" s="147"/>
      <c r="E151" s="186" t="s">
        <v>208</v>
      </c>
      <c r="F151" s="261"/>
      <c r="G151" s="103"/>
      <c r="H151" s="104"/>
      <c r="I151" s="104"/>
      <c r="J151" s="156"/>
      <c r="K151" s="186" t="s">
        <v>208</v>
      </c>
      <c r="L151" s="261"/>
      <c r="M151" s="103"/>
      <c r="N151" s="104"/>
      <c r="O151" s="104"/>
      <c r="P151" s="156"/>
      <c r="Q151" s="186" t="s">
        <v>208</v>
      </c>
      <c r="R151" s="261"/>
      <c r="S151" s="103"/>
      <c r="T151" s="104"/>
      <c r="U151" s="104"/>
      <c r="V151" s="156"/>
      <c r="W151" s="186" t="s">
        <v>208</v>
      </c>
      <c r="X151" s="261"/>
      <c r="Y151" s="103"/>
      <c r="Z151" s="104"/>
      <c r="AA151" s="104"/>
      <c r="AB151" s="156"/>
      <c r="AC151" s="186" t="s">
        <v>208</v>
      </c>
      <c r="AD151" s="261"/>
      <c r="AE151" s="103"/>
      <c r="AF151" s="104"/>
      <c r="AG151" s="104"/>
      <c r="AH151" s="156"/>
      <c r="AI151" s="186" t="s">
        <v>208</v>
      </c>
      <c r="AJ151" s="261"/>
      <c r="AK151" s="103"/>
      <c r="AL151" s="104"/>
      <c r="AM151" s="104"/>
      <c r="AN151" s="156"/>
      <c r="AO151" s="186" t="s">
        <v>208</v>
      </c>
      <c r="AP151" s="261"/>
      <c r="AQ151" s="103"/>
      <c r="AR151" s="104"/>
      <c r="AS151" s="104"/>
      <c r="AT151" s="156"/>
      <c r="AU151" s="99"/>
      <c r="AV151" s="100"/>
      <c r="AW151" s="100"/>
      <c r="AX151" s="100"/>
      <c r="AY151" s="100"/>
      <c r="AZ151" s="100"/>
      <c r="BA151" s="100"/>
      <c r="BB151" s="100"/>
      <c r="BC151" s="100"/>
      <c r="BD151" s="100"/>
      <c r="BE151" s="100"/>
      <c r="BF151" s="100"/>
      <c r="BG151" s="101"/>
      <c r="BH151" s="77"/>
      <c r="BI151" s="77"/>
    </row>
    <row r="152" spans="1:61" s="25" customFormat="1" ht="18" customHeight="1">
      <c r="A152" s="77"/>
      <c r="B152" s="77"/>
      <c r="C152" s="146"/>
      <c r="D152" s="147"/>
      <c r="E152" s="123"/>
      <c r="F152" s="124"/>
      <c r="G152" s="103"/>
      <c r="H152" s="104"/>
      <c r="I152" s="104"/>
      <c r="J152" s="156"/>
      <c r="K152" s="123"/>
      <c r="L152" s="124"/>
      <c r="M152" s="103"/>
      <c r="N152" s="104"/>
      <c r="O152" s="104"/>
      <c r="P152" s="156"/>
      <c r="Q152" s="123"/>
      <c r="R152" s="124"/>
      <c r="S152" s="103"/>
      <c r="T152" s="104"/>
      <c r="U152" s="104"/>
      <c r="V152" s="156"/>
      <c r="W152" s="123"/>
      <c r="X152" s="124"/>
      <c r="Y152" s="103"/>
      <c r="Z152" s="104"/>
      <c r="AA152" s="104"/>
      <c r="AB152" s="156"/>
      <c r="AC152" s="123"/>
      <c r="AD152" s="124"/>
      <c r="AE152" s="103"/>
      <c r="AF152" s="104"/>
      <c r="AG152" s="104"/>
      <c r="AH152" s="156"/>
      <c r="AI152" s="123"/>
      <c r="AJ152" s="124"/>
      <c r="AK152" s="103"/>
      <c r="AL152" s="104"/>
      <c r="AM152" s="104"/>
      <c r="AN152" s="156"/>
      <c r="AO152" s="123"/>
      <c r="AP152" s="124"/>
      <c r="AQ152" s="103"/>
      <c r="AR152" s="104"/>
      <c r="AS152" s="104"/>
      <c r="AT152" s="156"/>
      <c r="AU152" s="99"/>
      <c r="AV152" s="100"/>
      <c r="AW152" s="100"/>
      <c r="AX152" s="100"/>
      <c r="AY152" s="100"/>
      <c r="AZ152" s="100"/>
      <c r="BA152" s="100"/>
      <c r="BB152" s="100"/>
      <c r="BC152" s="100"/>
      <c r="BD152" s="100"/>
      <c r="BE152" s="100"/>
      <c r="BF152" s="100"/>
      <c r="BG152" s="101"/>
      <c r="BH152" s="77"/>
      <c r="BI152" s="77"/>
    </row>
    <row r="153" spans="1:61" s="25" customFormat="1" ht="18" customHeight="1">
      <c r="A153" s="77"/>
      <c r="B153" s="77"/>
      <c r="C153" s="148"/>
      <c r="D153" s="149"/>
      <c r="E153" s="262"/>
      <c r="F153" s="263"/>
      <c r="G153" s="291"/>
      <c r="H153" s="292"/>
      <c r="I153" s="292"/>
      <c r="J153" s="293"/>
      <c r="K153" s="262"/>
      <c r="L153" s="263"/>
      <c r="M153" s="291"/>
      <c r="N153" s="292"/>
      <c r="O153" s="292"/>
      <c r="P153" s="293"/>
      <c r="Q153" s="262"/>
      <c r="R153" s="263"/>
      <c r="S153" s="291"/>
      <c r="T153" s="292"/>
      <c r="U153" s="292"/>
      <c r="V153" s="293"/>
      <c r="W153" s="262"/>
      <c r="X153" s="263"/>
      <c r="Y153" s="291"/>
      <c r="Z153" s="292"/>
      <c r="AA153" s="292"/>
      <c r="AB153" s="293"/>
      <c r="AC153" s="262"/>
      <c r="AD153" s="263"/>
      <c r="AE153" s="291"/>
      <c r="AF153" s="292"/>
      <c r="AG153" s="292"/>
      <c r="AH153" s="293"/>
      <c r="AI153" s="262"/>
      <c r="AJ153" s="263"/>
      <c r="AK153" s="291"/>
      <c r="AL153" s="292"/>
      <c r="AM153" s="292"/>
      <c r="AN153" s="293"/>
      <c r="AO153" s="262"/>
      <c r="AP153" s="263"/>
      <c r="AQ153" s="291"/>
      <c r="AR153" s="292"/>
      <c r="AS153" s="292"/>
      <c r="AT153" s="293"/>
      <c r="AU153" s="140"/>
      <c r="AV153" s="138"/>
      <c r="AW153" s="138"/>
      <c r="AX153" s="138"/>
      <c r="AY153" s="138"/>
      <c r="AZ153" s="138"/>
      <c r="BA153" s="138"/>
      <c r="BB153" s="138"/>
      <c r="BC153" s="138"/>
      <c r="BD153" s="138"/>
      <c r="BE153" s="138"/>
      <c r="BF153" s="138"/>
      <c r="BG153" s="139"/>
      <c r="BH153" s="77"/>
      <c r="BI153" s="77"/>
    </row>
    <row r="154" spans="1:61" s="25" customFormat="1" ht="18" customHeight="1">
      <c r="A154" s="77"/>
      <c r="B154" s="77"/>
      <c r="C154" s="144" t="s">
        <v>211</v>
      </c>
      <c r="D154" s="145"/>
      <c r="E154" s="160" t="s">
        <v>54</v>
      </c>
      <c r="F154" s="160"/>
      <c r="G154" s="160"/>
      <c r="H154" s="160"/>
      <c r="I154" s="160"/>
      <c r="J154" s="126"/>
      <c r="K154" s="125" t="s">
        <v>54</v>
      </c>
      <c r="L154" s="160"/>
      <c r="M154" s="160"/>
      <c r="N154" s="160"/>
      <c r="O154" s="160"/>
      <c r="P154" s="126"/>
      <c r="Q154" s="125" t="s">
        <v>54</v>
      </c>
      <c r="R154" s="160"/>
      <c r="S154" s="160"/>
      <c r="T154" s="160"/>
      <c r="U154" s="160"/>
      <c r="V154" s="126"/>
      <c r="W154" s="125" t="s">
        <v>54</v>
      </c>
      <c r="X154" s="160"/>
      <c r="Y154" s="160"/>
      <c r="Z154" s="160"/>
      <c r="AA154" s="160"/>
      <c r="AB154" s="126"/>
      <c r="AC154" s="125" t="s">
        <v>54</v>
      </c>
      <c r="AD154" s="160"/>
      <c r="AE154" s="160"/>
      <c r="AF154" s="160"/>
      <c r="AG154" s="160"/>
      <c r="AH154" s="126"/>
      <c r="AI154" s="125" t="s">
        <v>54</v>
      </c>
      <c r="AJ154" s="160"/>
      <c r="AK154" s="160"/>
      <c r="AL154" s="160"/>
      <c r="AM154" s="160"/>
      <c r="AN154" s="126"/>
      <c r="AO154" s="125" t="s">
        <v>54</v>
      </c>
      <c r="AP154" s="160"/>
      <c r="AQ154" s="160"/>
      <c r="AR154" s="160"/>
      <c r="AS154" s="160"/>
      <c r="AT154" s="126"/>
      <c r="AU154" s="141" t="s">
        <v>212</v>
      </c>
      <c r="AV154" s="142"/>
      <c r="AW154" s="142"/>
      <c r="AX154" s="142"/>
      <c r="AY154" s="142"/>
      <c r="AZ154" s="142"/>
      <c r="BA154" s="142"/>
      <c r="BB154" s="142"/>
      <c r="BC154" s="142"/>
      <c r="BD154" s="142"/>
      <c r="BE154" s="142"/>
      <c r="BF154" s="142"/>
      <c r="BG154" s="143"/>
      <c r="BH154" s="77"/>
      <c r="BI154" s="77"/>
    </row>
    <row r="155" spans="1:61" s="25" customFormat="1" ht="18" customHeight="1">
      <c r="A155" s="77"/>
      <c r="B155" s="77"/>
      <c r="C155" s="146"/>
      <c r="D155" s="147"/>
      <c r="E155" s="115"/>
      <c r="F155" s="115"/>
      <c r="G155" s="115"/>
      <c r="H155" s="115"/>
      <c r="I155" s="115"/>
      <c r="J155" s="289"/>
      <c r="K155" s="290"/>
      <c r="L155" s="115"/>
      <c r="M155" s="115"/>
      <c r="N155" s="115"/>
      <c r="O155" s="115"/>
      <c r="P155" s="289"/>
      <c r="Q155" s="290"/>
      <c r="R155" s="115"/>
      <c r="S155" s="115"/>
      <c r="T155" s="115"/>
      <c r="U155" s="115"/>
      <c r="V155" s="289"/>
      <c r="W155" s="290"/>
      <c r="X155" s="115"/>
      <c r="Y155" s="115"/>
      <c r="Z155" s="115"/>
      <c r="AA155" s="115"/>
      <c r="AB155" s="289"/>
      <c r="AC155" s="290"/>
      <c r="AD155" s="115"/>
      <c r="AE155" s="115"/>
      <c r="AF155" s="115"/>
      <c r="AG155" s="115"/>
      <c r="AH155" s="289"/>
      <c r="AI155" s="290"/>
      <c r="AJ155" s="115"/>
      <c r="AK155" s="115"/>
      <c r="AL155" s="115"/>
      <c r="AM155" s="115"/>
      <c r="AN155" s="289"/>
      <c r="AO155" s="290"/>
      <c r="AP155" s="115"/>
      <c r="AQ155" s="115"/>
      <c r="AR155" s="115"/>
      <c r="AS155" s="115"/>
      <c r="AT155" s="289"/>
      <c r="AU155" s="99"/>
      <c r="AV155" s="100"/>
      <c r="AW155" s="100"/>
      <c r="AX155" s="100"/>
      <c r="AY155" s="100"/>
      <c r="AZ155" s="100"/>
      <c r="BA155" s="100"/>
      <c r="BB155" s="100"/>
      <c r="BC155" s="100"/>
      <c r="BD155" s="100"/>
      <c r="BE155" s="100"/>
      <c r="BF155" s="100"/>
      <c r="BG155" s="101"/>
      <c r="BH155" s="77"/>
      <c r="BI155" s="77"/>
    </row>
    <row r="156" spans="1:61" s="25" customFormat="1" ht="18" customHeight="1">
      <c r="A156" s="77"/>
      <c r="B156" s="77"/>
      <c r="C156" s="146"/>
      <c r="D156" s="147"/>
      <c r="E156" s="272" t="s">
        <v>213</v>
      </c>
      <c r="F156" s="272"/>
      <c r="G156" s="272"/>
      <c r="H156" s="272"/>
      <c r="I156" s="272"/>
      <c r="J156" s="273"/>
      <c r="K156" s="271" t="s">
        <v>213</v>
      </c>
      <c r="L156" s="272"/>
      <c r="M156" s="272"/>
      <c r="N156" s="272"/>
      <c r="O156" s="272"/>
      <c r="P156" s="273"/>
      <c r="Q156" s="271" t="s">
        <v>213</v>
      </c>
      <c r="R156" s="272"/>
      <c r="S156" s="272"/>
      <c r="T156" s="272"/>
      <c r="U156" s="272"/>
      <c r="V156" s="273"/>
      <c r="W156" s="271" t="s">
        <v>213</v>
      </c>
      <c r="X156" s="272"/>
      <c r="Y156" s="272"/>
      <c r="Z156" s="272"/>
      <c r="AA156" s="272"/>
      <c r="AB156" s="273"/>
      <c r="AC156" s="271" t="s">
        <v>213</v>
      </c>
      <c r="AD156" s="272"/>
      <c r="AE156" s="272"/>
      <c r="AF156" s="272"/>
      <c r="AG156" s="272"/>
      <c r="AH156" s="273"/>
      <c r="AI156" s="271" t="s">
        <v>213</v>
      </c>
      <c r="AJ156" s="272"/>
      <c r="AK156" s="272"/>
      <c r="AL156" s="272"/>
      <c r="AM156" s="272"/>
      <c r="AN156" s="273"/>
      <c r="AO156" s="271" t="s">
        <v>213</v>
      </c>
      <c r="AP156" s="272"/>
      <c r="AQ156" s="272"/>
      <c r="AR156" s="272"/>
      <c r="AS156" s="272"/>
      <c r="AT156" s="273"/>
      <c r="AU156" s="99"/>
      <c r="AV156" s="100"/>
      <c r="AW156" s="100"/>
      <c r="AX156" s="100"/>
      <c r="AY156" s="100"/>
      <c r="AZ156" s="100"/>
      <c r="BA156" s="100"/>
      <c r="BB156" s="100"/>
      <c r="BC156" s="100"/>
      <c r="BD156" s="100"/>
      <c r="BE156" s="100"/>
      <c r="BF156" s="100"/>
      <c r="BG156" s="101"/>
      <c r="BH156" s="77"/>
      <c r="BI156" s="77"/>
    </row>
    <row r="157" spans="1:61" s="25" customFormat="1" ht="18" customHeight="1">
      <c r="A157" s="77"/>
      <c r="B157" s="77"/>
      <c r="C157" s="146"/>
      <c r="D157" s="147"/>
      <c r="E157" s="264"/>
      <c r="F157" s="265"/>
      <c r="G157" s="265"/>
      <c r="H157" s="265"/>
      <c r="I157" s="265"/>
      <c r="J157" s="266"/>
      <c r="K157" s="270"/>
      <c r="L157" s="265"/>
      <c r="M157" s="265"/>
      <c r="N157" s="265"/>
      <c r="O157" s="265"/>
      <c r="P157" s="266"/>
      <c r="Q157" s="270"/>
      <c r="R157" s="265"/>
      <c r="S157" s="265"/>
      <c r="T157" s="265"/>
      <c r="U157" s="265"/>
      <c r="V157" s="266"/>
      <c r="W157" s="270"/>
      <c r="X157" s="265"/>
      <c r="Y157" s="265"/>
      <c r="Z157" s="265"/>
      <c r="AA157" s="265"/>
      <c r="AB157" s="266"/>
      <c r="AC157" s="270"/>
      <c r="AD157" s="265"/>
      <c r="AE157" s="265"/>
      <c r="AF157" s="265"/>
      <c r="AG157" s="265"/>
      <c r="AH157" s="266"/>
      <c r="AI157" s="270"/>
      <c r="AJ157" s="265"/>
      <c r="AK157" s="265"/>
      <c r="AL157" s="265"/>
      <c r="AM157" s="265"/>
      <c r="AN157" s="266"/>
      <c r="AO157" s="270"/>
      <c r="AP157" s="265"/>
      <c r="AQ157" s="265"/>
      <c r="AR157" s="265"/>
      <c r="AS157" s="265"/>
      <c r="AT157" s="266"/>
      <c r="AU157" s="140"/>
      <c r="AV157" s="138"/>
      <c r="AW157" s="138"/>
      <c r="AX157" s="138"/>
      <c r="AY157" s="138"/>
      <c r="AZ157" s="138"/>
      <c r="BA157" s="138"/>
      <c r="BB157" s="138"/>
      <c r="BC157" s="138"/>
      <c r="BD157" s="138"/>
      <c r="BE157" s="138"/>
      <c r="BF157" s="138"/>
      <c r="BG157" s="139"/>
      <c r="BH157" s="77"/>
      <c r="BI157" s="77"/>
    </row>
    <row r="158" spans="1:61" s="25" customFormat="1" ht="18" customHeight="1">
      <c r="A158" s="77"/>
      <c r="B158" s="77"/>
      <c r="C158" s="144" t="s">
        <v>214</v>
      </c>
      <c r="D158" s="145"/>
      <c r="E158" s="120" t="s">
        <v>54</v>
      </c>
      <c r="F158" s="120"/>
      <c r="G158" s="120"/>
      <c r="H158" s="120"/>
      <c r="I158" s="120"/>
      <c r="J158" s="120"/>
      <c r="K158" s="123" t="s">
        <v>215</v>
      </c>
      <c r="L158" s="120"/>
      <c r="M158" s="120"/>
      <c r="N158" s="120"/>
      <c r="O158" s="120"/>
      <c r="P158" s="120"/>
      <c r="Q158" s="120"/>
      <c r="R158" s="120"/>
      <c r="S158" s="120"/>
      <c r="T158" s="120"/>
      <c r="U158" s="120"/>
      <c r="V158" s="120"/>
      <c r="W158" s="120"/>
      <c r="X158" s="120"/>
      <c r="Y158" s="120"/>
      <c r="Z158" s="120"/>
      <c r="AA158" s="120"/>
      <c r="AB158" s="120"/>
      <c r="AC158" s="120"/>
      <c r="AD158" s="120"/>
      <c r="AE158" s="120"/>
      <c r="AF158" s="120"/>
      <c r="AG158" s="120"/>
      <c r="AH158" s="120"/>
      <c r="AI158" s="120"/>
      <c r="AJ158" s="120"/>
      <c r="AK158" s="120"/>
      <c r="AL158" s="120"/>
      <c r="AM158" s="120"/>
      <c r="AN158" s="120"/>
      <c r="AO158" s="120"/>
      <c r="AP158" s="120"/>
      <c r="AQ158" s="120"/>
      <c r="AR158" s="120"/>
      <c r="AS158" s="120"/>
      <c r="AT158" s="120"/>
      <c r="AU158" s="120"/>
      <c r="AV158" s="120"/>
      <c r="AW158" s="120"/>
      <c r="AX158" s="120"/>
      <c r="AY158" s="120"/>
      <c r="AZ158" s="120"/>
      <c r="BA158" s="120"/>
      <c r="BB158" s="120"/>
      <c r="BC158" s="123" t="s">
        <v>216</v>
      </c>
      <c r="BD158" s="120"/>
      <c r="BE158" s="120"/>
      <c r="BF158" s="120"/>
      <c r="BG158" s="150"/>
      <c r="BH158" s="77"/>
      <c r="BI158" s="77"/>
    </row>
    <row r="159" spans="1:61" s="25" customFormat="1" ht="18" customHeight="1">
      <c r="A159" s="77"/>
      <c r="B159" s="77"/>
      <c r="C159" s="146"/>
      <c r="D159" s="147"/>
      <c r="E159" s="104"/>
      <c r="F159" s="104"/>
      <c r="G159" s="104"/>
      <c r="H159" s="104"/>
      <c r="I159" s="104"/>
      <c r="J159" s="104"/>
      <c r="K159" s="103"/>
      <c r="L159" s="104"/>
      <c r="M159" s="104"/>
      <c r="N159" s="104"/>
      <c r="O159" s="104"/>
      <c r="P159" s="104"/>
      <c r="Q159" s="104"/>
      <c r="R159" s="104"/>
      <c r="S159" s="104"/>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c r="AP159" s="104"/>
      <c r="AQ159" s="104"/>
      <c r="AR159" s="104"/>
      <c r="AS159" s="104"/>
      <c r="AT159" s="104"/>
      <c r="AU159" s="104"/>
      <c r="AV159" s="104"/>
      <c r="AW159" s="104"/>
      <c r="AX159" s="104"/>
      <c r="AY159" s="104"/>
      <c r="AZ159" s="104"/>
      <c r="BA159" s="104"/>
      <c r="BB159" s="104"/>
      <c r="BC159" s="103"/>
      <c r="BD159" s="104"/>
      <c r="BE159" s="104"/>
      <c r="BF159" s="104"/>
      <c r="BG159" s="105"/>
      <c r="BH159" s="77"/>
      <c r="BI159" s="77"/>
    </row>
    <row r="160" spans="1:61" s="25" customFormat="1" ht="18" customHeight="1">
      <c r="A160" s="77"/>
      <c r="B160" s="77"/>
      <c r="C160" s="146"/>
      <c r="D160" s="147"/>
      <c r="E160" s="104"/>
      <c r="F160" s="104"/>
      <c r="G160" s="104"/>
      <c r="H160" s="104"/>
      <c r="I160" s="104"/>
      <c r="J160" s="104"/>
      <c r="K160" s="103"/>
      <c r="L160" s="104"/>
      <c r="M160" s="104"/>
      <c r="N160" s="104"/>
      <c r="O160" s="104"/>
      <c r="P160" s="104"/>
      <c r="Q160" s="104"/>
      <c r="R160" s="104"/>
      <c r="S160" s="104"/>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c r="AP160" s="104"/>
      <c r="AQ160" s="104"/>
      <c r="AR160" s="104"/>
      <c r="AS160" s="104"/>
      <c r="AT160" s="104"/>
      <c r="AU160" s="104"/>
      <c r="AV160" s="104"/>
      <c r="AW160" s="104"/>
      <c r="AX160" s="104"/>
      <c r="AY160" s="104"/>
      <c r="AZ160" s="104"/>
      <c r="BA160" s="104"/>
      <c r="BB160" s="104"/>
      <c r="BC160" s="103"/>
      <c r="BD160" s="104"/>
      <c r="BE160" s="104"/>
      <c r="BF160" s="104"/>
      <c r="BG160" s="105"/>
      <c r="BH160" s="77"/>
      <c r="BI160" s="77"/>
    </row>
    <row r="161" spans="1:61" s="25" customFormat="1" ht="18" customHeight="1">
      <c r="A161" s="77"/>
      <c r="B161" s="77"/>
      <c r="C161" s="146"/>
      <c r="D161" s="147"/>
      <c r="E161" s="104"/>
      <c r="F161" s="104"/>
      <c r="G161" s="104"/>
      <c r="H161" s="104"/>
      <c r="I161" s="104"/>
      <c r="J161" s="104"/>
      <c r="K161" s="103"/>
      <c r="L161" s="104"/>
      <c r="M161" s="104"/>
      <c r="N161" s="104"/>
      <c r="O161" s="104"/>
      <c r="P161" s="104"/>
      <c r="Q161" s="104"/>
      <c r="R161" s="104"/>
      <c r="S161" s="104"/>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c r="AP161" s="104"/>
      <c r="AQ161" s="104"/>
      <c r="AR161" s="104"/>
      <c r="AS161" s="104"/>
      <c r="AT161" s="104"/>
      <c r="AU161" s="104"/>
      <c r="AV161" s="104"/>
      <c r="AW161" s="104"/>
      <c r="AX161" s="104"/>
      <c r="AY161" s="104"/>
      <c r="AZ161" s="104"/>
      <c r="BA161" s="104"/>
      <c r="BB161" s="104"/>
      <c r="BC161" s="103"/>
      <c r="BD161" s="104"/>
      <c r="BE161" s="104"/>
      <c r="BF161" s="104"/>
      <c r="BG161" s="105"/>
      <c r="BH161" s="77"/>
      <c r="BI161" s="77"/>
    </row>
    <row r="162" spans="1:61" s="25" customFormat="1" ht="18" customHeight="1">
      <c r="A162" s="77"/>
      <c r="B162" s="77"/>
      <c r="C162" s="146"/>
      <c r="D162" s="147"/>
      <c r="E162" s="104"/>
      <c r="F162" s="104"/>
      <c r="G162" s="104"/>
      <c r="H162" s="104"/>
      <c r="I162" s="104"/>
      <c r="J162" s="104"/>
      <c r="K162" s="103"/>
      <c r="L162" s="104"/>
      <c r="M162" s="104"/>
      <c r="N162" s="104"/>
      <c r="O162" s="104"/>
      <c r="P162" s="104"/>
      <c r="Q162" s="104"/>
      <c r="R162" s="104"/>
      <c r="S162" s="104"/>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c r="AP162" s="104"/>
      <c r="AQ162" s="104"/>
      <c r="AR162" s="104"/>
      <c r="AS162" s="104"/>
      <c r="AT162" s="104"/>
      <c r="AU162" s="104"/>
      <c r="AV162" s="104"/>
      <c r="AW162" s="104"/>
      <c r="AX162" s="104"/>
      <c r="AY162" s="104"/>
      <c r="AZ162" s="104"/>
      <c r="BA162" s="104"/>
      <c r="BB162" s="104"/>
      <c r="BC162" s="103"/>
      <c r="BD162" s="104"/>
      <c r="BE162" s="104"/>
      <c r="BF162" s="104"/>
      <c r="BG162" s="105"/>
      <c r="BH162" s="77"/>
      <c r="BI162" s="77"/>
    </row>
    <row r="163" spans="1:61" s="25" customFormat="1" ht="18" customHeight="1">
      <c r="A163" s="77"/>
      <c r="B163" s="77"/>
      <c r="C163" s="146"/>
      <c r="D163" s="147"/>
      <c r="E163" s="104"/>
      <c r="F163" s="104"/>
      <c r="G163" s="104"/>
      <c r="H163" s="104"/>
      <c r="I163" s="104"/>
      <c r="J163" s="104"/>
      <c r="K163" s="103"/>
      <c r="L163" s="104"/>
      <c r="M163" s="104"/>
      <c r="N163" s="104"/>
      <c r="O163" s="104"/>
      <c r="P163" s="104"/>
      <c r="Q163" s="104"/>
      <c r="R163" s="104"/>
      <c r="S163" s="104"/>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c r="AP163" s="104"/>
      <c r="AQ163" s="104"/>
      <c r="AR163" s="104"/>
      <c r="AS163" s="104"/>
      <c r="AT163" s="104"/>
      <c r="AU163" s="104"/>
      <c r="AV163" s="104"/>
      <c r="AW163" s="104"/>
      <c r="AX163" s="104"/>
      <c r="AY163" s="104"/>
      <c r="AZ163" s="104"/>
      <c r="BA163" s="104"/>
      <c r="BB163" s="104"/>
      <c r="BC163" s="103"/>
      <c r="BD163" s="104"/>
      <c r="BE163" s="104"/>
      <c r="BF163" s="104"/>
      <c r="BG163" s="105"/>
      <c r="BH163" s="77"/>
      <c r="BI163" s="77"/>
    </row>
    <row r="164" spans="1:61" s="25" customFormat="1" ht="18" customHeight="1">
      <c r="A164" s="77"/>
      <c r="B164" s="77"/>
      <c r="C164" s="199"/>
      <c r="D164" s="200"/>
      <c r="E164" s="274"/>
      <c r="F164" s="274"/>
      <c r="G164" s="274"/>
      <c r="H164" s="274"/>
      <c r="I164" s="274"/>
      <c r="J164" s="274"/>
      <c r="K164" s="275"/>
      <c r="L164" s="274"/>
      <c r="M164" s="274"/>
      <c r="N164" s="274"/>
      <c r="O164" s="274"/>
      <c r="P164" s="274"/>
      <c r="Q164" s="274"/>
      <c r="R164" s="274"/>
      <c r="S164" s="274"/>
      <c r="T164" s="274"/>
      <c r="U164" s="274"/>
      <c r="V164" s="274"/>
      <c r="W164" s="274"/>
      <c r="X164" s="274"/>
      <c r="Y164" s="274"/>
      <c r="Z164" s="274"/>
      <c r="AA164" s="274"/>
      <c r="AB164" s="274"/>
      <c r="AC164" s="274"/>
      <c r="AD164" s="274"/>
      <c r="AE164" s="274"/>
      <c r="AF164" s="274"/>
      <c r="AG164" s="274"/>
      <c r="AH164" s="274"/>
      <c r="AI164" s="274"/>
      <c r="AJ164" s="274"/>
      <c r="AK164" s="274"/>
      <c r="AL164" s="274"/>
      <c r="AM164" s="274"/>
      <c r="AN164" s="274"/>
      <c r="AO164" s="274"/>
      <c r="AP164" s="274"/>
      <c r="AQ164" s="274"/>
      <c r="AR164" s="274"/>
      <c r="AS164" s="274"/>
      <c r="AT164" s="274"/>
      <c r="AU164" s="274"/>
      <c r="AV164" s="274"/>
      <c r="AW164" s="274"/>
      <c r="AX164" s="274"/>
      <c r="AY164" s="274"/>
      <c r="AZ164" s="274"/>
      <c r="BA164" s="274"/>
      <c r="BB164" s="274"/>
      <c r="BC164" s="275"/>
      <c r="BD164" s="274"/>
      <c r="BE164" s="274"/>
      <c r="BF164" s="274"/>
      <c r="BG164" s="276"/>
      <c r="BH164" s="77"/>
      <c r="BI164" s="77"/>
    </row>
    <row r="165" spans="1:61" s="25" customFormat="1" ht="18"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c r="AE165" s="77"/>
      <c r="AF165" s="77"/>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c r="BG165" s="77"/>
      <c r="BH165" s="77"/>
      <c r="BI165" s="77"/>
    </row>
    <row r="166" spans="1:61" s="25" customFormat="1" ht="18"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c r="AD166" s="77"/>
      <c r="AE166" s="77"/>
      <c r="AF166" s="77"/>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t="s">
        <v>217</v>
      </c>
    </row>
    <row r="167" spans="1:61" s="25" customFormat="1" ht="18" customHeight="1"/>
    <row r="168" spans="1:61" s="25" customFormat="1" ht="18" customHeight="1"/>
    <row r="169" spans="1:61" s="25" customFormat="1" ht="18" customHeight="1"/>
    <row r="170" spans="1:61" s="25" customFormat="1" ht="18" customHeight="1"/>
    <row r="171" spans="1:61" s="25" customFormat="1" ht="18" customHeight="1"/>
    <row r="172" spans="1:61" s="25" customFormat="1" ht="18" customHeight="1"/>
    <row r="173" spans="1:61" s="25" customFormat="1" ht="18" customHeight="1"/>
    <row r="174" spans="1:61" s="25" customFormat="1" ht="18" customHeight="1"/>
    <row r="175" spans="1:61" s="25" customFormat="1" ht="18" customHeight="1"/>
    <row r="176" spans="1:61" s="25" customFormat="1" ht="18" customHeight="1"/>
    <row r="177" s="25" customFormat="1" ht="18" customHeight="1"/>
    <row r="178" s="25" customFormat="1" ht="18" customHeight="1"/>
    <row r="179" s="25" customFormat="1" ht="18" customHeight="1"/>
    <row r="180" s="25" customFormat="1" ht="18" customHeight="1"/>
    <row r="181" s="25" customFormat="1" ht="18" customHeight="1"/>
    <row r="182" s="25" customFormat="1" ht="18" customHeight="1"/>
    <row r="183" s="25" customFormat="1" ht="18" customHeight="1"/>
    <row r="184" s="25" customFormat="1" ht="18" customHeight="1"/>
    <row r="185" s="25" customFormat="1" ht="18" customHeight="1"/>
    <row r="186" s="25" customFormat="1" ht="18" customHeight="1"/>
    <row r="187" s="25" customFormat="1" ht="18" customHeight="1"/>
    <row r="188" s="25" customFormat="1" ht="18" customHeight="1"/>
    <row r="189" s="25" customFormat="1" ht="18" customHeight="1"/>
    <row r="190" s="25" customFormat="1" ht="18" customHeight="1"/>
    <row r="191" s="25" customFormat="1" ht="18" customHeight="1"/>
    <row r="192" s="25" customFormat="1" ht="18" customHeight="1"/>
    <row r="193" s="25" customFormat="1" ht="18" customHeight="1"/>
    <row r="194" s="25" customFormat="1" ht="18" customHeight="1"/>
    <row r="195" s="25" customFormat="1" ht="18" customHeight="1"/>
    <row r="196" s="25" customFormat="1" ht="18" customHeight="1"/>
    <row r="197" s="25" customFormat="1" ht="18" customHeight="1"/>
    <row r="198" s="25" customFormat="1" ht="18" customHeight="1"/>
    <row r="199" s="25" customFormat="1" ht="18" customHeight="1"/>
    <row r="200" s="25" customFormat="1" ht="18" customHeight="1"/>
    <row r="201" s="25" customFormat="1" ht="18" customHeight="1"/>
    <row r="300" spans="1:2">
      <c r="A300" s="277"/>
      <c r="B300" s="277"/>
    </row>
  </sheetData>
  <sheetProtection algorithmName="SHA-512" hashValue="6JlZmLyujXcw/pZRt1XoLujRNVB1+e5eM1GBO1ouzxIzU8I798QEGlWHlVtfTZiINMTC+5beNlsPI6yR/a8R/w==" saltValue="zb2tdwMcBwyJI02WZH8XRw==" spinCount="100000" sheet="1" selectLockedCells="1"/>
  <mergeCells count="1514">
    <mergeCell ref="AJ6:AM6"/>
    <mergeCell ref="AN6:AQ6"/>
    <mergeCell ref="AR6:AU6"/>
    <mergeCell ref="AV6:AY6"/>
    <mergeCell ref="AZ6:BC6"/>
    <mergeCell ref="BD6:BG6"/>
    <mergeCell ref="AH7:AI7"/>
    <mergeCell ref="AJ7:AK7"/>
    <mergeCell ref="AL7:AM7"/>
    <mergeCell ref="AN7:AO7"/>
    <mergeCell ref="AP7:AQ7"/>
    <mergeCell ref="AR7:AS7"/>
    <mergeCell ref="AT7:AU7"/>
    <mergeCell ref="AV7:AW7"/>
    <mergeCell ref="AX7:AY7"/>
    <mergeCell ref="AZ7:BA7"/>
    <mergeCell ref="BB7:BC7"/>
    <mergeCell ref="C4:R4"/>
    <mergeCell ref="AB4:BG4"/>
    <mergeCell ref="C5:F5"/>
    <mergeCell ref="G5:R5"/>
    <mergeCell ref="AB5:AE5"/>
    <mergeCell ref="AF5:AI5"/>
    <mergeCell ref="AJ5:AM5"/>
    <mergeCell ref="AN5:AQ5"/>
    <mergeCell ref="AR5:AU5"/>
    <mergeCell ref="AV5:AY5"/>
    <mergeCell ref="AZ5:BC5"/>
    <mergeCell ref="BD5:BG5"/>
    <mergeCell ref="C6:F6"/>
    <mergeCell ref="G6:J6"/>
    <mergeCell ref="K6:N6"/>
    <mergeCell ref="O6:R6"/>
    <mergeCell ref="AB6:AE6"/>
    <mergeCell ref="AF6:AI6"/>
    <mergeCell ref="C9:F9"/>
    <mergeCell ref="G9:J9"/>
    <mergeCell ref="K9:N9"/>
    <mergeCell ref="O9:R9"/>
    <mergeCell ref="AB9:AE9"/>
    <mergeCell ref="AF9:AI9"/>
    <mergeCell ref="AJ9:AM9"/>
    <mergeCell ref="AN9:AQ9"/>
    <mergeCell ref="AR9:AU9"/>
    <mergeCell ref="AV9:AY9"/>
    <mergeCell ref="AZ9:BC9"/>
    <mergeCell ref="BD9:BG9"/>
    <mergeCell ref="C7:F7"/>
    <mergeCell ref="G7:J7"/>
    <mergeCell ref="K7:N7"/>
    <mergeCell ref="O7:R7"/>
    <mergeCell ref="AB7:AE7"/>
    <mergeCell ref="AF7:AG7"/>
    <mergeCell ref="BD7:BE7"/>
    <mergeCell ref="BF7:BG7"/>
    <mergeCell ref="C8:F8"/>
    <mergeCell ref="G8:J8"/>
    <mergeCell ref="K8:N8"/>
    <mergeCell ref="O8:R8"/>
    <mergeCell ref="AB8:AE8"/>
    <mergeCell ref="AF8:AI8"/>
    <mergeCell ref="AJ8:AM8"/>
    <mergeCell ref="AN8:AQ8"/>
    <mergeCell ref="AR8:AU8"/>
    <mergeCell ref="AV8:AY8"/>
    <mergeCell ref="AZ8:BC8"/>
    <mergeCell ref="BD8:BG8"/>
    <mergeCell ref="C10:F10"/>
    <mergeCell ref="G10:J10"/>
    <mergeCell ref="K10:N10"/>
    <mergeCell ref="O10:R10"/>
    <mergeCell ref="AB10:AE10"/>
    <mergeCell ref="AF10:AI10"/>
    <mergeCell ref="AJ10:AM10"/>
    <mergeCell ref="AN10:AQ10"/>
    <mergeCell ref="AR10:AU10"/>
    <mergeCell ref="AV10:AY10"/>
    <mergeCell ref="AZ10:BC10"/>
    <mergeCell ref="BD10:BG10"/>
    <mergeCell ref="C12:Z12"/>
    <mergeCell ref="AF12:BG12"/>
    <mergeCell ref="C13:F13"/>
    <mergeCell ref="G13:H13"/>
    <mergeCell ref="I13:L13"/>
    <mergeCell ref="M13:P13"/>
    <mergeCell ref="Q13:T13"/>
    <mergeCell ref="U13:Z13"/>
    <mergeCell ref="AF13:AS13"/>
    <mergeCell ref="AT13:BG13"/>
    <mergeCell ref="M19:P19"/>
    <mergeCell ref="S19:V19"/>
    <mergeCell ref="W19:Z19"/>
    <mergeCell ref="E20:H20"/>
    <mergeCell ref="I20:L20"/>
    <mergeCell ref="M20:P20"/>
    <mergeCell ref="S20:V20"/>
    <mergeCell ref="W20:Z20"/>
    <mergeCell ref="C14:F14"/>
    <mergeCell ref="G14:H14"/>
    <mergeCell ref="I14:L14"/>
    <mergeCell ref="M14:P14"/>
    <mergeCell ref="Q14:T14"/>
    <mergeCell ref="U14:Z14"/>
    <mergeCell ref="AF14:AL14"/>
    <mergeCell ref="AM14:AS14"/>
    <mergeCell ref="AT14:BG14"/>
    <mergeCell ref="E15:H15"/>
    <mergeCell ref="I15:L15"/>
    <mergeCell ref="M15:P15"/>
    <mergeCell ref="S15:V15"/>
    <mergeCell ref="W15:Z15"/>
    <mergeCell ref="AB15:AD15"/>
    <mergeCell ref="E16:H16"/>
    <mergeCell ref="I16:L16"/>
    <mergeCell ref="M16:P16"/>
    <mergeCell ref="S16:V16"/>
    <mergeCell ref="W16:Z16"/>
    <mergeCell ref="AB16:AD16"/>
    <mergeCell ref="E21:H21"/>
    <mergeCell ref="I21:L21"/>
    <mergeCell ref="M21:P21"/>
    <mergeCell ref="S21:V21"/>
    <mergeCell ref="W21:Z21"/>
    <mergeCell ref="I22:K22"/>
    <mergeCell ref="L22:O22"/>
    <mergeCell ref="V22:BG22"/>
    <mergeCell ref="AI25:AJ25"/>
    <mergeCell ref="AK25:AL25"/>
    <mergeCell ref="AM25:AQ25"/>
    <mergeCell ref="AR25:AS25"/>
    <mergeCell ref="AT25:AU25"/>
    <mergeCell ref="AV25:AW25"/>
    <mergeCell ref="AX25:AY25"/>
    <mergeCell ref="AZ25:BA25"/>
    <mergeCell ref="BB25:BC25"/>
    <mergeCell ref="BD25:BE25"/>
    <mergeCell ref="BF25:BG25"/>
    <mergeCell ref="AB17:AD21"/>
    <mergeCell ref="E17:H17"/>
    <mergeCell ref="I17:L17"/>
    <mergeCell ref="M17:P17"/>
    <mergeCell ref="S17:V17"/>
    <mergeCell ref="W17:Z17"/>
    <mergeCell ref="E18:H18"/>
    <mergeCell ref="I18:L18"/>
    <mergeCell ref="M18:P18"/>
    <mergeCell ref="S18:V18"/>
    <mergeCell ref="W18:Z18"/>
    <mergeCell ref="E19:H19"/>
    <mergeCell ref="I19:L19"/>
    <mergeCell ref="AI26:AJ26"/>
    <mergeCell ref="AK26:AL26"/>
    <mergeCell ref="AM26:AQ26"/>
    <mergeCell ref="AR26:AS26"/>
    <mergeCell ref="AT26:AU26"/>
    <mergeCell ref="AV26:AW26"/>
    <mergeCell ref="AX26:AY26"/>
    <mergeCell ref="AZ26:BA26"/>
    <mergeCell ref="BB26:BC26"/>
    <mergeCell ref="BD26:BE26"/>
    <mergeCell ref="BF26:BG26"/>
    <mergeCell ref="C27:D27"/>
    <mergeCell ref="E27:F27"/>
    <mergeCell ref="G27:K27"/>
    <mergeCell ref="L27:M27"/>
    <mergeCell ref="N27:O27"/>
    <mergeCell ref="P27:Q27"/>
    <mergeCell ref="R27:S27"/>
    <mergeCell ref="T27:U27"/>
    <mergeCell ref="V27:W27"/>
    <mergeCell ref="X27:Y27"/>
    <mergeCell ref="Z27:AA27"/>
    <mergeCell ref="AI27:AJ27"/>
    <mergeCell ref="AK27:AL27"/>
    <mergeCell ref="AM27:AQ27"/>
    <mergeCell ref="AR27:AS27"/>
    <mergeCell ref="AT27:AU27"/>
    <mergeCell ref="AV27:AW27"/>
    <mergeCell ref="AX27:AY27"/>
    <mergeCell ref="AZ27:BA27"/>
    <mergeCell ref="BB27:BC27"/>
    <mergeCell ref="BD27:BE27"/>
    <mergeCell ref="BF27:BG27"/>
    <mergeCell ref="C28:D28"/>
    <mergeCell ref="E28:F28"/>
    <mergeCell ref="G28:K28"/>
    <mergeCell ref="L28:M28"/>
    <mergeCell ref="N28:O28"/>
    <mergeCell ref="P28:Q28"/>
    <mergeCell ref="R28:S28"/>
    <mergeCell ref="T28:U28"/>
    <mergeCell ref="V28:W28"/>
    <mergeCell ref="X28:Y28"/>
    <mergeCell ref="Z28:AA28"/>
    <mergeCell ref="AI28:AJ28"/>
    <mergeCell ref="AK28:AL28"/>
    <mergeCell ref="AM28:AQ28"/>
    <mergeCell ref="AR28:AS28"/>
    <mergeCell ref="AT28:AU28"/>
    <mergeCell ref="AV28:AW28"/>
    <mergeCell ref="AX28:AY28"/>
    <mergeCell ref="AZ28:BA28"/>
    <mergeCell ref="BB28:BC28"/>
    <mergeCell ref="BD28:BE28"/>
    <mergeCell ref="BF28:BG28"/>
    <mergeCell ref="C29:D29"/>
    <mergeCell ref="E29:F29"/>
    <mergeCell ref="G29:K29"/>
    <mergeCell ref="L29:M29"/>
    <mergeCell ref="N29:O29"/>
    <mergeCell ref="P29:Q29"/>
    <mergeCell ref="R29:S29"/>
    <mergeCell ref="T29:U29"/>
    <mergeCell ref="V29:W29"/>
    <mergeCell ref="X29:Y29"/>
    <mergeCell ref="Z29:AA29"/>
    <mergeCell ref="AI29:AJ29"/>
    <mergeCell ref="AK29:AL29"/>
    <mergeCell ref="AM29:AQ29"/>
    <mergeCell ref="AR29:AS29"/>
    <mergeCell ref="AT29:AU29"/>
    <mergeCell ref="AV29:AW29"/>
    <mergeCell ref="C30:D30"/>
    <mergeCell ref="E30:F30"/>
    <mergeCell ref="G30:K30"/>
    <mergeCell ref="L30:M30"/>
    <mergeCell ref="N30:O30"/>
    <mergeCell ref="P30:Q30"/>
    <mergeCell ref="R30:S30"/>
    <mergeCell ref="T30:U30"/>
    <mergeCell ref="V30:W30"/>
    <mergeCell ref="X30:Y30"/>
    <mergeCell ref="Z30:AA30"/>
    <mergeCell ref="C31:D31"/>
    <mergeCell ref="E31:F31"/>
    <mergeCell ref="G31:K31"/>
    <mergeCell ref="L31:M31"/>
    <mergeCell ref="N31:O31"/>
    <mergeCell ref="P31:Q31"/>
    <mergeCell ref="R31:S31"/>
    <mergeCell ref="T31:U31"/>
    <mergeCell ref="V31:W31"/>
    <mergeCell ref="X31:Y31"/>
    <mergeCell ref="Z31:AA31"/>
    <mergeCell ref="P32:Q32"/>
    <mergeCell ref="R32:S32"/>
    <mergeCell ref="T32:U32"/>
    <mergeCell ref="V32:W32"/>
    <mergeCell ref="X32:Y32"/>
    <mergeCell ref="Z32:AA32"/>
    <mergeCell ref="AI32:AJ32"/>
    <mergeCell ref="AK32:AL32"/>
    <mergeCell ref="AM32:AQ32"/>
    <mergeCell ref="AR32:AS32"/>
    <mergeCell ref="AT32:AU32"/>
    <mergeCell ref="AV32:AW32"/>
    <mergeCell ref="AX29:AY29"/>
    <mergeCell ref="AZ29:BA29"/>
    <mergeCell ref="BB29:BC29"/>
    <mergeCell ref="BD29:BE29"/>
    <mergeCell ref="BF29:BG29"/>
    <mergeCell ref="AX32:AY32"/>
    <mergeCell ref="AZ32:BA32"/>
    <mergeCell ref="BB32:BC32"/>
    <mergeCell ref="BD32:BE32"/>
    <mergeCell ref="BF32:BG32"/>
    <mergeCell ref="AI30:BG31"/>
    <mergeCell ref="C33:D33"/>
    <mergeCell ref="E33:F33"/>
    <mergeCell ref="G33:K33"/>
    <mergeCell ref="L33:M33"/>
    <mergeCell ref="N33:O33"/>
    <mergeCell ref="P33:Q33"/>
    <mergeCell ref="R33:S33"/>
    <mergeCell ref="T33:U33"/>
    <mergeCell ref="V33:W33"/>
    <mergeCell ref="X33:Y33"/>
    <mergeCell ref="Z33:AA33"/>
    <mergeCell ref="AI33:AJ33"/>
    <mergeCell ref="AK33:AL33"/>
    <mergeCell ref="AM33:AQ33"/>
    <mergeCell ref="AR33:AS33"/>
    <mergeCell ref="AT33:AU33"/>
    <mergeCell ref="AV33:AW33"/>
    <mergeCell ref="AX33:AY33"/>
    <mergeCell ref="AZ33:BA33"/>
    <mergeCell ref="BB33:BC33"/>
    <mergeCell ref="BD33:BE33"/>
    <mergeCell ref="BF33:BG33"/>
    <mergeCell ref="C32:D32"/>
    <mergeCell ref="E32:F32"/>
    <mergeCell ref="G32:K32"/>
    <mergeCell ref="L32:M32"/>
    <mergeCell ref="N32:O32"/>
    <mergeCell ref="AZ34:BA34"/>
    <mergeCell ref="BB34:BC34"/>
    <mergeCell ref="BD34:BE34"/>
    <mergeCell ref="BF34:BG34"/>
    <mergeCell ref="C35:D35"/>
    <mergeCell ref="E35:F35"/>
    <mergeCell ref="G35:K35"/>
    <mergeCell ref="L35:M35"/>
    <mergeCell ref="N35:O35"/>
    <mergeCell ref="P35:Q35"/>
    <mergeCell ref="R35:S35"/>
    <mergeCell ref="T35:U35"/>
    <mergeCell ref="V35:W35"/>
    <mergeCell ref="X35:Y35"/>
    <mergeCell ref="Z35:AA35"/>
    <mergeCell ref="AI35:AJ35"/>
    <mergeCell ref="AK35:AL35"/>
    <mergeCell ref="AM35:AQ35"/>
    <mergeCell ref="AR35:AS35"/>
    <mergeCell ref="AT35:AU35"/>
    <mergeCell ref="AV35:AW35"/>
    <mergeCell ref="AX35:AY35"/>
    <mergeCell ref="AZ35:BA35"/>
    <mergeCell ref="BB35:BC35"/>
    <mergeCell ref="BD35:BE35"/>
    <mergeCell ref="BF35:BG35"/>
    <mergeCell ref="C34:D34"/>
    <mergeCell ref="E34:F34"/>
    <mergeCell ref="G34:K34"/>
    <mergeCell ref="L34:M34"/>
    <mergeCell ref="N34:O34"/>
    <mergeCell ref="P34:Q34"/>
    <mergeCell ref="R36:S36"/>
    <mergeCell ref="T36:U36"/>
    <mergeCell ref="V36:W36"/>
    <mergeCell ref="X36:Y36"/>
    <mergeCell ref="Z36:AA36"/>
    <mergeCell ref="C37:D37"/>
    <mergeCell ref="E37:F37"/>
    <mergeCell ref="G37:K37"/>
    <mergeCell ref="L37:M37"/>
    <mergeCell ref="N37:O37"/>
    <mergeCell ref="P37:Q37"/>
    <mergeCell ref="R37:S37"/>
    <mergeCell ref="T37:U37"/>
    <mergeCell ref="V37:W37"/>
    <mergeCell ref="X37:Y37"/>
    <mergeCell ref="Z37:AA37"/>
    <mergeCell ref="AX34:AY34"/>
    <mergeCell ref="R34:S34"/>
    <mergeCell ref="T34:U34"/>
    <mergeCell ref="V34:W34"/>
    <mergeCell ref="X34:Y34"/>
    <mergeCell ref="Z34:AA34"/>
    <mergeCell ref="AI34:AJ34"/>
    <mergeCell ref="AK34:AL34"/>
    <mergeCell ref="AM34:AQ34"/>
    <mergeCell ref="AR34:AS34"/>
    <mergeCell ref="AT34:AU34"/>
    <mergeCell ref="AV34:AW34"/>
    <mergeCell ref="BF37:BG37"/>
    <mergeCell ref="C38:D38"/>
    <mergeCell ref="E38:F38"/>
    <mergeCell ref="G38:K38"/>
    <mergeCell ref="L38:M38"/>
    <mergeCell ref="N38:O38"/>
    <mergeCell ref="P38:Q38"/>
    <mergeCell ref="R38:S38"/>
    <mergeCell ref="T38:U38"/>
    <mergeCell ref="V38:W38"/>
    <mergeCell ref="X38:Y38"/>
    <mergeCell ref="Z38:AA38"/>
    <mergeCell ref="AI38:AJ38"/>
    <mergeCell ref="AK38:AL38"/>
    <mergeCell ref="AM38:AQ38"/>
    <mergeCell ref="AR38:AS38"/>
    <mergeCell ref="AT38:AU38"/>
    <mergeCell ref="AV38:AW38"/>
    <mergeCell ref="AX38:AY38"/>
    <mergeCell ref="AZ38:BA38"/>
    <mergeCell ref="BB38:BC38"/>
    <mergeCell ref="BD38:BE38"/>
    <mergeCell ref="BF38:BG38"/>
    <mergeCell ref="AT36:AV37"/>
    <mergeCell ref="AI36:AS37"/>
    <mergeCell ref="AB25:AH37"/>
    <mergeCell ref="C36:D36"/>
    <mergeCell ref="E36:F36"/>
    <mergeCell ref="G36:K36"/>
    <mergeCell ref="L36:M36"/>
    <mergeCell ref="N36:O36"/>
    <mergeCell ref="P36:Q36"/>
    <mergeCell ref="BF39:BG39"/>
    <mergeCell ref="C40:D40"/>
    <mergeCell ref="E40:F40"/>
    <mergeCell ref="G40:K40"/>
    <mergeCell ref="L40:M40"/>
    <mergeCell ref="N40:O40"/>
    <mergeCell ref="P40:Q40"/>
    <mergeCell ref="R40:S40"/>
    <mergeCell ref="T40:U40"/>
    <mergeCell ref="V40:W40"/>
    <mergeCell ref="X40:Y40"/>
    <mergeCell ref="Z40:AA40"/>
    <mergeCell ref="AB40:AH40"/>
    <mergeCell ref="AI40:AJ40"/>
    <mergeCell ref="AK40:AL40"/>
    <mergeCell ref="AM40:AQ40"/>
    <mergeCell ref="AR40:AS40"/>
    <mergeCell ref="AT40:AU40"/>
    <mergeCell ref="AV40:AW40"/>
    <mergeCell ref="AX40:AY40"/>
    <mergeCell ref="AZ40:BA40"/>
    <mergeCell ref="BB40:BC40"/>
    <mergeCell ref="BD40:BE40"/>
    <mergeCell ref="BF40:BG40"/>
    <mergeCell ref="AB38:AH39"/>
    <mergeCell ref="C39:D39"/>
    <mergeCell ref="E39:F39"/>
    <mergeCell ref="G39:K39"/>
    <mergeCell ref="L39:M39"/>
    <mergeCell ref="N39:O39"/>
    <mergeCell ref="P39:Q39"/>
    <mergeCell ref="R39:S39"/>
    <mergeCell ref="N41:O41"/>
    <mergeCell ref="P41:Q41"/>
    <mergeCell ref="R41:S41"/>
    <mergeCell ref="T41:U41"/>
    <mergeCell ref="V41:W41"/>
    <mergeCell ref="X41:Y41"/>
    <mergeCell ref="Z41:AA41"/>
    <mergeCell ref="AI41:AJ41"/>
    <mergeCell ref="AK41:AL41"/>
    <mergeCell ref="AM41:AQ41"/>
    <mergeCell ref="AR41:AS41"/>
    <mergeCell ref="AX39:AY39"/>
    <mergeCell ref="AZ39:BA39"/>
    <mergeCell ref="BB39:BC39"/>
    <mergeCell ref="BD39:BE39"/>
    <mergeCell ref="T39:U39"/>
    <mergeCell ref="V39:W39"/>
    <mergeCell ref="X39:Y39"/>
    <mergeCell ref="Z39:AA39"/>
    <mergeCell ref="AI39:AJ39"/>
    <mergeCell ref="AK39:AL39"/>
    <mergeCell ref="AM39:AQ39"/>
    <mergeCell ref="AR39:AS39"/>
    <mergeCell ref="AT39:AU39"/>
    <mergeCell ref="AV39:AW39"/>
    <mergeCell ref="AX41:AY41"/>
    <mergeCell ref="AZ41:BA41"/>
    <mergeCell ref="BB41:BC41"/>
    <mergeCell ref="BD41:BE41"/>
    <mergeCell ref="BF41:BG41"/>
    <mergeCell ref="C42:D42"/>
    <mergeCell ref="E42:F42"/>
    <mergeCell ref="G42:K42"/>
    <mergeCell ref="L42:M42"/>
    <mergeCell ref="N42:O42"/>
    <mergeCell ref="P42:Q42"/>
    <mergeCell ref="R42:S42"/>
    <mergeCell ref="T42:U42"/>
    <mergeCell ref="V42:W42"/>
    <mergeCell ref="X42:Y42"/>
    <mergeCell ref="Z42:AA42"/>
    <mergeCell ref="AI42:AJ42"/>
    <mergeCell ref="AK42:AL42"/>
    <mergeCell ref="AM42:AQ42"/>
    <mergeCell ref="AR42:AS42"/>
    <mergeCell ref="AT42:AU42"/>
    <mergeCell ref="AV42:AW42"/>
    <mergeCell ref="AX42:AY42"/>
    <mergeCell ref="AZ42:BA42"/>
    <mergeCell ref="BB42:BC42"/>
    <mergeCell ref="BD42:BE42"/>
    <mergeCell ref="BF42:BG42"/>
    <mergeCell ref="AB41:AH42"/>
    <mergeCell ref="C41:D41"/>
    <mergeCell ref="E41:F41"/>
    <mergeCell ref="G41:K41"/>
    <mergeCell ref="L41:M41"/>
    <mergeCell ref="AT41:AU41"/>
    <mergeCell ref="AV41:AW41"/>
    <mergeCell ref="BF43:BG43"/>
    <mergeCell ref="AI44:AJ44"/>
    <mergeCell ref="AK44:AL44"/>
    <mergeCell ref="AM44:AQ44"/>
    <mergeCell ref="AR44:AS44"/>
    <mergeCell ref="AT44:AU44"/>
    <mergeCell ref="AV44:AW44"/>
    <mergeCell ref="AX44:AY44"/>
    <mergeCell ref="AZ44:BA44"/>
    <mergeCell ref="BB44:BC44"/>
    <mergeCell ref="BD44:BE44"/>
    <mergeCell ref="BF44:BG44"/>
    <mergeCell ref="AI45:AJ45"/>
    <mergeCell ref="AK45:AL45"/>
    <mergeCell ref="AM45:AQ45"/>
    <mergeCell ref="AR45:AS45"/>
    <mergeCell ref="AT45:AU45"/>
    <mergeCell ref="AV45:AW45"/>
    <mergeCell ref="AX45:AY45"/>
    <mergeCell ref="AZ45:BA45"/>
    <mergeCell ref="BB45:BC45"/>
    <mergeCell ref="BD45:BE45"/>
    <mergeCell ref="BF45:BG45"/>
    <mergeCell ref="AI43:AJ43"/>
    <mergeCell ref="AK43:AL43"/>
    <mergeCell ref="AM43:AQ43"/>
    <mergeCell ref="AR43:AS43"/>
    <mergeCell ref="AT43:AU43"/>
    <mergeCell ref="AV43:AW43"/>
    <mergeCell ref="N46:O46"/>
    <mergeCell ref="P46:Q46"/>
    <mergeCell ref="R46:S46"/>
    <mergeCell ref="T46:U46"/>
    <mergeCell ref="V46:W46"/>
    <mergeCell ref="X46:Y46"/>
    <mergeCell ref="Z46:AA46"/>
    <mergeCell ref="AI46:AJ46"/>
    <mergeCell ref="AK46:AL46"/>
    <mergeCell ref="AM46:AQ46"/>
    <mergeCell ref="AR46:AS46"/>
    <mergeCell ref="AT46:AU46"/>
    <mergeCell ref="AV46:AW46"/>
    <mergeCell ref="AX43:AY43"/>
    <mergeCell ref="AZ43:BA43"/>
    <mergeCell ref="BB43:BC43"/>
    <mergeCell ref="BD43:BE43"/>
    <mergeCell ref="C44:AA45"/>
    <mergeCell ref="C43:D43"/>
    <mergeCell ref="E43:F43"/>
    <mergeCell ref="G43:K43"/>
    <mergeCell ref="L43:M43"/>
    <mergeCell ref="N43:O43"/>
    <mergeCell ref="P43:Q43"/>
    <mergeCell ref="R43:S43"/>
    <mergeCell ref="T43:U43"/>
    <mergeCell ref="V43:W43"/>
    <mergeCell ref="X43:Y43"/>
    <mergeCell ref="Z43:AA43"/>
    <mergeCell ref="BF46:BG46"/>
    <mergeCell ref="AX47:AY47"/>
    <mergeCell ref="AZ47:BA47"/>
    <mergeCell ref="BB47:BC47"/>
    <mergeCell ref="BD47:BE47"/>
    <mergeCell ref="BF47:BG47"/>
    <mergeCell ref="AX48:AY48"/>
    <mergeCell ref="AZ48:BA48"/>
    <mergeCell ref="BB48:BC48"/>
    <mergeCell ref="BD48:BE48"/>
    <mergeCell ref="BF48:BG48"/>
    <mergeCell ref="C47:D47"/>
    <mergeCell ref="E47:F47"/>
    <mergeCell ref="G47:K47"/>
    <mergeCell ref="L47:M47"/>
    <mergeCell ref="N47:O47"/>
    <mergeCell ref="P47:Q47"/>
    <mergeCell ref="R47:S47"/>
    <mergeCell ref="T47:U47"/>
    <mergeCell ref="V47:W47"/>
    <mergeCell ref="X47:Y47"/>
    <mergeCell ref="Z47:AA47"/>
    <mergeCell ref="AI47:AJ47"/>
    <mergeCell ref="AK47:AL47"/>
    <mergeCell ref="AM47:AQ47"/>
    <mergeCell ref="AR47:AS47"/>
    <mergeCell ref="AT47:AU47"/>
    <mergeCell ref="AV47:AW47"/>
    <mergeCell ref="C46:D46"/>
    <mergeCell ref="E46:F46"/>
    <mergeCell ref="G46:K46"/>
    <mergeCell ref="L46:M46"/>
    <mergeCell ref="AV49:AW49"/>
    <mergeCell ref="P48:Q48"/>
    <mergeCell ref="R48:S48"/>
    <mergeCell ref="T48:U48"/>
    <mergeCell ref="V48:W48"/>
    <mergeCell ref="X48:Y48"/>
    <mergeCell ref="Z48:AA48"/>
    <mergeCell ref="AI48:AJ48"/>
    <mergeCell ref="AK48:AL48"/>
    <mergeCell ref="AM48:AQ48"/>
    <mergeCell ref="AR48:AS48"/>
    <mergeCell ref="AT48:AU48"/>
    <mergeCell ref="AV48:AW48"/>
    <mergeCell ref="AX46:AY46"/>
    <mergeCell ref="AZ46:BA46"/>
    <mergeCell ref="BB46:BC46"/>
    <mergeCell ref="BD46:BE46"/>
    <mergeCell ref="BD49:BE49"/>
    <mergeCell ref="BF49:BG49"/>
    <mergeCell ref="C48:D48"/>
    <mergeCell ref="E48:F48"/>
    <mergeCell ref="G48:K48"/>
    <mergeCell ref="L48:M48"/>
    <mergeCell ref="N48:O48"/>
    <mergeCell ref="AT52:AU52"/>
    <mergeCell ref="AV52:AW52"/>
    <mergeCell ref="AX52:AY52"/>
    <mergeCell ref="AZ52:BA52"/>
    <mergeCell ref="BB52:BC52"/>
    <mergeCell ref="BD52:BE52"/>
    <mergeCell ref="BF52:BG52"/>
    <mergeCell ref="C50:D50"/>
    <mergeCell ref="E50:F50"/>
    <mergeCell ref="G50:K50"/>
    <mergeCell ref="L50:M50"/>
    <mergeCell ref="N50:O50"/>
    <mergeCell ref="P50:Q50"/>
    <mergeCell ref="R50:S50"/>
    <mergeCell ref="T50:U50"/>
    <mergeCell ref="V50:W50"/>
    <mergeCell ref="X50:Y50"/>
    <mergeCell ref="Z50:AA50"/>
    <mergeCell ref="AI50:AJ50"/>
    <mergeCell ref="AK50:AL50"/>
    <mergeCell ref="AM50:AQ50"/>
    <mergeCell ref="AR50:AS50"/>
    <mergeCell ref="C49:D49"/>
    <mergeCell ref="E49:F49"/>
    <mergeCell ref="G49:K49"/>
    <mergeCell ref="BD50:BE50"/>
    <mergeCell ref="V53:W53"/>
    <mergeCell ref="X53:Y53"/>
    <mergeCell ref="Z53:AA53"/>
    <mergeCell ref="AI53:AJ53"/>
    <mergeCell ref="AK53:AL53"/>
    <mergeCell ref="AM53:AQ53"/>
    <mergeCell ref="AR53:AS53"/>
    <mergeCell ref="AT53:AU53"/>
    <mergeCell ref="AV53:AW53"/>
    <mergeCell ref="AX50:AY50"/>
    <mergeCell ref="AZ50:BA50"/>
    <mergeCell ref="BB50:BC50"/>
    <mergeCell ref="AX53:AY53"/>
    <mergeCell ref="AZ53:BA53"/>
    <mergeCell ref="BB53:BC53"/>
    <mergeCell ref="C51:AA52"/>
    <mergeCell ref="AX49:AY49"/>
    <mergeCell ref="AZ49:BA49"/>
    <mergeCell ref="BB49:BC49"/>
    <mergeCell ref="L49:M49"/>
    <mergeCell ref="N49:O49"/>
    <mergeCell ref="P49:Q49"/>
    <mergeCell ref="R49:S49"/>
    <mergeCell ref="T49:U49"/>
    <mergeCell ref="V49:W49"/>
    <mergeCell ref="X49:Y49"/>
    <mergeCell ref="Z49:AA49"/>
    <mergeCell ref="AI49:AJ49"/>
    <mergeCell ref="AK49:AL49"/>
    <mergeCell ref="AM49:AQ49"/>
    <mergeCell ref="AR49:AS49"/>
    <mergeCell ref="AT49:AU49"/>
    <mergeCell ref="BF50:BG50"/>
    <mergeCell ref="AI51:AJ51"/>
    <mergeCell ref="AK51:AL51"/>
    <mergeCell ref="AM51:AQ51"/>
    <mergeCell ref="AR51:AS51"/>
    <mergeCell ref="AT51:AU51"/>
    <mergeCell ref="AV51:AW51"/>
    <mergeCell ref="AX51:AY51"/>
    <mergeCell ref="AZ51:BA51"/>
    <mergeCell ref="BB51:BC51"/>
    <mergeCell ref="BD51:BE51"/>
    <mergeCell ref="BF51:BG51"/>
    <mergeCell ref="AI52:AJ52"/>
    <mergeCell ref="AK52:AL52"/>
    <mergeCell ref="AM52:AQ52"/>
    <mergeCell ref="AR52:AS52"/>
    <mergeCell ref="AT50:AU50"/>
    <mergeCell ref="AV50:AW50"/>
    <mergeCell ref="BD53:BE53"/>
    <mergeCell ref="BF53:BG53"/>
    <mergeCell ref="C54:D54"/>
    <mergeCell ref="E54:F54"/>
    <mergeCell ref="G54:K54"/>
    <mergeCell ref="L54:M54"/>
    <mergeCell ref="N54:O54"/>
    <mergeCell ref="P54:Q54"/>
    <mergeCell ref="R54:S54"/>
    <mergeCell ref="T54:U54"/>
    <mergeCell ref="V54:W54"/>
    <mergeCell ref="X54:Y54"/>
    <mergeCell ref="Z54:AA54"/>
    <mergeCell ref="AI54:AJ54"/>
    <mergeCell ref="AK54:AL54"/>
    <mergeCell ref="AM54:AQ54"/>
    <mergeCell ref="AR54:AS54"/>
    <mergeCell ref="AT54:AU54"/>
    <mergeCell ref="AV54:AW54"/>
    <mergeCell ref="AX54:AY54"/>
    <mergeCell ref="AZ54:BA54"/>
    <mergeCell ref="BB54:BC54"/>
    <mergeCell ref="BD54:BE54"/>
    <mergeCell ref="BF54:BG54"/>
    <mergeCell ref="C53:D53"/>
    <mergeCell ref="E53:F53"/>
    <mergeCell ref="G53:K53"/>
    <mergeCell ref="L53:M53"/>
    <mergeCell ref="N53:O53"/>
    <mergeCell ref="P53:Q53"/>
    <mergeCell ref="R53:S53"/>
    <mergeCell ref="T53:U53"/>
    <mergeCell ref="C55:D55"/>
    <mergeCell ref="E55:F55"/>
    <mergeCell ref="G55:K55"/>
    <mergeCell ref="L55:M55"/>
    <mergeCell ref="N55:O55"/>
    <mergeCell ref="P55:Q55"/>
    <mergeCell ref="R55:S55"/>
    <mergeCell ref="T55:U55"/>
    <mergeCell ref="V55:W55"/>
    <mergeCell ref="X55:Y55"/>
    <mergeCell ref="Z55:AA55"/>
    <mergeCell ref="AI55:AJ55"/>
    <mergeCell ref="AK55:AL55"/>
    <mergeCell ref="AM55:AQ55"/>
    <mergeCell ref="AR55:AS55"/>
    <mergeCell ref="AT55:AU55"/>
    <mergeCell ref="AV55:AW55"/>
    <mergeCell ref="AX55:AY55"/>
    <mergeCell ref="AZ55:BA55"/>
    <mergeCell ref="BB55:BC55"/>
    <mergeCell ref="BD55:BE55"/>
    <mergeCell ref="BF55:BG55"/>
    <mergeCell ref="AX56:AY56"/>
    <mergeCell ref="AZ56:BA56"/>
    <mergeCell ref="BB56:BC56"/>
    <mergeCell ref="BD56:BE56"/>
    <mergeCell ref="BF56:BG56"/>
    <mergeCell ref="AX57:AY57"/>
    <mergeCell ref="AZ57:BA57"/>
    <mergeCell ref="BB57:BC57"/>
    <mergeCell ref="BD57:BE57"/>
    <mergeCell ref="BF57:BG57"/>
    <mergeCell ref="C56:D56"/>
    <mergeCell ref="E56:F56"/>
    <mergeCell ref="G56:K56"/>
    <mergeCell ref="L56:M56"/>
    <mergeCell ref="N56:O56"/>
    <mergeCell ref="P56:Q56"/>
    <mergeCell ref="R56:S56"/>
    <mergeCell ref="T56:U56"/>
    <mergeCell ref="V56:W56"/>
    <mergeCell ref="X56:Y56"/>
    <mergeCell ref="Z56:AA56"/>
    <mergeCell ref="AI56:AJ56"/>
    <mergeCell ref="AK56:AL56"/>
    <mergeCell ref="AM56:AQ56"/>
    <mergeCell ref="AR56:AS56"/>
    <mergeCell ref="AT56:AU56"/>
    <mergeCell ref="AV56:AW56"/>
    <mergeCell ref="N58:O58"/>
    <mergeCell ref="P58:Q58"/>
    <mergeCell ref="R58:S58"/>
    <mergeCell ref="T58:U58"/>
    <mergeCell ref="V58:W58"/>
    <mergeCell ref="X58:Y58"/>
    <mergeCell ref="Z58:AA58"/>
    <mergeCell ref="AI58:AJ58"/>
    <mergeCell ref="AK58:AL58"/>
    <mergeCell ref="AM58:AQ58"/>
    <mergeCell ref="AR58:AS58"/>
    <mergeCell ref="AT58:AU58"/>
    <mergeCell ref="AV58:AW58"/>
    <mergeCell ref="P57:Q57"/>
    <mergeCell ref="R57:S57"/>
    <mergeCell ref="T57:U57"/>
    <mergeCell ref="V57:W57"/>
    <mergeCell ref="X57:Y57"/>
    <mergeCell ref="Z57:AA57"/>
    <mergeCell ref="AI57:AJ57"/>
    <mergeCell ref="AK57:AL57"/>
    <mergeCell ref="AM57:AQ57"/>
    <mergeCell ref="AR57:AS57"/>
    <mergeCell ref="AT57:AU57"/>
    <mergeCell ref="AV57:AW57"/>
    <mergeCell ref="AT60:AU60"/>
    <mergeCell ref="AX58:AY58"/>
    <mergeCell ref="AZ58:BA58"/>
    <mergeCell ref="BB58:BC58"/>
    <mergeCell ref="BD58:BE58"/>
    <mergeCell ref="BF58:BG58"/>
    <mergeCell ref="C57:D57"/>
    <mergeCell ref="E57:F57"/>
    <mergeCell ref="G57:K57"/>
    <mergeCell ref="L57:M57"/>
    <mergeCell ref="N57:O57"/>
    <mergeCell ref="C59:D59"/>
    <mergeCell ref="E59:F59"/>
    <mergeCell ref="G59:K59"/>
    <mergeCell ref="L59:M59"/>
    <mergeCell ref="N59:O59"/>
    <mergeCell ref="P59:Q59"/>
    <mergeCell ref="R59:S59"/>
    <mergeCell ref="T59:U59"/>
    <mergeCell ref="V59:W59"/>
    <mergeCell ref="X59:Y59"/>
    <mergeCell ref="Z59:AA59"/>
    <mergeCell ref="AI59:AJ59"/>
    <mergeCell ref="AK59:AL59"/>
    <mergeCell ref="AM59:AQ59"/>
    <mergeCell ref="AR59:AS59"/>
    <mergeCell ref="AT59:AU59"/>
    <mergeCell ref="AV59:AW59"/>
    <mergeCell ref="C58:D58"/>
    <mergeCell ref="E58:F58"/>
    <mergeCell ref="G58:K58"/>
    <mergeCell ref="L58:M58"/>
    <mergeCell ref="AX59:AY59"/>
    <mergeCell ref="AZ59:BA59"/>
    <mergeCell ref="BB59:BC59"/>
    <mergeCell ref="BD59:BE59"/>
    <mergeCell ref="BF59:BG59"/>
    <mergeCell ref="AV60:AW60"/>
    <mergeCell ref="AX60:AY60"/>
    <mergeCell ref="AZ60:BA60"/>
    <mergeCell ref="BB60:BC60"/>
    <mergeCell ref="BD60:BE60"/>
    <mergeCell ref="BF60:BG60"/>
    <mergeCell ref="AX61:AY61"/>
    <mergeCell ref="AZ61:BA61"/>
    <mergeCell ref="BB61:BC61"/>
    <mergeCell ref="BD61:BE61"/>
    <mergeCell ref="BF61:BG61"/>
    <mergeCell ref="C60:D60"/>
    <mergeCell ref="E60:F60"/>
    <mergeCell ref="G60:K60"/>
    <mergeCell ref="L60:M60"/>
    <mergeCell ref="N60:O60"/>
    <mergeCell ref="P60:Q60"/>
    <mergeCell ref="R60:S60"/>
    <mergeCell ref="T60:U60"/>
    <mergeCell ref="V60:W60"/>
    <mergeCell ref="X60:Y60"/>
    <mergeCell ref="Z60:AA60"/>
    <mergeCell ref="AI60:AJ60"/>
    <mergeCell ref="AK60:AL60"/>
    <mergeCell ref="AM60:AN60"/>
    <mergeCell ref="AO60:AQ60"/>
    <mergeCell ref="AR60:AS60"/>
    <mergeCell ref="P62:Q62"/>
    <mergeCell ref="R62:S62"/>
    <mergeCell ref="T62:U62"/>
    <mergeCell ref="V62:W62"/>
    <mergeCell ref="X62:Y62"/>
    <mergeCell ref="Z62:AA62"/>
    <mergeCell ref="AI62:AJ62"/>
    <mergeCell ref="AK62:AL62"/>
    <mergeCell ref="AM62:AQ62"/>
    <mergeCell ref="AR62:AS62"/>
    <mergeCell ref="AT62:AU62"/>
    <mergeCell ref="AV62:AW62"/>
    <mergeCell ref="P61:Q61"/>
    <mergeCell ref="R61:S61"/>
    <mergeCell ref="T61:U61"/>
    <mergeCell ref="V61:W61"/>
    <mergeCell ref="X61:Y61"/>
    <mergeCell ref="Z61:AA61"/>
    <mergeCell ref="AI61:AJ61"/>
    <mergeCell ref="AK61:AL61"/>
    <mergeCell ref="AM61:AQ61"/>
    <mergeCell ref="AR61:AS61"/>
    <mergeCell ref="AT61:AU61"/>
    <mergeCell ref="AV61:AW61"/>
    <mergeCell ref="AX62:AY62"/>
    <mergeCell ref="AZ62:BA62"/>
    <mergeCell ref="BB62:BC62"/>
    <mergeCell ref="BD62:BE62"/>
    <mergeCell ref="BF62:BG62"/>
    <mergeCell ref="C61:D61"/>
    <mergeCell ref="E61:F61"/>
    <mergeCell ref="G61:K61"/>
    <mergeCell ref="L61:M61"/>
    <mergeCell ref="N61:O61"/>
    <mergeCell ref="C63:D63"/>
    <mergeCell ref="E63:F63"/>
    <mergeCell ref="G63:K63"/>
    <mergeCell ref="L63:M63"/>
    <mergeCell ref="N63:O63"/>
    <mergeCell ref="P63:Q63"/>
    <mergeCell ref="R63:S63"/>
    <mergeCell ref="T63:U63"/>
    <mergeCell ref="V63:W63"/>
    <mergeCell ref="X63:Y63"/>
    <mergeCell ref="Z63:AA63"/>
    <mergeCell ref="AI63:AJ63"/>
    <mergeCell ref="AK63:AL63"/>
    <mergeCell ref="AM63:AQ63"/>
    <mergeCell ref="AR63:AS63"/>
    <mergeCell ref="AT63:AU63"/>
    <mergeCell ref="AV63:AW63"/>
    <mergeCell ref="C62:D62"/>
    <mergeCell ref="E62:F62"/>
    <mergeCell ref="G62:K62"/>
    <mergeCell ref="L62:M62"/>
    <mergeCell ref="N62:O62"/>
    <mergeCell ref="AX63:AY63"/>
    <mergeCell ref="AZ63:BA63"/>
    <mergeCell ref="BB63:BC63"/>
    <mergeCell ref="BD63:BE63"/>
    <mergeCell ref="BF63:BG63"/>
    <mergeCell ref="AX64:AY64"/>
    <mergeCell ref="AZ64:BA64"/>
    <mergeCell ref="BB64:BC64"/>
    <mergeCell ref="BD64:BE64"/>
    <mergeCell ref="BF64:BG64"/>
    <mergeCell ref="AX65:AY65"/>
    <mergeCell ref="AZ65:BA65"/>
    <mergeCell ref="BB65:BC65"/>
    <mergeCell ref="BD65:BE65"/>
    <mergeCell ref="BF65:BG65"/>
    <mergeCell ref="C64:D64"/>
    <mergeCell ref="E64:F64"/>
    <mergeCell ref="G64:K64"/>
    <mergeCell ref="L64:M64"/>
    <mergeCell ref="N64:O64"/>
    <mergeCell ref="P64:Q64"/>
    <mergeCell ref="R64:S64"/>
    <mergeCell ref="T64:U64"/>
    <mergeCell ref="V64:W64"/>
    <mergeCell ref="X64:Y64"/>
    <mergeCell ref="Z64:AA64"/>
    <mergeCell ref="AI64:AJ64"/>
    <mergeCell ref="AK64:AL64"/>
    <mergeCell ref="AM64:AQ64"/>
    <mergeCell ref="AR64:AS64"/>
    <mergeCell ref="AT64:AU64"/>
    <mergeCell ref="AV64:AW64"/>
    <mergeCell ref="P66:Q66"/>
    <mergeCell ref="R66:S66"/>
    <mergeCell ref="T66:U66"/>
    <mergeCell ref="V66:W66"/>
    <mergeCell ref="X66:Y66"/>
    <mergeCell ref="Z66:AA66"/>
    <mergeCell ref="AI66:AJ66"/>
    <mergeCell ref="AK66:AL66"/>
    <mergeCell ref="AM66:AQ66"/>
    <mergeCell ref="AR66:AS66"/>
    <mergeCell ref="AT66:AU66"/>
    <mergeCell ref="AV66:AW66"/>
    <mergeCell ref="P65:Q65"/>
    <mergeCell ref="R65:S65"/>
    <mergeCell ref="T65:U65"/>
    <mergeCell ref="V65:W65"/>
    <mergeCell ref="X65:Y65"/>
    <mergeCell ref="Z65:AA65"/>
    <mergeCell ref="AI65:AJ65"/>
    <mergeCell ref="AK65:AL65"/>
    <mergeCell ref="AM65:AQ65"/>
    <mergeCell ref="AR65:AS65"/>
    <mergeCell ref="AT65:AU65"/>
    <mergeCell ref="AV65:AW65"/>
    <mergeCell ref="AX66:AY66"/>
    <mergeCell ref="AZ66:BA66"/>
    <mergeCell ref="BB66:BC66"/>
    <mergeCell ref="BD66:BE66"/>
    <mergeCell ref="BF66:BG66"/>
    <mergeCell ref="C65:D65"/>
    <mergeCell ref="E65:F65"/>
    <mergeCell ref="G65:K65"/>
    <mergeCell ref="L65:M65"/>
    <mergeCell ref="N65:O65"/>
    <mergeCell ref="C67:D67"/>
    <mergeCell ref="E67:F67"/>
    <mergeCell ref="G67:K67"/>
    <mergeCell ref="L67:M67"/>
    <mergeCell ref="N67:O67"/>
    <mergeCell ref="P67:Q67"/>
    <mergeCell ref="R67:S67"/>
    <mergeCell ref="T67:U67"/>
    <mergeCell ref="V67:W67"/>
    <mergeCell ref="X67:Y67"/>
    <mergeCell ref="Z67:AA67"/>
    <mergeCell ref="AI67:AJ67"/>
    <mergeCell ref="AK67:AL67"/>
    <mergeCell ref="AM67:AQ67"/>
    <mergeCell ref="AR67:AS67"/>
    <mergeCell ref="AT67:AU67"/>
    <mergeCell ref="AV67:AW67"/>
    <mergeCell ref="C66:D66"/>
    <mergeCell ref="E66:F66"/>
    <mergeCell ref="G66:K66"/>
    <mergeCell ref="L66:M66"/>
    <mergeCell ref="N66:O66"/>
    <mergeCell ref="C68:D68"/>
    <mergeCell ref="E68:F68"/>
    <mergeCell ref="G68:K68"/>
    <mergeCell ref="L68:M68"/>
    <mergeCell ref="N68:O68"/>
    <mergeCell ref="P68:Q68"/>
    <mergeCell ref="R68:S68"/>
    <mergeCell ref="T68:U68"/>
    <mergeCell ref="V68:W68"/>
    <mergeCell ref="X68:Y68"/>
    <mergeCell ref="Z68:AA68"/>
    <mergeCell ref="AI68:AJ68"/>
    <mergeCell ref="AK68:AL68"/>
    <mergeCell ref="AM68:AQ68"/>
    <mergeCell ref="AR68:AS68"/>
    <mergeCell ref="AT68:AU68"/>
    <mergeCell ref="AV68:AW68"/>
    <mergeCell ref="AX69:AY69"/>
    <mergeCell ref="AZ69:BA69"/>
    <mergeCell ref="BB69:BC69"/>
    <mergeCell ref="BD69:BE69"/>
    <mergeCell ref="BF69:BG69"/>
    <mergeCell ref="AI70:AJ70"/>
    <mergeCell ref="AK70:AL70"/>
    <mergeCell ref="AM70:AQ70"/>
    <mergeCell ref="AR70:AS70"/>
    <mergeCell ref="AT70:AU70"/>
    <mergeCell ref="AV70:AW70"/>
    <mergeCell ref="AX70:AY70"/>
    <mergeCell ref="AZ70:BA70"/>
    <mergeCell ref="BB70:BC70"/>
    <mergeCell ref="BD70:BE70"/>
    <mergeCell ref="BF70:BG70"/>
    <mergeCell ref="AX67:AY67"/>
    <mergeCell ref="AZ67:BA67"/>
    <mergeCell ref="BB67:BC67"/>
    <mergeCell ref="BD67:BE67"/>
    <mergeCell ref="BF67:BG67"/>
    <mergeCell ref="AX68:AY68"/>
    <mergeCell ref="AZ68:BA68"/>
    <mergeCell ref="BB68:BC68"/>
    <mergeCell ref="BD68:BE68"/>
    <mergeCell ref="BF68:BG68"/>
    <mergeCell ref="P71:Q71"/>
    <mergeCell ref="R71:S71"/>
    <mergeCell ref="T71:U71"/>
    <mergeCell ref="V71:W71"/>
    <mergeCell ref="X71:Y71"/>
    <mergeCell ref="Z71:AA71"/>
    <mergeCell ref="AI71:AJ71"/>
    <mergeCell ref="AK71:AL71"/>
    <mergeCell ref="AM71:AQ71"/>
    <mergeCell ref="AR71:AS71"/>
    <mergeCell ref="AT71:AU71"/>
    <mergeCell ref="AV71:AW71"/>
    <mergeCell ref="AI69:AJ69"/>
    <mergeCell ref="AK69:AL69"/>
    <mergeCell ref="AM69:AQ69"/>
    <mergeCell ref="AR69:AS69"/>
    <mergeCell ref="AT69:AU69"/>
    <mergeCell ref="AV69:AW69"/>
    <mergeCell ref="C69:AA70"/>
    <mergeCell ref="AX71:AY71"/>
    <mergeCell ref="AZ71:BA71"/>
    <mergeCell ref="BB71:BC71"/>
    <mergeCell ref="BD71:BE71"/>
    <mergeCell ref="BF71:BG71"/>
    <mergeCell ref="C72:D72"/>
    <mergeCell ref="E72:F72"/>
    <mergeCell ref="G72:K72"/>
    <mergeCell ref="L72:M72"/>
    <mergeCell ref="N72:O72"/>
    <mergeCell ref="P72:Q72"/>
    <mergeCell ref="R72:S72"/>
    <mergeCell ref="T72:U72"/>
    <mergeCell ref="V72:W72"/>
    <mergeCell ref="X72:Y72"/>
    <mergeCell ref="Z72:AA72"/>
    <mergeCell ref="AI72:AJ72"/>
    <mergeCell ref="AK72:AL72"/>
    <mergeCell ref="AM72:AQ72"/>
    <mergeCell ref="AR72:AS72"/>
    <mergeCell ref="AT72:AU72"/>
    <mergeCell ref="AV72:AW72"/>
    <mergeCell ref="AX72:AY72"/>
    <mergeCell ref="AZ72:BA72"/>
    <mergeCell ref="BB72:BC72"/>
    <mergeCell ref="BD72:BE72"/>
    <mergeCell ref="BF72:BG72"/>
    <mergeCell ref="C71:D71"/>
    <mergeCell ref="E71:F71"/>
    <mergeCell ref="G71:K71"/>
    <mergeCell ref="L71:M71"/>
    <mergeCell ref="N71:O71"/>
    <mergeCell ref="BD73:BE73"/>
    <mergeCell ref="BF73:BG73"/>
    <mergeCell ref="C74:D74"/>
    <mergeCell ref="E74:F74"/>
    <mergeCell ref="G74:K74"/>
    <mergeCell ref="L74:M74"/>
    <mergeCell ref="N74:O74"/>
    <mergeCell ref="P74:Q74"/>
    <mergeCell ref="R74:S74"/>
    <mergeCell ref="T74:U74"/>
    <mergeCell ref="V74:W74"/>
    <mergeCell ref="X74:Y74"/>
    <mergeCell ref="Z74:AA74"/>
    <mergeCell ref="AI74:AJ74"/>
    <mergeCell ref="AK74:AL74"/>
    <mergeCell ref="AM74:AQ74"/>
    <mergeCell ref="AR74:AS74"/>
    <mergeCell ref="AT74:AU74"/>
    <mergeCell ref="AV74:AW74"/>
    <mergeCell ref="AX74:AY74"/>
    <mergeCell ref="AZ74:BA74"/>
    <mergeCell ref="BB74:BC74"/>
    <mergeCell ref="BD74:BE74"/>
    <mergeCell ref="BF74:BG74"/>
    <mergeCell ref="C73:D73"/>
    <mergeCell ref="E73:F73"/>
    <mergeCell ref="G73:K73"/>
    <mergeCell ref="L73:M73"/>
    <mergeCell ref="N73:O73"/>
    <mergeCell ref="P73:Q73"/>
    <mergeCell ref="R73:S73"/>
    <mergeCell ref="T73:U73"/>
    <mergeCell ref="L75:M75"/>
    <mergeCell ref="N75:O75"/>
    <mergeCell ref="P75:Q75"/>
    <mergeCell ref="R75:S75"/>
    <mergeCell ref="T75:U75"/>
    <mergeCell ref="V75:W75"/>
    <mergeCell ref="X75:Y75"/>
    <mergeCell ref="Z75:AA75"/>
    <mergeCell ref="AI75:AJ75"/>
    <mergeCell ref="AK75:AL75"/>
    <mergeCell ref="AM75:AQ75"/>
    <mergeCell ref="AR75:AS75"/>
    <mergeCell ref="AT75:AU75"/>
    <mergeCell ref="AV75:AW75"/>
    <mergeCell ref="AX73:AY73"/>
    <mergeCell ref="AZ73:BA73"/>
    <mergeCell ref="BB73:BC73"/>
    <mergeCell ref="V73:W73"/>
    <mergeCell ref="X73:Y73"/>
    <mergeCell ref="Z73:AA73"/>
    <mergeCell ref="AI73:AJ73"/>
    <mergeCell ref="AK73:AL73"/>
    <mergeCell ref="AM73:AQ73"/>
    <mergeCell ref="AR73:AS73"/>
    <mergeCell ref="AT73:AU73"/>
    <mergeCell ref="AV73:AW73"/>
    <mergeCell ref="AT77:AU77"/>
    <mergeCell ref="AV77:AW77"/>
    <mergeCell ref="AX75:AY75"/>
    <mergeCell ref="AZ75:BA75"/>
    <mergeCell ref="BB75:BC75"/>
    <mergeCell ref="BD75:BE75"/>
    <mergeCell ref="BF75:BG75"/>
    <mergeCell ref="C76:D76"/>
    <mergeCell ref="E76:F76"/>
    <mergeCell ref="G76:K76"/>
    <mergeCell ref="L76:M76"/>
    <mergeCell ref="N76:O76"/>
    <mergeCell ref="P76:Q76"/>
    <mergeCell ref="R76:S76"/>
    <mergeCell ref="T76:U76"/>
    <mergeCell ref="V76:W76"/>
    <mergeCell ref="X76:Y76"/>
    <mergeCell ref="Z76:AA76"/>
    <mergeCell ref="AI76:AJ76"/>
    <mergeCell ref="AK76:AL76"/>
    <mergeCell ref="AM76:AQ76"/>
    <mergeCell ref="AR76:AS76"/>
    <mergeCell ref="AT76:AU76"/>
    <mergeCell ref="AV76:AW76"/>
    <mergeCell ref="AX76:AY76"/>
    <mergeCell ref="AZ76:BA76"/>
    <mergeCell ref="BB76:BC76"/>
    <mergeCell ref="BD76:BE76"/>
    <mergeCell ref="BF76:BG76"/>
    <mergeCell ref="C75:D75"/>
    <mergeCell ref="E75:F75"/>
    <mergeCell ref="G75:K75"/>
    <mergeCell ref="AX77:AY77"/>
    <mergeCell ref="AZ77:BA77"/>
    <mergeCell ref="BB77:BC77"/>
    <mergeCell ref="BD77:BE77"/>
    <mergeCell ref="BF77:BG77"/>
    <mergeCell ref="C79:AA79"/>
    <mergeCell ref="AI79:BG79"/>
    <mergeCell ref="C80:H80"/>
    <mergeCell ref="I80:L80"/>
    <mergeCell ref="M80:R80"/>
    <mergeCell ref="S80:X80"/>
    <mergeCell ref="Y80:AA80"/>
    <mergeCell ref="C81:H81"/>
    <mergeCell ref="I81:L81"/>
    <mergeCell ref="M81:R81"/>
    <mergeCell ref="S81:X81"/>
    <mergeCell ref="Y81:AA81"/>
    <mergeCell ref="C77:D77"/>
    <mergeCell ref="E77:F77"/>
    <mergeCell ref="G77:K77"/>
    <mergeCell ref="L77:M77"/>
    <mergeCell ref="N77:O77"/>
    <mergeCell ref="P77:Q77"/>
    <mergeCell ref="R77:S77"/>
    <mergeCell ref="T77:U77"/>
    <mergeCell ref="V77:W77"/>
    <mergeCell ref="X77:Y77"/>
    <mergeCell ref="Z77:AA77"/>
    <mergeCell ref="AI77:AJ77"/>
    <mergeCell ref="AK77:AL77"/>
    <mergeCell ref="AM77:AQ77"/>
    <mergeCell ref="AR77:AS77"/>
    <mergeCell ref="C82:AA82"/>
    <mergeCell ref="C83:H83"/>
    <mergeCell ref="I83:L83"/>
    <mergeCell ref="M83:P83"/>
    <mergeCell ref="Q83:AA83"/>
    <mergeCell ref="AM90:AO90"/>
    <mergeCell ref="AP90:AR90"/>
    <mergeCell ref="AS90:AU90"/>
    <mergeCell ref="AV90:AX90"/>
    <mergeCell ref="AY90:BB90"/>
    <mergeCell ref="BC90:BG90"/>
    <mergeCell ref="AM91:AO91"/>
    <mergeCell ref="AP91:AR91"/>
    <mergeCell ref="AS91:AU91"/>
    <mergeCell ref="AV91:AX91"/>
    <mergeCell ref="AY91:BB91"/>
    <mergeCell ref="BC91:BG91"/>
    <mergeCell ref="C84:E85"/>
    <mergeCell ref="F84:H85"/>
    <mergeCell ref="AI86:AL87"/>
    <mergeCell ref="I86:L87"/>
    <mergeCell ref="M86:P87"/>
    <mergeCell ref="C86:E87"/>
    <mergeCell ref="F86:H87"/>
    <mergeCell ref="I88:L89"/>
    <mergeCell ref="M88:P89"/>
    <mergeCell ref="I90:L91"/>
    <mergeCell ref="M90:P91"/>
    <mergeCell ref="AN92:BG92"/>
    <mergeCell ref="AN93:BG93"/>
    <mergeCell ref="AN94:BG94"/>
    <mergeCell ref="AN95:BG95"/>
    <mergeCell ref="AN96:BG96"/>
    <mergeCell ref="C98:H98"/>
    <mergeCell ref="I98:P98"/>
    <mergeCell ref="Q98:AA98"/>
    <mergeCell ref="C113:H113"/>
    <mergeCell ref="I113:P113"/>
    <mergeCell ref="Q113:V113"/>
    <mergeCell ref="W113:AA113"/>
    <mergeCell ref="H114:AA114"/>
    <mergeCell ref="H115:AA115"/>
    <mergeCell ref="H116:AA116"/>
    <mergeCell ref="H117:AA117"/>
    <mergeCell ref="H118:Q118"/>
    <mergeCell ref="R118:AA118"/>
    <mergeCell ref="C107:H108"/>
    <mergeCell ref="Q105:AA106"/>
    <mergeCell ref="Q107:AA108"/>
    <mergeCell ref="Q109:AA110"/>
    <mergeCell ref="Q111:AA112"/>
    <mergeCell ref="C118:G125"/>
    <mergeCell ref="I111:P112"/>
    <mergeCell ref="C109:H110"/>
    <mergeCell ref="C111:H112"/>
    <mergeCell ref="M148:P148"/>
    <mergeCell ref="S148:V148"/>
    <mergeCell ref="Y148:AB148"/>
    <mergeCell ref="AE148:AH148"/>
    <mergeCell ref="AK148:AN148"/>
    <mergeCell ref="AQ148:AT148"/>
    <mergeCell ref="K146:L148"/>
    <mergeCell ref="Q146:R148"/>
    <mergeCell ref="W146:X148"/>
    <mergeCell ref="AC146:AD148"/>
    <mergeCell ref="AI146:AJ148"/>
    <mergeCell ref="AO146:AP148"/>
    <mergeCell ref="H128:AA128"/>
    <mergeCell ref="C135:AZ135"/>
    <mergeCell ref="BA135:BC135"/>
    <mergeCell ref="BD135:BE135"/>
    <mergeCell ref="BF135:BG135"/>
    <mergeCell ref="G151:J151"/>
    <mergeCell ref="M151:P151"/>
    <mergeCell ref="S151:V151"/>
    <mergeCell ref="Y151:AB151"/>
    <mergeCell ref="AE151:AH151"/>
    <mergeCell ref="AK151:AN151"/>
    <mergeCell ref="AQ151:AT151"/>
    <mergeCell ref="G152:J152"/>
    <mergeCell ref="M152:P152"/>
    <mergeCell ref="S152:V152"/>
    <mergeCell ref="Y152:AB152"/>
    <mergeCell ref="AE152:AH152"/>
    <mergeCell ref="AK152:AN152"/>
    <mergeCell ref="AQ152:AT152"/>
    <mergeCell ref="G153:J153"/>
    <mergeCell ref="M153:P153"/>
    <mergeCell ref="S153:V153"/>
    <mergeCell ref="Y153:AB153"/>
    <mergeCell ref="AE153:AH153"/>
    <mergeCell ref="AK153:AN153"/>
    <mergeCell ref="AQ153:AT153"/>
    <mergeCell ref="E158:J158"/>
    <mergeCell ref="K158:BB158"/>
    <mergeCell ref="BC158:BG158"/>
    <mergeCell ref="E159:J159"/>
    <mergeCell ref="K159:BB159"/>
    <mergeCell ref="BC159:BG159"/>
    <mergeCell ref="E160:J160"/>
    <mergeCell ref="K160:BB160"/>
    <mergeCell ref="BC160:BG160"/>
    <mergeCell ref="E161:J161"/>
    <mergeCell ref="K161:BB161"/>
    <mergeCell ref="BC161:BG161"/>
    <mergeCell ref="E154:J154"/>
    <mergeCell ref="K154:P154"/>
    <mergeCell ref="Q154:V154"/>
    <mergeCell ref="W154:AB154"/>
    <mergeCell ref="AC154:AH154"/>
    <mergeCell ref="AI154:AN154"/>
    <mergeCell ref="AO154:AT154"/>
    <mergeCell ref="E155:J155"/>
    <mergeCell ref="K155:P155"/>
    <mergeCell ref="Q155:V155"/>
    <mergeCell ref="W155:AB155"/>
    <mergeCell ref="AC155:AH155"/>
    <mergeCell ref="AI155:AN155"/>
    <mergeCell ref="AO155:AT155"/>
    <mergeCell ref="E156:J156"/>
    <mergeCell ref="K156:P156"/>
    <mergeCell ref="Q156:V156"/>
    <mergeCell ref="W156:AB156"/>
    <mergeCell ref="AC156:AH156"/>
    <mergeCell ref="AI156:AN156"/>
    <mergeCell ref="E162:J162"/>
    <mergeCell ref="K162:BB162"/>
    <mergeCell ref="BC162:BG162"/>
    <mergeCell ref="E163:J163"/>
    <mergeCell ref="K163:BB163"/>
    <mergeCell ref="BC163:BG163"/>
    <mergeCell ref="E164:J164"/>
    <mergeCell ref="K164:BB164"/>
    <mergeCell ref="BC164:BG164"/>
    <mergeCell ref="A300:B300"/>
    <mergeCell ref="AM92:AM96"/>
    <mergeCell ref="AM97:AM101"/>
    <mergeCell ref="C23:BG24"/>
    <mergeCell ref="BC36:BD37"/>
    <mergeCell ref="AI82:AL83"/>
    <mergeCell ref="AI84:AL85"/>
    <mergeCell ref="C90:E91"/>
    <mergeCell ref="F90:H91"/>
    <mergeCell ref="I84:L85"/>
    <mergeCell ref="M84:P85"/>
    <mergeCell ref="C126:G133"/>
    <mergeCell ref="AI121:AL123"/>
    <mergeCell ref="AI102:AL120"/>
    <mergeCell ref="C101:H102"/>
    <mergeCell ref="C103:H104"/>
    <mergeCell ref="I101:P102"/>
    <mergeCell ref="I103:P104"/>
    <mergeCell ref="I105:P106"/>
    <mergeCell ref="I107:P108"/>
    <mergeCell ref="I109:P110"/>
    <mergeCell ref="Q101:AA102"/>
    <mergeCell ref="C114:G117"/>
    <mergeCell ref="AU154:BG157"/>
    <mergeCell ref="C154:D157"/>
    <mergeCell ref="AB44:AC45"/>
    <mergeCell ref="AD44:AF45"/>
    <mergeCell ref="AI90:AL101"/>
    <mergeCell ref="AN97:BG101"/>
    <mergeCell ref="AI88:AL89"/>
    <mergeCell ref="I96:L97"/>
    <mergeCell ref="M96:P97"/>
    <mergeCell ref="C88:E89"/>
    <mergeCell ref="F88:H89"/>
    <mergeCell ref="E151:F153"/>
    <mergeCell ref="K151:L153"/>
    <mergeCell ref="Q151:R153"/>
    <mergeCell ref="W151:X153"/>
    <mergeCell ref="AC151:AD153"/>
    <mergeCell ref="AI151:AJ153"/>
    <mergeCell ref="AO151:AP153"/>
    <mergeCell ref="E157:J157"/>
    <mergeCell ref="C140:D143"/>
    <mergeCell ref="C144:D148"/>
    <mergeCell ref="I94:L95"/>
    <mergeCell ref="M94:P95"/>
    <mergeCell ref="Q96:AA97"/>
    <mergeCell ref="Q103:AA104"/>
    <mergeCell ref="K157:P157"/>
    <mergeCell ref="Q157:V157"/>
    <mergeCell ref="W157:AB157"/>
    <mergeCell ref="AC157:AH157"/>
    <mergeCell ref="AI157:AN157"/>
    <mergeCell ref="AO157:AT157"/>
    <mergeCell ref="AO156:AT156"/>
    <mergeCell ref="C158:D164"/>
    <mergeCell ref="E140:J143"/>
    <mergeCell ref="K140:P143"/>
    <mergeCell ref="Q140:V143"/>
    <mergeCell ref="W140:AB143"/>
    <mergeCell ref="AC140:AH143"/>
    <mergeCell ref="AI140:AN143"/>
    <mergeCell ref="AO140:AT143"/>
    <mergeCell ref="M149:P150"/>
    <mergeCell ref="Y149:AB150"/>
    <mergeCell ref="AK149:AN150"/>
    <mergeCell ref="C2:BG3"/>
    <mergeCell ref="C25:AA26"/>
    <mergeCell ref="T4:Z10"/>
    <mergeCell ref="C15:D21"/>
    <mergeCell ref="Q15:R21"/>
    <mergeCell ref="AF15:AS21"/>
    <mergeCell ref="AT15:BG21"/>
    <mergeCell ref="Q84:AA85"/>
    <mergeCell ref="Q86:AA87"/>
    <mergeCell ref="Q88:AA89"/>
    <mergeCell ref="Q90:AA91"/>
    <mergeCell ref="Q92:AA93"/>
    <mergeCell ref="Q94:AA95"/>
    <mergeCell ref="AM88:BG89"/>
    <mergeCell ref="AM80:BG81"/>
    <mergeCell ref="AM82:BG83"/>
    <mergeCell ref="AM84:BG85"/>
    <mergeCell ref="AM86:BG87"/>
    <mergeCell ref="AI80:AL81"/>
    <mergeCell ref="C92:E93"/>
    <mergeCell ref="F92:H93"/>
    <mergeCell ref="I92:L93"/>
    <mergeCell ref="M92:P93"/>
    <mergeCell ref="G144:J145"/>
    <mergeCell ref="S144:V145"/>
    <mergeCell ref="AE144:AH145"/>
    <mergeCell ref="AQ144:AT145"/>
    <mergeCell ref="M144:P145"/>
    <mergeCell ref="Y144:AB145"/>
    <mergeCell ref="AK144:AN145"/>
    <mergeCell ref="AI125:AR127"/>
    <mergeCell ref="AS125:BB127"/>
    <mergeCell ref="AI128:AR130"/>
    <mergeCell ref="AS128:BB130"/>
    <mergeCell ref="AI136:AN137"/>
    <mergeCell ref="AO136:AT137"/>
    <mergeCell ref="C94:E95"/>
    <mergeCell ref="F94:H95"/>
    <mergeCell ref="I99:P100"/>
    <mergeCell ref="Q99:AA100"/>
    <mergeCell ref="C96:E97"/>
    <mergeCell ref="F96:H97"/>
    <mergeCell ref="C99:H100"/>
    <mergeCell ref="AI131:AR133"/>
    <mergeCell ref="AS131:BB133"/>
    <mergeCell ref="H121:AA125"/>
    <mergeCell ref="H129:AA133"/>
    <mergeCell ref="C105:H106"/>
    <mergeCell ref="C136:D139"/>
    <mergeCell ref="H119:Q119"/>
    <mergeCell ref="R119:AA119"/>
    <mergeCell ref="H120:AA120"/>
    <mergeCell ref="AM121:AQ121"/>
    <mergeCell ref="G149:J150"/>
    <mergeCell ref="S149:V150"/>
    <mergeCell ref="AE149:AH150"/>
    <mergeCell ref="AQ149:AT150"/>
    <mergeCell ref="AM102:BG120"/>
    <mergeCell ref="AU136:BG139"/>
    <mergeCell ref="AU140:BG143"/>
    <mergeCell ref="AU144:BG148"/>
    <mergeCell ref="AU149:BG153"/>
    <mergeCell ref="C149:D153"/>
    <mergeCell ref="BC125:BG128"/>
    <mergeCell ref="BC130:BG133"/>
    <mergeCell ref="E149:F150"/>
    <mergeCell ref="K149:L150"/>
    <mergeCell ref="Q149:R150"/>
    <mergeCell ref="W149:X150"/>
    <mergeCell ref="AC149:AD150"/>
    <mergeCell ref="AI149:AJ150"/>
    <mergeCell ref="AO149:AP150"/>
    <mergeCell ref="E138:J139"/>
    <mergeCell ref="K138:P139"/>
    <mergeCell ref="Q138:V139"/>
    <mergeCell ref="W138:AB139"/>
    <mergeCell ref="AC138:AH139"/>
    <mergeCell ref="AI138:AN139"/>
    <mergeCell ref="AO138:AT139"/>
    <mergeCell ref="E136:J137"/>
    <mergeCell ref="K136:P137"/>
    <mergeCell ref="Q136:V137"/>
    <mergeCell ref="W136:AB137"/>
    <mergeCell ref="AC136:AH137"/>
    <mergeCell ref="E144:F145"/>
    <mergeCell ref="AR121:BG121"/>
    <mergeCell ref="AM122:AQ122"/>
    <mergeCell ref="AR122:BG122"/>
    <mergeCell ref="AM123:AQ123"/>
    <mergeCell ref="AR123:BG123"/>
    <mergeCell ref="AI124:BG124"/>
    <mergeCell ref="H126:Q126"/>
    <mergeCell ref="R126:AA126"/>
    <mergeCell ref="H127:Q127"/>
    <mergeCell ref="R127:AA127"/>
    <mergeCell ref="E146:F148"/>
    <mergeCell ref="K144:L145"/>
    <mergeCell ref="Q144:R145"/>
    <mergeCell ref="W144:X145"/>
    <mergeCell ref="AC144:AD145"/>
    <mergeCell ref="AI144:AJ145"/>
    <mergeCell ref="AO144:AP145"/>
    <mergeCell ref="G146:J146"/>
    <mergeCell ref="M146:P146"/>
    <mergeCell ref="S146:V146"/>
    <mergeCell ref="Y146:AB146"/>
    <mergeCell ref="AE146:AH146"/>
    <mergeCell ref="AK146:AN146"/>
    <mergeCell ref="AQ146:AT146"/>
    <mergeCell ref="G147:J147"/>
    <mergeCell ref="M147:P147"/>
    <mergeCell ref="S147:V147"/>
    <mergeCell ref="Y147:AB147"/>
    <mergeCell ref="AE147:AH147"/>
    <mergeCell ref="AK147:AN147"/>
    <mergeCell ref="AQ147:AT147"/>
    <mergeCell ref="G148:J148"/>
  </mergeCells>
  <phoneticPr fontId="31" type="noConversion"/>
  <dataValidations count="13">
    <dataValidation type="list" allowBlank="1" showInputMessage="1" showErrorMessage="1" sqref="K138:P139" xr:uid="{00000000-0002-0000-0000-000000000000}">
      <formula1>INDIRECT($K136)</formula1>
    </dataValidation>
    <dataValidation type="list" allowBlank="1" showInputMessage="1" showErrorMessage="1" sqref="O6:R6" xr:uid="{00000000-0002-0000-0000-000001000000}">
      <formula1>"男性,女性,其他"</formula1>
    </dataValidation>
    <dataValidation type="list" allowBlank="1" showInputMessage="1" showErrorMessage="1" sqref="AM14:AS14" xr:uid="{00000000-0002-0000-0000-000005000000}">
      <formula1>自选天赋</formula1>
    </dataValidation>
    <dataValidation type="list" allowBlank="1" showInputMessage="1" showErrorMessage="1" sqref="M14:P14" xr:uid="{00000000-0002-0000-0000-000007000000}">
      <formula1>"是,否"</formula1>
    </dataValidation>
    <dataValidation type="list" allowBlank="1" showInputMessage="1" showErrorMessage="1" sqref="AI138:AN139" xr:uid="{00000000-0002-0000-0000-000011000000}">
      <formula1>INDIRECT($AI$136)</formula1>
    </dataValidation>
    <dataValidation type="list" allowBlank="1" showInputMessage="1" showErrorMessage="1" sqref="E138:J139" xr:uid="{00000000-0002-0000-0000-000013000000}">
      <formula1>INDIRECT($E136)</formula1>
    </dataValidation>
    <dataValidation type="list" allowBlank="1" showInputMessage="1" showErrorMessage="1" sqref="Q138:V139" xr:uid="{00000000-0002-0000-0000-000014000000}">
      <formula1>INDIRECT($Q136)</formula1>
    </dataValidation>
    <dataValidation type="list" allowBlank="1" showInputMessage="1" showErrorMessage="1" sqref="W138:AB139" xr:uid="{00000000-0002-0000-0000-000015000000}">
      <formula1>INDIRECT($W136)</formula1>
    </dataValidation>
    <dataValidation type="list" allowBlank="1" showInputMessage="1" showErrorMessage="1" sqref="AC138:AH139" xr:uid="{00000000-0002-0000-0000-000016000000}">
      <formula1>INDIRECT($AC$136)</formula1>
    </dataValidation>
    <dataValidation type="list" allowBlank="1" showInputMessage="1" showErrorMessage="1" sqref="AO138:AT139" xr:uid="{00000000-0002-0000-0000-000018000000}">
      <formula1>INDIRECT($AO$136)</formula1>
    </dataValidation>
    <dataValidation type="list" allowBlank="1" showInputMessage="1" showErrorMessage="1" sqref="F84:H93" xr:uid="{00000000-0002-0000-0000-000019000000}">
      <formula1>INDIRECT($C84)</formula1>
    </dataValidation>
    <dataValidation type="list" allowBlank="1" showInputMessage="1" showErrorMessage="1" sqref="E72:F77 E47:F50 E28:F43 AK26:AL29 E54:F68 AK39:AL77 AK33:AL35" xr:uid="{00000000-0002-0000-0000-00001D000000}">
      <formula1>$BH$166:$BI$166</formula1>
    </dataValidation>
    <dataValidation type="list" allowBlank="1" showInputMessage="1" showErrorMessage="1" sqref="I84:L87" xr:uid="{00000000-0002-0000-0000-00001E000000}">
      <formula1>INDIRECT($F84)</formula1>
    </dataValidation>
  </dataValidations>
  <pageMargins left="0.7" right="0.7" top="0.75" bottom="0.75" header="0.3" footer="0.3"/>
  <pageSetup paperSize="9" orientation="portrait" horizontalDpi="1200" verticalDpi="1200"/>
  <drawing r:id="rId1"/>
  <legacyDrawing r:id="rId2"/>
  <extLst>
    <ext xmlns:x14="http://schemas.microsoft.com/office/spreadsheetml/2009/9/main" uri="{CCE6A557-97BC-4b89-ADB6-D9C93CAAB3DF}">
      <x14:dataValidations xmlns:xm="http://schemas.microsoft.com/office/excel/2006/main" count="22">
        <x14:dataValidation type="list" allowBlank="1" showInputMessage="1" showErrorMessage="1" xr:uid="{00000000-0002-0000-0000-000002000000}">
          <x14:formula1>
            <xm:f>职业!$B$3:$B$49</xm:f>
          </x14:formula1>
          <xm:sqref>G7:J7</xm:sqref>
        </x14:dataValidation>
        <x14:dataValidation type="list" allowBlank="1" showInputMessage="1" showErrorMessage="1" xr:uid="{00000000-0002-0000-0000-000003000000}">
          <x14:formula1>
            <xm:f>简单杂表!$H$2:$H$37</xm:f>
          </x14:formula1>
          <xm:sqref>O7:R7</xm:sqref>
        </x14:dataValidation>
        <x14:dataValidation type="list" allowBlank="1" showInputMessage="1" showErrorMessage="1" xr:uid="{00000000-0002-0000-0000-000004000000}">
          <x14:formula1>
            <xm:f>简单杂表!$F$2:$F$21</xm:f>
          </x14:formula1>
          <xm:sqref>AT14:BG14</xm:sqref>
        </x14:dataValidation>
        <x14:dataValidation type="list" allowBlank="1" showInputMessage="1" showErrorMessage="1" xr:uid="{00000000-0002-0000-0000-000006000000}">
          <x14:formula1>
            <xm:f>地理图像表!$A$1:$A$20</xm:f>
          </x14:formula1>
          <xm:sqref>O9:R9</xm:sqref>
        </x14:dataValidation>
        <x14:dataValidation type="list" allowBlank="1" showInputMessage="1" showErrorMessage="1" xr:uid="{00000000-0002-0000-0000-000008000000}">
          <x14:formula1>
            <xm:f>源石技艺杂项!$B$2:$B$5</xm:f>
          </x14:formula1>
          <xm:sqref>C84:E93</xm:sqref>
        </x14:dataValidation>
        <x14:dataValidation type="list" allowBlank="1" showInputMessage="1" showErrorMessage="1" xr:uid="{00000000-0002-0000-0000-000009000000}">
          <x14:formula1>
            <xm:f>法杖与无人机副表!$I$3:$I$17</xm:f>
          </x14:formula1>
          <xm:sqref>G151:J153 S151:V153 AE151:AH153 AQ151:AT153 M151:P153 Y151:AB153 AK151:AN153</xm:sqref>
        </x14:dataValidation>
        <x14:dataValidation type="list" allowBlank="1" showInputMessage="1" showErrorMessage="1" xr:uid="{00000000-0002-0000-0000-00000A000000}">
          <x14:formula1>
            <xm:f>简单杂表!$A$59:$A$71</xm:f>
          </x14:formula1>
          <xm:sqref>U14:Z14</xm:sqref>
        </x14:dataValidation>
        <x14:dataValidation type="list" allowBlank="1" showInputMessage="1" showErrorMessage="1" xr:uid="{00000000-0002-0000-0000-00000B000000}">
          <x14:formula1>
            <xm:f>地理图像表!$R$27:$R$43</xm:f>
          </x14:formula1>
          <xm:sqref>AO60:AQ60</xm:sqref>
        </x14:dataValidation>
        <x14:dataValidation type="list" allowBlank="1" showInputMessage="1" showErrorMessage="1" xr:uid="{00000000-0002-0000-0000-00000C000000}">
          <x14:formula1>
            <xm:f>Sheet1!$D$3:$D$8</xm:f>
          </x14:formula1>
          <xm:sqref>I113:P113</xm:sqref>
        </x14:dataValidation>
        <x14:dataValidation type="list" allowBlank="1" showInputMessage="1" showErrorMessage="1" xr:uid="{00000000-0002-0000-0000-00000D000000}">
          <x14:formula1>
            <xm:f>源石技艺范围杂项!$D$1:$D$9</xm:f>
          </x14:formula1>
          <xm:sqref>H115:AA115</xm:sqref>
        </x14:dataValidation>
        <x14:dataValidation type="list" allowBlank="1" showInputMessage="1" showErrorMessage="1" xr:uid="{00000000-0002-0000-0000-00000E000000}">
          <x14:formula1>
            <xm:f>源石技艺范围杂项!$H$1:$H$7</xm:f>
          </x14:formula1>
          <xm:sqref>H119:Q119</xm:sqref>
        </x14:dataValidation>
        <x14:dataValidation type="list" allowBlank="1" showInputMessage="1" showErrorMessage="1" xr:uid="{00000000-0002-0000-0000-00000F000000}">
          <x14:formula1>
            <xm:f>源石技艺范围杂项!$K$3:$K$6</xm:f>
          </x14:formula1>
          <xm:sqref>H127:Q127</xm:sqref>
        </x14:dataValidation>
        <x14:dataValidation type="list" allowBlank="1" showInputMessage="1" showErrorMessage="1" xr:uid="{00000000-0002-0000-0000-000010000000}">
          <x14:formula1>
            <xm:f>背包杂项!$F$32:$J$32</xm:f>
          </x14:formula1>
          <xm:sqref>E136:AT137</xm:sqref>
        </x14:dataValidation>
        <x14:dataValidation type="list" allowBlank="1" showInputMessage="1" showErrorMessage="1" xr:uid="{00000000-0002-0000-0000-000012000000}">
          <x14:formula1>
            <xm:f>背包杂项!$G$3:$G$12</xm:f>
          </x14:formula1>
          <xm:sqref>E155:AT155</xm:sqref>
        </x14:dataValidation>
        <x14:dataValidation type="list" allowBlank="1" showInputMessage="1" showErrorMessage="1" xr:uid="{00000000-0002-0000-0000-000017000000}">
          <x14:formula1>
            <xm:f>源石技艺杂项!$F$12:$F$19</xm:f>
          </x14:formula1>
          <xm:sqref>C99:H108</xm:sqref>
        </x14:dataValidation>
        <x14:dataValidation type="list" allowBlank="1" showInputMessage="1" showErrorMessage="1" xr:uid="{00000000-0002-0000-0000-00001A000000}">
          <x14:formula1>
            <xm:f>简单杂表!$A$1:$A$4</xm:f>
          </x14:formula1>
          <xm:sqref>C72:D77 C47:D50 C28:D43 AI26:AJ29 C54:D68 AI39:AJ77 AI33:AJ35</xm:sqref>
        </x14:dataValidation>
        <x14:dataValidation type="list" allowBlank="1" showInputMessage="1" showErrorMessage="1" xr:uid="{00000000-0002-0000-0000-00001B000000}">
          <x14:formula1>
            <xm:f>背包杂项!$E$3:$E$17</xm:f>
          </x14:formula1>
          <xm:sqref>E140:AT143</xm:sqref>
        </x14:dataValidation>
        <x14:dataValidation type="list" allowBlank="1" showInputMessage="1" showErrorMessage="1" xr:uid="{00000000-0002-0000-0000-00001C000000}">
          <x14:formula1>
            <xm:f>法杖与无人机副表!$E$3:$E$17</xm:f>
          </x14:formula1>
          <xm:sqref>G146:J148 S146:V148 AE146:AH148 AQ146:AT148 M146:P148 Y146:AB148 AK146:AN148</xm:sqref>
        </x14:dataValidation>
        <x14:dataValidation type="list" allowBlank="1" showInputMessage="1" showErrorMessage="1" xr:uid="{00000000-0002-0000-0000-00001F000000}">
          <x14:formula1>
            <xm:f>法杖与无人机副表!$G$3:$G$7</xm:f>
          </x14:formula1>
          <xm:sqref>G149:J150 S149:V150 AE149:AH150 AQ149:AT150 M149:P150 Y149:AB150 AK149:AN150</xm:sqref>
        </x14:dataValidation>
        <x14:dataValidation type="list" allowBlank="1" showInputMessage="1" showErrorMessage="1" xr:uid="{00000000-0002-0000-0000-000020000000}">
          <x14:formula1>
            <xm:f>简单杂表!$D$60:$D$75</xm:f>
          </x14:formula1>
          <xm:sqref>S15:Z21</xm:sqref>
        </x14:dataValidation>
        <x14:dataValidation type="list" allowBlank="1" showInputMessage="1" showErrorMessage="1" xr:uid="{00000000-0002-0000-0000-000021000000}">
          <x14:formula1>
            <xm:f>法杖与无人机副表!$C$3:$C$8</xm:f>
          </x14:formula1>
          <xm:sqref>G144:J145 S144:V145 AE144:AH145 AQ144:AT145 M144:P145 Y144:AB145 AK144:AN145</xm:sqref>
        </x14:dataValidation>
        <x14:dataValidation type="list" allowBlank="1" showInputMessage="1" showErrorMessage="1" xr:uid="{00000000-0002-0000-0000-000022000000}">
          <x14:formula1>
            <xm:f>感染体系!$N$3:$N$8</xm:f>
          </x14:formula1>
          <xm:sqref>E16:H21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3:E8"/>
  <sheetViews>
    <sheetView workbookViewId="0">
      <selection activeCell="G11" sqref="G11"/>
    </sheetView>
  </sheetViews>
  <sheetFormatPr defaultColWidth="9" defaultRowHeight="13.8"/>
  <sheetData>
    <row r="3" spans="4:5">
      <c r="D3" t="s">
        <v>218</v>
      </c>
      <c r="E3">
        <v>1</v>
      </c>
    </row>
    <row r="4" spans="4:5">
      <c r="D4" t="s">
        <v>219</v>
      </c>
      <c r="E4">
        <v>2</v>
      </c>
    </row>
    <row r="5" spans="4:5">
      <c r="D5" t="s">
        <v>220</v>
      </c>
      <c r="E5">
        <v>3</v>
      </c>
    </row>
    <row r="6" spans="4:5">
      <c r="D6" t="s">
        <v>221</v>
      </c>
      <c r="E6">
        <v>4</v>
      </c>
    </row>
    <row r="7" spans="4:5">
      <c r="D7" t="s">
        <v>222</v>
      </c>
      <c r="E7">
        <v>5</v>
      </c>
    </row>
    <row r="8" spans="4:5">
      <c r="D8" t="s">
        <v>223</v>
      </c>
      <c r="E8">
        <v>6</v>
      </c>
    </row>
  </sheetData>
  <phoneticPr fontId="3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1:L24"/>
  <sheetViews>
    <sheetView topLeftCell="G2" workbookViewId="0">
      <selection activeCell="H15" sqref="H15"/>
    </sheetView>
  </sheetViews>
  <sheetFormatPr defaultColWidth="9" defaultRowHeight="13.8"/>
  <cols>
    <col min="1" max="21" width="21.109375" customWidth="1"/>
  </cols>
  <sheetData>
    <row r="1" spans="4:12" ht="106.2" customHeight="1">
      <c r="D1">
        <v>8</v>
      </c>
      <c r="E1">
        <v>0</v>
      </c>
      <c r="G1">
        <v>0</v>
      </c>
      <c r="H1">
        <v>1</v>
      </c>
    </row>
    <row r="2" spans="4:12" ht="106.2" customHeight="1">
      <c r="D2">
        <v>14</v>
      </c>
      <c r="E2">
        <v>1</v>
      </c>
      <c r="G2">
        <v>1</v>
      </c>
      <c r="H2">
        <v>2</v>
      </c>
    </row>
    <row r="3" spans="4:12" ht="106.2" customHeight="1">
      <c r="D3">
        <v>20</v>
      </c>
      <c r="E3">
        <v>2</v>
      </c>
      <c r="G3">
        <v>2</v>
      </c>
      <c r="H3">
        <v>2.5</v>
      </c>
      <c r="K3" t="s">
        <v>224</v>
      </c>
      <c r="L3">
        <v>0</v>
      </c>
    </row>
    <row r="4" spans="4:12" ht="106.2" customHeight="1">
      <c r="D4">
        <v>26</v>
      </c>
      <c r="E4">
        <v>3</v>
      </c>
      <c r="G4">
        <v>3</v>
      </c>
      <c r="H4">
        <v>3</v>
      </c>
      <c r="K4" t="s">
        <v>225</v>
      </c>
      <c r="L4">
        <v>2</v>
      </c>
    </row>
    <row r="5" spans="4:12" ht="106.2" customHeight="1">
      <c r="D5">
        <v>32</v>
      </c>
      <c r="E5">
        <v>4</v>
      </c>
      <c r="G5">
        <v>1</v>
      </c>
      <c r="H5" s="1" t="s">
        <v>226</v>
      </c>
      <c r="K5" t="s">
        <v>227</v>
      </c>
      <c r="L5">
        <v>4</v>
      </c>
    </row>
    <row r="6" spans="4:12" ht="106.2" customHeight="1">
      <c r="D6">
        <v>38</v>
      </c>
      <c r="E6">
        <v>5</v>
      </c>
      <c r="G6">
        <v>3</v>
      </c>
      <c r="H6" s="1" t="s">
        <v>228</v>
      </c>
      <c r="K6" t="s">
        <v>229</v>
      </c>
      <c r="L6">
        <v>5</v>
      </c>
    </row>
    <row r="7" spans="4:12" ht="106.2" customHeight="1">
      <c r="D7">
        <v>40</v>
      </c>
      <c r="E7">
        <v>6</v>
      </c>
      <c r="G7">
        <v>3</v>
      </c>
      <c r="H7" s="1" t="s">
        <v>230</v>
      </c>
    </row>
    <row r="8" spans="4:12" ht="106.2" customHeight="1">
      <c r="D8">
        <v>44</v>
      </c>
      <c r="E8">
        <v>7</v>
      </c>
    </row>
    <row r="9" spans="4:12" ht="106.2" customHeight="1">
      <c r="D9">
        <v>48</v>
      </c>
      <c r="E9">
        <v>8</v>
      </c>
    </row>
    <row r="10" spans="4:12" ht="106.2" customHeight="1">
      <c r="H10">
        <v>1</v>
      </c>
      <c r="I10">
        <v>0</v>
      </c>
    </row>
    <row r="11" spans="4:12" ht="106.2" customHeight="1">
      <c r="H11">
        <v>2</v>
      </c>
      <c r="I11">
        <v>1</v>
      </c>
    </row>
    <row r="12" spans="4:12" ht="106.2" customHeight="1">
      <c r="H12">
        <v>2.5</v>
      </c>
      <c r="I12">
        <v>2</v>
      </c>
    </row>
    <row r="13" spans="4:12" ht="106.2" customHeight="1">
      <c r="H13">
        <v>3</v>
      </c>
      <c r="I13">
        <v>3</v>
      </c>
    </row>
    <row r="14" spans="4:12" ht="106.2" customHeight="1">
      <c r="H14" s="1" t="s">
        <v>226</v>
      </c>
      <c r="I14">
        <v>1</v>
      </c>
    </row>
    <row r="15" spans="4:12" ht="106.2" customHeight="1">
      <c r="H15" s="1" t="s">
        <v>228</v>
      </c>
      <c r="I15">
        <v>3</v>
      </c>
    </row>
    <row r="16" spans="4:12" ht="106.2" customHeight="1">
      <c r="H16" s="1" t="s">
        <v>230</v>
      </c>
      <c r="I16">
        <v>3</v>
      </c>
    </row>
    <row r="17" ht="106.2" customHeight="1"/>
    <row r="18" ht="106.2" customHeight="1"/>
    <row r="19" ht="106.2" customHeight="1"/>
    <row r="20" ht="106.2" customHeight="1"/>
    <row r="21" ht="106.2" customHeight="1"/>
    <row r="22" ht="106.2" customHeight="1"/>
    <row r="23" ht="106.2" customHeight="1"/>
    <row r="24" ht="106.2" customHeight="1"/>
  </sheetData>
  <phoneticPr fontId="3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M68"/>
  <sheetViews>
    <sheetView topLeftCell="A55" zoomScale="85" zoomScaleNormal="85" workbookViewId="0">
      <selection activeCell="H58" sqref="H58"/>
    </sheetView>
  </sheetViews>
  <sheetFormatPr defaultColWidth="8.88671875" defaultRowHeight="13.8"/>
  <cols>
    <col min="1" max="20" width="19.5546875" style="74" customWidth="1"/>
    <col min="21" max="16384" width="8.88671875" style="74"/>
  </cols>
  <sheetData>
    <row r="2" spans="1:39">
      <c r="B2" s="74" t="s">
        <v>231</v>
      </c>
      <c r="D2" s="74" t="s">
        <v>232</v>
      </c>
      <c r="E2" s="74" t="s">
        <v>233</v>
      </c>
      <c r="F2" s="74" t="s">
        <v>9</v>
      </c>
      <c r="G2" s="74" t="s">
        <v>231</v>
      </c>
      <c r="K2" s="74" t="s">
        <v>234</v>
      </c>
      <c r="L2" s="74" t="s">
        <v>235</v>
      </c>
      <c r="M2" s="74" t="s">
        <v>236</v>
      </c>
      <c r="N2" s="74" t="s">
        <v>237</v>
      </c>
      <c r="O2" s="74" t="s">
        <v>238</v>
      </c>
      <c r="P2" s="74" t="s">
        <v>239</v>
      </c>
      <c r="Q2" s="74" t="s">
        <v>240</v>
      </c>
      <c r="R2" s="74" t="s">
        <v>241</v>
      </c>
      <c r="S2" s="74" t="s">
        <v>242</v>
      </c>
      <c r="T2" s="74" t="s">
        <v>243</v>
      </c>
      <c r="U2" s="74" t="s">
        <v>244</v>
      </c>
      <c r="V2" s="74" t="s">
        <v>245</v>
      </c>
      <c r="W2" s="74" t="s">
        <v>246</v>
      </c>
      <c r="X2" s="74" t="s">
        <v>247</v>
      </c>
      <c r="Y2" s="74" t="s">
        <v>248</v>
      </c>
      <c r="Z2" s="74" t="s">
        <v>249</v>
      </c>
      <c r="AA2" s="74" t="s">
        <v>250</v>
      </c>
      <c r="AB2" s="74" t="s">
        <v>251</v>
      </c>
    </row>
    <row r="3" spans="1:39">
      <c r="B3" s="74" t="s">
        <v>9</v>
      </c>
      <c r="D3" s="74" t="s">
        <v>237</v>
      </c>
      <c r="E3" s="75" t="s">
        <v>234</v>
      </c>
      <c r="F3" s="74" t="s">
        <v>247</v>
      </c>
      <c r="G3" s="74" t="s">
        <v>239</v>
      </c>
      <c r="K3" s="74">
        <v>1</v>
      </c>
      <c r="L3" s="74">
        <v>1</v>
      </c>
      <c r="M3" s="74">
        <v>1</v>
      </c>
      <c r="N3" s="74">
        <v>1</v>
      </c>
      <c r="O3" s="74">
        <v>1</v>
      </c>
      <c r="P3" s="74">
        <v>1</v>
      </c>
      <c r="Q3" s="74">
        <v>1</v>
      </c>
      <c r="R3" s="74">
        <v>1</v>
      </c>
      <c r="S3" s="74">
        <v>1</v>
      </c>
      <c r="T3" s="74">
        <v>1</v>
      </c>
      <c r="U3" s="74">
        <v>1</v>
      </c>
      <c r="V3" s="74">
        <v>1</v>
      </c>
      <c r="W3" s="74">
        <v>1</v>
      </c>
      <c r="X3" s="74">
        <v>1</v>
      </c>
      <c r="Y3" s="74">
        <v>1</v>
      </c>
      <c r="Z3" s="74">
        <v>1</v>
      </c>
      <c r="AA3" s="74">
        <v>1</v>
      </c>
      <c r="AB3" s="74">
        <v>1</v>
      </c>
    </row>
    <row r="4" spans="1:39">
      <c r="B4" s="74" t="s">
        <v>233</v>
      </c>
      <c r="D4" s="74" t="s">
        <v>238</v>
      </c>
      <c r="E4" s="74" t="s">
        <v>235</v>
      </c>
      <c r="F4" s="74" t="s">
        <v>248</v>
      </c>
      <c r="G4" s="74" t="s">
        <v>240</v>
      </c>
      <c r="N4" s="74">
        <v>2</v>
      </c>
      <c r="O4" s="74">
        <v>2</v>
      </c>
      <c r="P4" s="74">
        <v>2</v>
      </c>
      <c r="Q4" s="74">
        <v>2</v>
      </c>
      <c r="R4" s="74">
        <v>2</v>
      </c>
      <c r="S4" s="74">
        <v>2</v>
      </c>
      <c r="T4" s="74">
        <v>2</v>
      </c>
      <c r="U4" s="74">
        <v>2</v>
      </c>
      <c r="V4" s="74">
        <v>2</v>
      </c>
      <c r="W4" s="74">
        <v>2</v>
      </c>
      <c r="X4" s="74">
        <v>2</v>
      </c>
      <c r="Y4" s="74">
        <v>2</v>
      </c>
      <c r="Z4" s="74">
        <v>2</v>
      </c>
      <c r="AA4" s="74">
        <v>2</v>
      </c>
      <c r="AB4" s="74">
        <v>2</v>
      </c>
    </row>
    <row r="5" spans="1:39">
      <c r="B5" s="74" t="s">
        <v>232</v>
      </c>
      <c r="E5" s="74" t="s">
        <v>236</v>
      </c>
      <c r="F5" s="74" t="s">
        <v>249</v>
      </c>
      <c r="G5" s="74" t="s">
        <v>241</v>
      </c>
      <c r="P5" s="74">
        <v>3</v>
      </c>
      <c r="Q5" s="74">
        <v>3</v>
      </c>
      <c r="R5" s="74">
        <v>3</v>
      </c>
      <c r="S5" s="74">
        <v>3</v>
      </c>
      <c r="T5" s="74">
        <v>3</v>
      </c>
      <c r="U5" s="74">
        <v>3</v>
      </c>
      <c r="V5" s="74">
        <v>3</v>
      </c>
      <c r="W5" s="74">
        <v>3</v>
      </c>
      <c r="X5" s="74">
        <v>3</v>
      </c>
      <c r="Y5" s="74">
        <v>3</v>
      </c>
      <c r="Z5" s="74">
        <v>3</v>
      </c>
      <c r="AA5" s="74">
        <v>3</v>
      </c>
      <c r="AB5" s="74">
        <v>3</v>
      </c>
    </row>
    <row r="6" spans="1:39">
      <c r="F6" s="74" t="s">
        <v>250</v>
      </c>
      <c r="G6" s="74" t="s">
        <v>242</v>
      </c>
    </row>
    <row r="7" spans="1:39">
      <c r="F7" s="74" t="s">
        <v>251</v>
      </c>
      <c r="G7" s="74" t="s">
        <v>243</v>
      </c>
      <c r="AK7" s="74">
        <v>1</v>
      </c>
      <c r="AL7" s="74">
        <v>2</v>
      </c>
      <c r="AM7" s="74">
        <v>3</v>
      </c>
    </row>
    <row r="8" spans="1:39">
      <c r="G8" s="74" t="s">
        <v>244</v>
      </c>
    </row>
    <row r="9" spans="1:39">
      <c r="G9" s="74" t="s">
        <v>245</v>
      </c>
    </row>
    <row r="10" spans="1:39">
      <c r="G10" s="74" t="s">
        <v>246</v>
      </c>
    </row>
    <row r="12" spans="1:39">
      <c r="A12" s="74" t="s">
        <v>231</v>
      </c>
      <c r="B12" s="74" t="s">
        <v>9</v>
      </c>
      <c r="C12" s="74" t="s">
        <v>233</v>
      </c>
      <c r="D12" s="74" t="s">
        <v>232</v>
      </c>
      <c r="F12" s="74" t="str">
        <f>IFERROR(_xlfn.IFS(VLOOKUP(源石技艺杂项!$A$12,角色卡!$C$84:$E$92,1,FALSE)="元素塑能","法术风暴"),"")</f>
        <v/>
      </c>
    </row>
    <row r="13" spans="1:39">
      <c r="A13" s="74" t="s">
        <v>252</v>
      </c>
      <c r="B13" s="74" t="s">
        <v>253</v>
      </c>
      <c r="C13" s="74" t="s">
        <v>254</v>
      </c>
      <c r="D13" s="74" t="s">
        <v>255</v>
      </c>
      <c r="F13" s="75" t="str">
        <f>IFERROR(_xlfn.IFS(VLOOKUP(源石技艺杂项!$A$12,角色卡!$C$84:$E$92,1,FALSE)="元素塑能","元素造物"),"")</f>
        <v/>
      </c>
    </row>
    <row r="14" spans="1:39">
      <c r="A14" s="74" t="s">
        <v>256</v>
      </c>
      <c r="B14" s="74" t="s">
        <v>257</v>
      </c>
      <c r="C14" s="74" t="s">
        <v>258</v>
      </c>
      <c r="D14" s="74" t="s">
        <v>259</v>
      </c>
      <c r="F14" s="74" t="str">
        <f>IFERROR(_xlfn.IFS(VLOOKUP(源石技艺杂项!$B$12,角色卡!$C$84:$E$93,1,FALSE)="精神意志","精神爆发"),"")</f>
        <v/>
      </c>
    </row>
    <row r="15" spans="1:39">
      <c r="F15" s="74" t="str">
        <f>IFERROR(_xlfn.IFS(VLOOKUP($B$12,角色卡!$C$84:$E$93,1,FALSE)="精神意志","意念裹挟"),"")</f>
        <v/>
      </c>
      <c r="I15" s="74" t="s">
        <v>252</v>
      </c>
      <c r="J15" s="74">
        <v>3</v>
      </c>
    </row>
    <row r="16" spans="1:39">
      <c r="F16" s="74" t="str">
        <f>IFERROR(_xlfn.IFS(VLOOKUP($C$12,角色卡!$C$84:$E$92,1,FALSE)="强化附魔","法术湮灭"),"")</f>
        <v/>
      </c>
      <c r="I16" s="74" t="s">
        <v>256</v>
      </c>
      <c r="J16" s="74">
        <v>3</v>
      </c>
    </row>
    <row r="17" spans="3:10">
      <c r="F17" s="74" t="str">
        <f>IFERROR(_xlfn.IFS(VLOOKUP($C$12,角色卡!$C$84:$E$92,1,FALSE)="强化附魔","法术涌动"),"")</f>
        <v/>
      </c>
      <c r="I17" s="74" t="s">
        <v>253</v>
      </c>
      <c r="J17" s="74">
        <v>3</v>
      </c>
    </row>
    <row r="18" spans="3:10">
      <c r="C18" s="495" t="e">
        <f>_xlfn.IFS(OR(角色卡!F84="法术附魔",角色卡!F84="法术祛魔",角色卡!F84="元素转换"),4,OR(AND(角色卡!F84="治疗术",角色卡!I84=1),AND(角色卡!F84="光环术",角色卡!I84=1)),2,OR(AND(角色卡!F84="治疗术",角色卡!I84=2),AND(角色卡!F84="光环术",角色卡!I84=2)),5,OR(AND(角色卡!F84=VLOOKUP(角色卡!F84,$G$20:$G$32,1,FALSE),角色卡!I84=1)),1,OR(AND(角色卡!F84=VLOOKUP(角色卡!F84,$G$20:$G$32,1,FALSE),角色卡!I84=2)),3,OR(AND(角色卡!F84=VLOOKUP(角色卡!F84,$G$20:$G$32,1,FALSE),角色卡!I84=3)),5)</f>
        <v>#N/A</v>
      </c>
      <c r="D18" s="495"/>
      <c r="F18" s="74" t="str">
        <f>IFERROR(_xlfn.IFS(VLOOKUP($D$12,角色卡!$C$84:$E$92,1,FALSE)="医疗法术","技力光环"),"")</f>
        <v/>
      </c>
      <c r="I18" s="74" t="s">
        <v>257</v>
      </c>
      <c r="J18" s="74">
        <v>3</v>
      </c>
    </row>
    <row r="19" spans="3:10">
      <c r="C19" s="495"/>
      <c r="D19" s="495"/>
      <c r="F19" s="74" t="str">
        <f>IFERROR(_xlfn.IFS(VLOOKUP($D$12,角色卡!$C$84:$E$92,1,FALSE)+"医疗法术","生命之触"),"")</f>
        <v/>
      </c>
      <c r="I19" s="74" t="s">
        <v>254</v>
      </c>
      <c r="J19" s="74">
        <v>4</v>
      </c>
    </row>
    <row r="20" spans="3:10">
      <c r="C20" s="495" t="e">
        <f>_xlfn.IFS(OR(角色卡!F86="法术附魔",角色卡!F86="法术祛魔",角色卡!F86="元素转换"),4,OR(AND(角色卡!F86="治疗术",角色卡!I86=1),AND(角色卡!F86="光环术",角色卡!I86=1)),2,OR(AND(角色卡!F86="治疗术",角色卡!I86=2),AND(角色卡!F86="光环术",角色卡!I86=2)),5,OR(AND(角色卡!F86=VLOOKUP(角色卡!F86,$G$20:$G$32,1,FALSE),角色卡!I86=1)),1,OR(AND(角色卡!F86=VLOOKUP(角色卡!F86,$G$20:$G$32,1,FALSE),角色卡!I86=2)),3,OR(AND(角色卡!F86=VLOOKUP(角色卡!F86,$G$20:$G$32,1,FALSE),角色卡!I86=3)),5)</f>
        <v>#N/A</v>
      </c>
      <c r="D20" s="495"/>
      <c r="G20" s="74" t="s">
        <v>239</v>
      </c>
      <c r="I20" s="74" t="s">
        <v>258</v>
      </c>
      <c r="J20" s="74">
        <v>4</v>
      </c>
    </row>
    <row r="21" spans="3:10">
      <c r="C21" s="495"/>
      <c r="D21" s="495"/>
      <c r="G21" s="74" t="s">
        <v>240</v>
      </c>
      <c r="I21" s="74" t="s">
        <v>255</v>
      </c>
      <c r="J21" s="74">
        <v>3</v>
      </c>
    </row>
    <row r="22" spans="3:10">
      <c r="C22" s="495" t="e">
        <f>_xlfn.IFS(OR(角色卡!F88="法术附魔",角色卡!F88="法术祛魔",角色卡!F88="元素转换"),4,OR(AND(角色卡!F88="治疗术",角色卡!I88=1),AND(角色卡!F88="光环术",角色卡!I88=1)),2,OR(AND(角色卡!F88="治疗术",角色卡!I88=2),AND(角色卡!F88="光环术",角色卡!I88=2)),5,OR(AND(角色卡!F88=VLOOKUP(角色卡!F88,$G$20:$G$32,1,FALSE),角色卡!I88=1)),1,OR(AND(角色卡!F88=VLOOKUP(角色卡!F88,$G$20:$G$32,1,FALSE),角色卡!I88=2)),3,OR(AND(角色卡!F88=VLOOKUP(角色卡!F88,$G$20:$G$32,1,FALSE),角色卡!I88=3)),5)</f>
        <v>#N/A</v>
      </c>
      <c r="D22" s="495"/>
      <c r="G22" s="74" t="s">
        <v>241</v>
      </c>
      <c r="I22" s="74" t="s">
        <v>259</v>
      </c>
      <c r="J22" s="74">
        <v>3</v>
      </c>
    </row>
    <row r="23" spans="3:10">
      <c r="C23" s="495"/>
      <c r="D23" s="495"/>
      <c r="G23" s="74" t="s">
        <v>242</v>
      </c>
    </row>
    <row r="24" spans="3:10">
      <c r="C24" s="495" t="e">
        <f>_xlfn.IFS(OR(角色卡!F90="法术附魔",角色卡!F90="法术祛魔",角色卡!F90="元素转换"),4,OR(AND(角色卡!F90="治疗术",角色卡!I90=1),AND(角色卡!F90="光环术",角色卡!I90=1)),2,OR(AND(角色卡!F90="治疗术",角色卡!I90=2),AND(角色卡!F90="光环术",角色卡!I90=2)),5,OR(AND(角色卡!F90=VLOOKUP(角色卡!F90,$G$20:$G$32,1,FALSE),角色卡!I90=1)),1,OR(AND(角色卡!F90=VLOOKUP(角色卡!F90,$G$20:$G$32,1,FALSE),角色卡!I90=2)),3,OR(AND(角色卡!F90=VLOOKUP(角色卡!F90,$G$20:$G$32,1,FALSE),角色卡!I90=3)),5)</f>
        <v>#N/A</v>
      </c>
      <c r="D24" s="495"/>
      <c r="G24" s="74" t="s">
        <v>243</v>
      </c>
    </row>
    <row r="25" spans="3:10">
      <c r="C25" s="495"/>
      <c r="D25" s="495"/>
      <c r="G25" s="74" t="s">
        <v>244</v>
      </c>
    </row>
    <row r="26" spans="3:10">
      <c r="C26" s="495" t="e">
        <f>_xlfn.IFS(OR(角色卡!F92="法术附魔",角色卡!F92="法术祛魔",角色卡!F92="元素转换"),4,OR(AND(角色卡!F92="治疗术",角色卡!I92=1),AND(角色卡!F92="光环术",角色卡!I92=1)),2,OR(AND(角色卡!F92="治疗术",角色卡!I92=2),AND(角色卡!F92="光环术",角色卡!I92=2)),5,OR(AND(角色卡!F92=VLOOKUP(角色卡!F92,$G$20:$G$32,1,FALSE),角色卡!I92=1)),1,OR(AND(角色卡!F92=VLOOKUP(角色卡!F92,$G$20:$G$32,1,FALSE),角色卡!I92=2)),3,OR(AND(角色卡!F92=VLOOKUP(角色卡!F92,$G$20:$G$32,1,FALSE),角色卡!I92=3)),5)</f>
        <v>#N/A</v>
      </c>
      <c r="D26" s="495"/>
      <c r="G26" s="74" t="s">
        <v>245</v>
      </c>
    </row>
    <row r="27" spans="3:10">
      <c r="C27" s="495"/>
      <c r="D27" s="495"/>
      <c r="G27" s="74" t="s">
        <v>246</v>
      </c>
    </row>
    <row r="28" spans="3:10">
      <c r="C28" s="495" t="e">
        <f>_xlfn.IFS(OR(角色卡!F94="法术附魔",角色卡!F94="法术祛魔",角色卡!F94="元素转换"),4,OR(AND(角色卡!F94="治疗术",角色卡!I94=1),AND(角色卡!F94="光环术",角色卡!I94=1)),2,OR(AND(角色卡!F94="治疗术",角色卡!I94=2),AND(角色卡!F94="光环术",角色卡!I94=2)),5,OR(AND(角色卡!F94=VLOOKUP(角色卡!F94,$G$20:$G$32,1,FALSE),角色卡!I94=1)),1,OR(AND(角色卡!F94=VLOOKUP(角色卡!F94,$G$20:$G$32,1,FALSE),角色卡!I94=2)),3,OR(AND(角色卡!F94=VLOOKUP(角色卡!F94,$G$20:$G$32,1,FALSE),角色卡!I94=3)),5)</f>
        <v>#N/A</v>
      </c>
      <c r="D28" s="495"/>
      <c r="G28" s="74" t="s">
        <v>247</v>
      </c>
    </row>
    <row r="29" spans="3:10">
      <c r="C29" s="495"/>
      <c r="D29" s="495"/>
      <c r="G29" s="74" t="s">
        <v>248</v>
      </c>
    </row>
    <row r="30" spans="3:10">
      <c r="G30" s="74" t="s">
        <v>249</v>
      </c>
    </row>
    <row r="31" spans="3:10">
      <c r="G31" s="74" t="s">
        <v>250</v>
      </c>
    </row>
    <row r="32" spans="3:10">
      <c r="G32" s="74" t="s">
        <v>251</v>
      </c>
    </row>
    <row r="37" spans="1:10" ht="82.8">
      <c r="I37" s="74" t="s">
        <v>252</v>
      </c>
      <c r="J37" s="76" t="s">
        <v>260</v>
      </c>
    </row>
    <row r="38" spans="1:10" ht="165.6">
      <c r="A38" s="76"/>
      <c r="B38" s="76"/>
      <c r="C38" s="76"/>
      <c r="D38" s="76"/>
      <c r="E38" s="76"/>
      <c r="F38" s="76"/>
      <c r="G38" s="76"/>
      <c r="H38" s="76"/>
      <c r="I38" s="74" t="s">
        <v>256</v>
      </c>
      <c r="J38" s="76" t="s">
        <v>261</v>
      </c>
    </row>
    <row r="39" spans="1:10" ht="55.2">
      <c r="I39" s="74" t="s">
        <v>253</v>
      </c>
      <c r="J39" s="76" t="s">
        <v>262</v>
      </c>
    </row>
    <row r="40" spans="1:10" ht="82.8">
      <c r="I40" s="74" t="s">
        <v>257</v>
      </c>
      <c r="J40" s="76" t="s">
        <v>263</v>
      </c>
    </row>
    <row r="41" spans="1:10" ht="82.8">
      <c r="I41" s="74" t="s">
        <v>254</v>
      </c>
      <c r="J41" s="76" t="s">
        <v>263</v>
      </c>
    </row>
    <row r="42" spans="1:10" ht="82.8">
      <c r="I42" s="74" t="s">
        <v>258</v>
      </c>
      <c r="J42" s="76" t="s">
        <v>264</v>
      </c>
    </row>
    <row r="43" spans="1:10" ht="82.8">
      <c r="I43" s="74" t="s">
        <v>255</v>
      </c>
      <c r="J43" s="76" t="s">
        <v>265</v>
      </c>
    </row>
    <row r="44" spans="1:10" ht="82.8">
      <c r="I44" s="74" t="s">
        <v>259</v>
      </c>
      <c r="J44" s="76" t="s">
        <v>266</v>
      </c>
    </row>
    <row r="45" spans="1:10" ht="41.4" customHeight="1">
      <c r="H45" s="74">
        <v>1</v>
      </c>
      <c r="I45" s="74">
        <v>2</v>
      </c>
      <c r="J45" s="74">
        <v>3</v>
      </c>
    </row>
    <row r="46" spans="1:10" ht="45.6" customHeight="1">
      <c r="D46" s="75"/>
      <c r="E46" s="75"/>
      <c r="G46" s="74" t="s">
        <v>239</v>
      </c>
      <c r="H46" s="74" t="s">
        <v>267</v>
      </c>
      <c r="I46" s="75" t="s">
        <v>268</v>
      </c>
      <c r="J46" s="75" t="s">
        <v>269</v>
      </c>
    </row>
    <row r="47" spans="1:10" ht="45.6" customHeight="1">
      <c r="D47" s="75"/>
      <c r="G47" s="74" t="s">
        <v>240</v>
      </c>
      <c r="H47" s="75" t="s">
        <v>270</v>
      </c>
      <c r="I47" s="75" t="s">
        <v>271</v>
      </c>
      <c r="J47" s="75" t="s">
        <v>272</v>
      </c>
    </row>
    <row r="48" spans="1:10" ht="45.6" customHeight="1">
      <c r="G48" s="74" t="s">
        <v>241</v>
      </c>
      <c r="H48" s="75" t="s">
        <v>273</v>
      </c>
      <c r="I48" s="75" t="s">
        <v>274</v>
      </c>
      <c r="J48" s="75" t="s">
        <v>275</v>
      </c>
    </row>
    <row r="49" spans="7:10" ht="45.6" customHeight="1">
      <c r="G49" s="74" t="s">
        <v>242</v>
      </c>
      <c r="H49" s="75" t="s">
        <v>276</v>
      </c>
      <c r="I49" s="75" t="s">
        <v>277</v>
      </c>
      <c r="J49" s="75" t="s">
        <v>278</v>
      </c>
    </row>
    <row r="50" spans="7:10" ht="45.6" customHeight="1">
      <c r="G50" s="74" t="s">
        <v>243</v>
      </c>
      <c r="H50" s="75" t="s">
        <v>279</v>
      </c>
      <c r="I50" s="75" t="s">
        <v>280</v>
      </c>
      <c r="J50" s="75" t="s">
        <v>281</v>
      </c>
    </row>
    <row r="51" spans="7:10" ht="45.6" customHeight="1">
      <c r="G51" s="74" t="s">
        <v>244</v>
      </c>
      <c r="H51" s="75" t="s">
        <v>282</v>
      </c>
      <c r="I51" s="75" t="s">
        <v>283</v>
      </c>
      <c r="J51" s="75" t="s">
        <v>284</v>
      </c>
    </row>
    <row r="52" spans="7:10" ht="45.6" customHeight="1">
      <c r="G52" s="74" t="s">
        <v>245</v>
      </c>
      <c r="H52" s="75" t="s">
        <v>285</v>
      </c>
      <c r="I52" s="75" t="s">
        <v>286</v>
      </c>
      <c r="J52" s="75" t="s">
        <v>287</v>
      </c>
    </row>
    <row r="53" spans="7:10" ht="45.6" customHeight="1">
      <c r="G53" s="74" t="s">
        <v>246</v>
      </c>
      <c r="H53" s="74" t="s">
        <v>288</v>
      </c>
      <c r="I53" s="75" t="s">
        <v>289</v>
      </c>
      <c r="J53" s="75" t="s">
        <v>290</v>
      </c>
    </row>
    <row r="54" spans="7:10" ht="45.6" customHeight="1">
      <c r="G54" s="74" t="s">
        <v>247</v>
      </c>
      <c r="H54" s="75" t="s">
        <v>291</v>
      </c>
      <c r="I54" s="75" t="s">
        <v>292</v>
      </c>
      <c r="J54" s="75" t="s">
        <v>293</v>
      </c>
    </row>
    <row r="55" spans="7:10" ht="45.6" customHeight="1">
      <c r="G55" s="74" t="s">
        <v>248</v>
      </c>
      <c r="H55" s="75" t="s">
        <v>294</v>
      </c>
      <c r="I55" s="75" t="s">
        <v>295</v>
      </c>
      <c r="J55" s="75" t="s">
        <v>296</v>
      </c>
    </row>
    <row r="56" spans="7:10" ht="45.6" customHeight="1">
      <c r="G56" s="74" t="s">
        <v>249</v>
      </c>
      <c r="H56" s="75" t="s">
        <v>297</v>
      </c>
      <c r="I56" s="75" t="s">
        <v>298</v>
      </c>
      <c r="J56" s="75" t="s">
        <v>299</v>
      </c>
    </row>
    <row r="57" spans="7:10" ht="45.6" customHeight="1">
      <c r="G57" s="74" t="s">
        <v>250</v>
      </c>
      <c r="H57" s="75" t="s">
        <v>300</v>
      </c>
      <c r="I57" s="75" t="s">
        <v>301</v>
      </c>
      <c r="J57" s="75" t="s">
        <v>302</v>
      </c>
    </row>
    <row r="58" spans="7:10" ht="45.6" customHeight="1">
      <c r="G58" s="74" t="s">
        <v>251</v>
      </c>
      <c r="H58" s="96" t="s">
        <v>1607</v>
      </c>
      <c r="I58" s="75" t="s">
        <v>303</v>
      </c>
      <c r="J58" s="75" t="s">
        <v>304</v>
      </c>
    </row>
    <row r="59" spans="7:10" ht="61.2" customHeight="1">
      <c r="G59" s="75" t="s">
        <v>237</v>
      </c>
      <c r="H59" s="75" t="s">
        <v>305</v>
      </c>
      <c r="I59" s="75" t="s">
        <v>306</v>
      </c>
    </row>
    <row r="60" spans="7:10" ht="61.2" customHeight="1">
      <c r="G60" s="74" t="s">
        <v>238</v>
      </c>
      <c r="H60" s="75" t="s">
        <v>307</v>
      </c>
      <c r="I60" s="75" t="s">
        <v>308</v>
      </c>
    </row>
    <row r="61" spans="7:10" ht="61.2" customHeight="1">
      <c r="G61" s="75" t="s">
        <v>234</v>
      </c>
      <c r="H61" s="75" t="s">
        <v>309</v>
      </c>
    </row>
    <row r="62" spans="7:10" ht="61.2" customHeight="1">
      <c r="G62" s="74" t="s">
        <v>235</v>
      </c>
      <c r="H62" s="75" t="s">
        <v>310</v>
      </c>
    </row>
    <row r="63" spans="7:10" ht="61.2" customHeight="1">
      <c r="G63" s="74" t="s">
        <v>236</v>
      </c>
      <c r="H63" s="74" t="s">
        <v>311</v>
      </c>
    </row>
    <row r="64" spans="7:10" ht="61.2" customHeight="1"/>
    <row r="65" ht="61.2" customHeight="1"/>
    <row r="66" ht="61.2" customHeight="1"/>
    <row r="67" ht="61.2" customHeight="1"/>
    <row r="68" ht="61.2" customHeight="1"/>
  </sheetData>
  <mergeCells count="12">
    <mergeCell ref="C28:C29"/>
    <mergeCell ref="D18:D19"/>
    <mergeCell ref="D20:D21"/>
    <mergeCell ref="D22:D23"/>
    <mergeCell ref="D24:D25"/>
    <mergeCell ref="D26:D27"/>
    <mergeCell ref="D28:D29"/>
    <mergeCell ref="C18:C19"/>
    <mergeCell ref="C20:C21"/>
    <mergeCell ref="C22:C23"/>
    <mergeCell ref="C24:C25"/>
    <mergeCell ref="C26:C27"/>
  </mergeCells>
  <phoneticPr fontId="32" type="noConversion"/>
  <dataValidations count="2">
    <dataValidation type="list" allowBlank="1" showInputMessage="1" showErrorMessage="1" sqref="N15" xr:uid="{00000000-0002-0000-0300-000000000000}">
      <formula1>$I$15:$I$22</formula1>
    </dataValidation>
    <dataValidation type="list" allowBlank="1" showInputMessage="1" showErrorMessage="1" sqref="N20" xr:uid="{00000000-0002-0000-0300-000001000000}">
      <formula1>$M$24:$T$24</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C144"/>
  <sheetViews>
    <sheetView showGridLines="0" topLeftCell="A7" workbookViewId="0">
      <selection activeCell="B12" sqref="B12:AC48"/>
    </sheetView>
  </sheetViews>
  <sheetFormatPr defaultColWidth="3" defaultRowHeight="13.8"/>
  <sheetData>
    <row r="1" spans="2:55" s="25" customFormat="1" ht="18" customHeight="1"/>
    <row r="2" spans="2:55" s="25" customFormat="1" ht="18" customHeight="1">
      <c r="B2" s="518" t="s">
        <v>312</v>
      </c>
      <c r="C2" s="519"/>
      <c r="D2" s="519"/>
      <c r="E2" s="519"/>
      <c r="F2" s="519"/>
      <c r="G2" s="519"/>
      <c r="H2" s="519"/>
      <c r="I2" s="519"/>
      <c r="J2" s="519"/>
      <c r="K2" s="519"/>
      <c r="L2" s="519"/>
      <c r="M2" s="519"/>
      <c r="N2" s="519"/>
      <c r="O2" s="519"/>
      <c r="P2" s="519"/>
      <c r="Q2" s="519"/>
      <c r="R2" s="519"/>
      <c r="S2" s="519"/>
      <c r="T2" s="519"/>
      <c r="U2" s="519"/>
      <c r="V2" s="519"/>
      <c r="W2" s="519"/>
      <c r="X2" s="519"/>
      <c r="Y2" s="519"/>
      <c r="Z2" s="519"/>
      <c r="AA2" s="519"/>
      <c r="AB2" s="519"/>
      <c r="AC2" s="520"/>
      <c r="AD2" s="508" t="s">
        <v>50</v>
      </c>
      <c r="AE2" s="508"/>
      <c r="AF2" s="508"/>
      <c r="AG2" s="508"/>
      <c r="AH2" s="508"/>
      <c r="AI2" s="508"/>
      <c r="AJ2" s="508"/>
      <c r="AK2" s="508"/>
      <c r="AL2" s="508"/>
      <c r="AM2" s="508"/>
      <c r="AN2" s="508"/>
      <c r="AO2" s="508"/>
      <c r="AP2" s="508"/>
      <c r="AQ2" s="508"/>
      <c r="AR2" s="508"/>
      <c r="AS2" s="508"/>
      <c r="AT2" s="508"/>
      <c r="AU2" s="508"/>
      <c r="AV2" s="508"/>
      <c r="AW2" s="508"/>
      <c r="AX2" s="508"/>
      <c r="AY2" s="508"/>
      <c r="AZ2" s="508"/>
      <c r="BA2" s="508"/>
      <c r="BB2" s="508"/>
      <c r="BC2" s="508"/>
    </row>
    <row r="3" spans="2:55" s="25" customFormat="1" ht="18" customHeight="1">
      <c r="B3" s="521"/>
      <c r="C3" s="522"/>
      <c r="D3" s="522"/>
      <c r="E3" s="522"/>
      <c r="F3" s="522"/>
      <c r="G3" s="522"/>
      <c r="H3" s="522"/>
      <c r="I3" s="522"/>
      <c r="J3" s="522"/>
      <c r="K3" s="522"/>
      <c r="L3" s="522"/>
      <c r="M3" s="522"/>
      <c r="N3" s="522"/>
      <c r="O3" s="522"/>
      <c r="P3" s="522"/>
      <c r="Q3" s="522"/>
      <c r="R3" s="522"/>
      <c r="S3" s="522"/>
      <c r="T3" s="522"/>
      <c r="U3" s="522"/>
      <c r="V3" s="522"/>
      <c r="W3" s="522"/>
      <c r="X3" s="522"/>
      <c r="Y3" s="522"/>
      <c r="Z3" s="522"/>
      <c r="AA3" s="522"/>
      <c r="AB3" s="522"/>
      <c r="AC3" s="523"/>
      <c r="AD3" s="508"/>
      <c r="AE3" s="508"/>
      <c r="AF3" s="508"/>
      <c r="AG3" s="508"/>
      <c r="AH3" s="508"/>
      <c r="AI3" s="508"/>
      <c r="AJ3" s="508"/>
      <c r="AK3" s="508"/>
      <c r="AL3" s="508"/>
      <c r="AM3" s="508"/>
      <c r="AN3" s="508"/>
      <c r="AO3" s="508"/>
      <c r="AP3" s="508"/>
      <c r="AQ3" s="508"/>
      <c r="AR3" s="508"/>
      <c r="AS3" s="508"/>
      <c r="AT3" s="508"/>
      <c r="AU3" s="508"/>
      <c r="AV3" s="508"/>
      <c r="AW3" s="508"/>
      <c r="AX3" s="508"/>
      <c r="AY3" s="508"/>
      <c r="AZ3" s="508"/>
      <c r="BA3" s="508"/>
      <c r="BB3" s="508"/>
      <c r="BC3" s="508"/>
    </row>
    <row r="4" spans="2:55" s="25" customFormat="1" ht="18" customHeight="1">
      <c r="B4" s="502" t="s">
        <v>6</v>
      </c>
      <c r="C4" s="503"/>
      <c r="D4" s="498">
        <f>角色卡!AF8</f>
        <v>0</v>
      </c>
      <c r="E4" s="499"/>
      <c r="F4" s="502" t="s">
        <v>7</v>
      </c>
      <c r="G4" s="503"/>
      <c r="H4" s="498">
        <f>角色卡!AJ8</f>
        <v>0</v>
      </c>
      <c r="I4" s="499"/>
      <c r="J4" s="502" t="s">
        <v>8</v>
      </c>
      <c r="K4" s="503"/>
      <c r="L4" s="498">
        <f>角色卡!AN8</f>
        <v>0</v>
      </c>
      <c r="M4" s="499"/>
      <c r="N4" s="502" t="s">
        <v>9</v>
      </c>
      <c r="O4" s="503"/>
      <c r="P4" s="498">
        <f>角色卡!AR8</f>
        <v>0</v>
      </c>
      <c r="Q4" s="499"/>
      <c r="R4" s="502" t="s">
        <v>10</v>
      </c>
      <c r="S4" s="503"/>
      <c r="T4" s="498">
        <f>角色卡!AR8</f>
        <v>0</v>
      </c>
      <c r="U4" s="499"/>
      <c r="V4" s="502" t="s">
        <v>11</v>
      </c>
      <c r="W4" s="503"/>
      <c r="X4" s="498">
        <f>角色卡!AZ8</f>
        <v>0</v>
      </c>
      <c r="Y4" s="499"/>
      <c r="Z4" s="502" t="s">
        <v>12</v>
      </c>
      <c r="AA4" s="503"/>
      <c r="AB4" s="498">
        <f>角色卡!BD8</f>
        <v>0</v>
      </c>
      <c r="AC4" s="499"/>
      <c r="AD4" s="531" t="s">
        <v>54</v>
      </c>
      <c r="AE4" s="532"/>
      <c r="AF4" s="532"/>
      <c r="AG4" s="532"/>
      <c r="AH4" s="533"/>
      <c r="AI4" s="531" t="s">
        <v>58</v>
      </c>
      <c r="AJ4" s="533"/>
      <c r="AK4" s="531" t="s">
        <v>59</v>
      </c>
      <c r="AL4" s="533"/>
      <c r="AM4" s="531" t="s">
        <v>60</v>
      </c>
      <c r="AN4" s="533"/>
      <c r="AO4" s="496" t="s">
        <v>61</v>
      </c>
      <c r="AP4" s="496"/>
      <c r="AQ4" s="531" t="s">
        <v>54</v>
      </c>
      <c r="AR4" s="532"/>
      <c r="AS4" s="532"/>
      <c r="AT4" s="532"/>
      <c r="AU4" s="533"/>
      <c r="AV4" s="531" t="s">
        <v>58</v>
      </c>
      <c r="AW4" s="533"/>
      <c r="AX4" s="531" t="s">
        <v>59</v>
      </c>
      <c r="AY4" s="533"/>
      <c r="AZ4" s="531" t="s">
        <v>60</v>
      </c>
      <c r="BA4" s="533"/>
      <c r="BB4" s="496" t="s">
        <v>61</v>
      </c>
      <c r="BC4" s="496"/>
    </row>
    <row r="5" spans="2:55" s="25" customFormat="1" ht="18" customHeight="1">
      <c r="B5" s="504"/>
      <c r="C5" s="505"/>
      <c r="D5" s="500"/>
      <c r="E5" s="501"/>
      <c r="F5" s="504"/>
      <c r="G5" s="505"/>
      <c r="H5" s="500"/>
      <c r="I5" s="501"/>
      <c r="J5" s="504"/>
      <c r="K5" s="505"/>
      <c r="L5" s="500"/>
      <c r="M5" s="501"/>
      <c r="N5" s="504"/>
      <c r="O5" s="505"/>
      <c r="P5" s="500"/>
      <c r="Q5" s="501"/>
      <c r="R5" s="504"/>
      <c r="S5" s="505"/>
      <c r="T5" s="500"/>
      <c r="U5" s="501"/>
      <c r="V5" s="504"/>
      <c r="W5" s="505"/>
      <c r="X5" s="500"/>
      <c r="Y5" s="501"/>
      <c r="Z5" s="504"/>
      <c r="AA5" s="505"/>
      <c r="AB5" s="500"/>
      <c r="AC5" s="501"/>
      <c r="AD5" s="531" t="s">
        <v>64</v>
      </c>
      <c r="AE5" s="532"/>
      <c r="AF5" s="532"/>
      <c r="AG5" s="532"/>
      <c r="AH5" s="533"/>
      <c r="AI5" s="529">
        <f>角色卡!T28</f>
        <v>30</v>
      </c>
      <c r="AJ5" s="530"/>
      <c r="AK5" s="506">
        <f>角色卡!V28</f>
        <v>20</v>
      </c>
      <c r="AL5" s="507"/>
      <c r="AM5" s="506">
        <f>角色卡!X28</f>
        <v>5</v>
      </c>
      <c r="AN5" s="507"/>
      <c r="AO5" s="506">
        <f>角色卡!Z28</f>
        <v>-10</v>
      </c>
      <c r="AP5" s="507"/>
      <c r="AQ5" s="496" t="s">
        <v>67</v>
      </c>
      <c r="AR5" s="496"/>
      <c r="AS5" s="496"/>
      <c r="AT5" s="496"/>
      <c r="AU5" s="496"/>
      <c r="AV5" s="506">
        <f>角色卡!AZ29</f>
        <v>20</v>
      </c>
      <c r="AW5" s="507"/>
      <c r="AX5" s="506">
        <f>角色卡!BB29</f>
        <v>10</v>
      </c>
      <c r="AY5" s="507"/>
      <c r="AZ5" s="506">
        <f>角色卡!BD29</f>
        <v>-5</v>
      </c>
      <c r="BA5" s="507"/>
      <c r="BB5" s="506">
        <f>角色卡!BF29</f>
        <v>-20</v>
      </c>
      <c r="BC5" s="507"/>
    </row>
    <row r="6" spans="2:55" s="25" customFormat="1" ht="18" customHeight="1">
      <c r="B6" s="496" t="s">
        <v>26</v>
      </c>
      <c r="C6" s="496"/>
      <c r="D6" s="498">
        <f>角色卡!AF10</f>
        <v>0</v>
      </c>
      <c r="E6" s="499"/>
      <c r="F6" s="502" t="s">
        <v>27</v>
      </c>
      <c r="G6" s="503"/>
      <c r="H6" s="498">
        <f>角色卡!AJ10</f>
        <v>0</v>
      </c>
      <c r="I6" s="499"/>
      <c r="J6" s="496" t="s">
        <v>313</v>
      </c>
      <c r="K6" s="496"/>
      <c r="L6" s="497">
        <f>角色卡!AN10</f>
        <v>0</v>
      </c>
      <c r="M6" s="497"/>
      <c r="N6" s="496" t="s">
        <v>314</v>
      </c>
      <c r="O6" s="496"/>
      <c r="P6" s="497">
        <f>角色卡!AJ10</f>
        <v>0</v>
      </c>
      <c r="Q6" s="497"/>
      <c r="R6" s="496" t="s">
        <v>315</v>
      </c>
      <c r="S6" s="496"/>
      <c r="T6" s="497">
        <f>角色卡!AV10</f>
        <v>0</v>
      </c>
      <c r="U6" s="497"/>
      <c r="V6" s="496" t="s">
        <v>316</v>
      </c>
      <c r="W6" s="496"/>
      <c r="X6" s="497">
        <f>角色卡!AZ10</f>
        <v>0</v>
      </c>
      <c r="Y6" s="497"/>
      <c r="Z6" s="496" t="s">
        <v>31</v>
      </c>
      <c r="AA6" s="496"/>
      <c r="AB6" s="497">
        <f>角色卡!BD10</f>
        <v>2</v>
      </c>
      <c r="AC6" s="497"/>
      <c r="AD6" s="531" t="s">
        <v>66</v>
      </c>
      <c r="AE6" s="532"/>
      <c r="AF6" s="532"/>
      <c r="AG6" s="532"/>
      <c r="AH6" s="533"/>
      <c r="AI6" s="529">
        <f>角色卡!T29</f>
        <v>20</v>
      </c>
      <c r="AJ6" s="530"/>
      <c r="AK6" s="506">
        <f>角色卡!V29</f>
        <v>10</v>
      </c>
      <c r="AL6" s="507"/>
      <c r="AM6" s="506">
        <f>角色卡!X29</f>
        <v>-5</v>
      </c>
      <c r="AN6" s="507"/>
      <c r="AO6" s="506">
        <f>角色卡!Z29</f>
        <v>-20</v>
      </c>
      <c r="AP6" s="507"/>
      <c r="AQ6" s="496" t="s">
        <v>73</v>
      </c>
      <c r="AR6" s="496"/>
      <c r="AS6" s="496"/>
      <c r="AT6" s="496"/>
      <c r="AU6" s="496"/>
      <c r="AV6" s="506">
        <f>角色卡!AZ33</f>
        <v>15</v>
      </c>
      <c r="AW6" s="507"/>
      <c r="AX6" s="506">
        <f>角色卡!BB33</f>
        <v>5</v>
      </c>
      <c r="AY6" s="507"/>
      <c r="AZ6" s="506">
        <f>角色卡!BD33</f>
        <v>-10</v>
      </c>
      <c r="BA6" s="507"/>
      <c r="BB6" s="506">
        <f>角色卡!BF33</f>
        <v>-25</v>
      </c>
      <c r="BC6" s="507"/>
    </row>
    <row r="7" spans="2:55" s="25" customFormat="1" ht="18" customHeight="1">
      <c r="B7" s="496"/>
      <c r="C7" s="496"/>
      <c r="D7" s="500"/>
      <c r="E7" s="501"/>
      <c r="F7" s="504"/>
      <c r="G7" s="505"/>
      <c r="H7" s="500"/>
      <c r="I7" s="501"/>
      <c r="J7" s="496"/>
      <c r="K7" s="496"/>
      <c r="L7" s="497"/>
      <c r="M7" s="497"/>
      <c r="N7" s="496"/>
      <c r="O7" s="496"/>
      <c r="P7" s="497"/>
      <c r="Q7" s="497"/>
      <c r="R7" s="496"/>
      <c r="S7" s="496"/>
      <c r="T7" s="497"/>
      <c r="U7" s="497"/>
      <c r="V7" s="496"/>
      <c r="W7" s="496"/>
      <c r="X7" s="497"/>
      <c r="Y7" s="497"/>
      <c r="Z7" s="496"/>
      <c r="AA7" s="496"/>
      <c r="AB7" s="497"/>
      <c r="AC7" s="497"/>
      <c r="AD7" s="531" t="s">
        <v>68</v>
      </c>
      <c r="AE7" s="532"/>
      <c r="AF7" s="532"/>
      <c r="AG7" s="532"/>
      <c r="AH7" s="533"/>
      <c r="AI7" s="529">
        <f>角色卡!T30</f>
        <v>1</v>
      </c>
      <c r="AJ7" s="530"/>
      <c r="AK7" s="506">
        <f>角色卡!V30</f>
        <v>-9</v>
      </c>
      <c r="AL7" s="507"/>
      <c r="AM7" s="506">
        <f>角色卡!X30</f>
        <v>-24</v>
      </c>
      <c r="AN7" s="507"/>
      <c r="AO7" s="506">
        <f>角色卡!Z30</f>
        <v>-39</v>
      </c>
      <c r="AP7" s="507"/>
      <c r="AQ7" s="496" t="s">
        <v>75</v>
      </c>
      <c r="AR7" s="496"/>
      <c r="AS7" s="496"/>
      <c r="AT7" s="496"/>
      <c r="AU7" s="496"/>
      <c r="AV7" s="506">
        <f>角色卡!AZ34</f>
        <v>15</v>
      </c>
      <c r="AW7" s="507"/>
      <c r="AX7" s="506">
        <f>角色卡!BB34</f>
        <v>5</v>
      </c>
      <c r="AY7" s="507"/>
      <c r="AZ7" s="506">
        <f>角色卡!BD34</f>
        <v>-10</v>
      </c>
      <c r="BA7" s="507"/>
      <c r="BB7" s="506">
        <f>角色卡!BF34</f>
        <v>-25</v>
      </c>
      <c r="BC7" s="507"/>
    </row>
    <row r="8" spans="2:55" s="25" customFormat="1" ht="18" customHeight="1">
      <c r="B8" s="502" t="s">
        <v>200</v>
      </c>
      <c r="C8" s="503"/>
      <c r="D8" s="498" t="str">
        <f>角色卡!BF135</f>
        <v>/0</v>
      </c>
      <c r="E8" s="499"/>
      <c r="F8" s="502" t="s">
        <v>37</v>
      </c>
      <c r="G8" s="503"/>
      <c r="H8" s="497">
        <f>角色卡!I14</f>
        <v>0</v>
      </c>
      <c r="I8" s="497"/>
      <c r="J8" s="55"/>
      <c r="K8" s="55"/>
      <c r="L8" s="55"/>
      <c r="M8" s="55"/>
      <c r="N8" s="55"/>
      <c r="O8" s="55"/>
      <c r="P8" s="55"/>
      <c r="Q8" s="55"/>
      <c r="R8" s="55"/>
      <c r="S8" s="55"/>
      <c r="T8" s="55"/>
      <c r="U8" s="55"/>
      <c r="V8" s="55"/>
      <c r="W8" s="55"/>
      <c r="X8" s="55"/>
      <c r="Y8" s="55"/>
      <c r="Z8" s="55"/>
      <c r="AA8" s="55"/>
      <c r="AB8" s="55"/>
      <c r="AC8" s="55"/>
      <c r="AD8" s="531" t="s">
        <v>70</v>
      </c>
      <c r="AE8" s="532"/>
      <c r="AF8" s="532"/>
      <c r="AG8" s="532"/>
      <c r="AH8" s="533"/>
      <c r="AI8" s="529">
        <f>角色卡!T31</f>
        <v>10</v>
      </c>
      <c r="AJ8" s="530"/>
      <c r="AK8" s="506">
        <f>角色卡!V31</f>
        <v>0</v>
      </c>
      <c r="AL8" s="507"/>
      <c r="AM8" s="506">
        <f>角色卡!X31</f>
        <v>-15</v>
      </c>
      <c r="AN8" s="507"/>
      <c r="AO8" s="506">
        <f>角色卡!Z31</f>
        <v>-30</v>
      </c>
      <c r="AP8" s="507"/>
      <c r="AQ8" s="496" t="s">
        <v>77</v>
      </c>
      <c r="AR8" s="496"/>
      <c r="AS8" s="496"/>
      <c r="AT8" s="496"/>
      <c r="AU8" s="496"/>
      <c r="AV8" s="506">
        <f>角色卡!AZ35</f>
        <v>15</v>
      </c>
      <c r="AW8" s="507"/>
      <c r="AX8" s="506">
        <f>角色卡!BB35</f>
        <v>5</v>
      </c>
      <c r="AY8" s="507"/>
      <c r="AZ8" s="506">
        <f>角色卡!BD35</f>
        <v>-10</v>
      </c>
      <c r="BA8" s="507"/>
      <c r="BB8" s="506">
        <f>角色卡!BF35</f>
        <v>-25</v>
      </c>
      <c r="BC8" s="507"/>
    </row>
    <row r="9" spans="2:55" s="25" customFormat="1" ht="18" customHeight="1">
      <c r="B9" s="524"/>
      <c r="C9" s="525"/>
      <c r="D9" s="526"/>
      <c r="E9" s="527"/>
      <c r="F9" s="524"/>
      <c r="G9" s="525"/>
      <c r="H9" s="528"/>
      <c r="I9" s="528"/>
      <c r="J9" s="55"/>
      <c r="K9" s="55"/>
      <c r="L9" s="55"/>
      <c r="M9" s="55"/>
      <c r="N9" s="55"/>
      <c r="O9" s="55"/>
      <c r="P9" s="55"/>
      <c r="Q9" s="55"/>
      <c r="R9" s="55"/>
      <c r="S9" s="55"/>
      <c r="T9" s="55"/>
      <c r="U9" s="55"/>
      <c r="V9" s="55"/>
      <c r="W9" s="55"/>
      <c r="X9" s="55"/>
      <c r="Y9" s="55"/>
      <c r="Z9" s="55"/>
      <c r="AA9" s="55"/>
      <c r="AB9" s="55"/>
      <c r="AC9" s="55"/>
      <c r="AD9" s="531" t="s">
        <v>71</v>
      </c>
      <c r="AE9" s="532"/>
      <c r="AF9" s="532"/>
      <c r="AG9" s="532"/>
      <c r="AH9" s="533"/>
      <c r="AI9" s="529">
        <f>角色卡!T32</f>
        <v>10</v>
      </c>
      <c r="AJ9" s="530"/>
      <c r="AK9" s="506">
        <f>角色卡!V32</f>
        <v>0</v>
      </c>
      <c r="AL9" s="507"/>
      <c r="AM9" s="506">
        <f>角色卡!X32</f>
        <v>-15</v>
      </c>
      <c r="AN9" s="507"/>
      <c r="AO9" s="506">
        <f>角色卡!Z32</f>
        <v>-30</v>
      </c>
      <c r="AP9" s="507"/>
      <c r="AQ9" s="496" t="s">
        <v>85</v>
      </c>
      <c r="AR9" s="496"/>
      <c r="AS9" s="496"/>
      <c r="AT9" s="496"/>
      <c r="AU9" s="496"/>
      <c r="AV9" s="506">
        <f>角色卡!AZ39</f>
        <v>5</v>
      </c>
      <c r="AW9" s="507"/>
      <c r="AX9" s="506">
        <f>角色卡!BB39</f>
        <v>-5</v>
      </c>
      <c r="AY9" s="507"/>
      <c r="AZ9" s="506">
        <f>角色卡!BD39</f>
        <v>-20</v>
      </c>
      <c r="BA9" s="507"/>
      <c r="BB9" s="506">
        <f>角色卡!BF39</f>
        <v>-35</v>
      </c>
      <c r="BC9" s="507"/>
    </row>
    <row r="10" spans="2:55" s="25" customFormat="1" ht="18" customHeight="1">
      <c r="B10" s="518" t="s">
        <v>317</v>
      </c>
      <c r="C10" s="519"/>
      <c r="D10" s="519"/>
      <c r="E10" s="519"/>
      <c r="F10" s="519"/>
      <c r="G10" s="519"/>
      <c r="H10" s="519"/>
      <c r="I10" s="519"/>
      <c r="J10" s="519"/>
      <c r="K10" s="519"/>
      <c r="L10" s="519"/>
      <c r="M10" s="519"/>
      <c r="N10" s="519"/>
      <c r="O10" s="519"/>
      <c r="P10" s="519"/>
      <c r="Q10" s="519"/>
      <c r="R10" s="519"/>
      <c r="S10" s="519"/>
      <c r="T10" s="519"/>
      <c r="U10" s="519"/>
      <c r="V10" s="519"/>
      <c r="W10" s="519"/>
      <c r="X10" s="519"/>
      <c r="Y10" s="519"/>
      <c r="Z10" s="519"/>
      <c r="AA10" s="519"/>
      <c r="AB10" s="519"/>
      <c r="AC10" s="520"/>
      <c r="AD10" s="531" t="s">
        <v>72</v>
      </c>
      <c r="AE10" s="532"/>
      <c r="AF10" s="532"/>
      <c r="AG10" s="532"/>
      <c r="AH10" s="533"/>
      <c r="AI10" s="529">
        <f>角色卡!T33</f>
        <v>10</v>
      </c>
      <c r="AJ10" s="530"/>
      <c r="AK10" s="506">
        <f>角色卡!V33</f>
        <v>0</v>
      </c>
      <c r="AL10" s="507"/>
      <c r="AM10" s="506">
        <f>角色卡!X33</f>
        <v>-15</v>
      </c>
      <c r="AN10" s="507"/>
      <c r="AO10" s="506">
        <f>角色卡!Z33</f>
        <v>-30</v>
      </c>
      <c r="AP10" s="507"/>
      <c r="AQ10" s="496" t="s">
        <v>88</v>
      </c>
      <c r="AR10" s="496"/>
      <c r="AS10" s="496"/>
      <c r="AT10" s="496"/>
      <c r="AU10" s="496"/>
      <c r="AV10" s="506">
        <f>角色卡!AZ40</f>
        <v>5</v>
      </c>
      <c r="AW10" s="507"/>
      <c r="AX10" s="506">
        <f>角色卡!BB40</f>
        <v>-5</v>
      </c>
      <c r="AY10" s="507"/>
      <c r="AZ10" s="506">
        <f>角色卡!BD40</f>
        <v>-20</v>
      </c>
      <c r="BA10" s="507"/>
      <c r="BB10" s="506">
        <f>角色卡!BF40</f>
        <v>-35</v>
      </c>
      <c r="BC10" s="507"/>
    </row>
    <row r="11" spans="2:55" s="25" customFormat="1" ht="18" customHeight="1">
      <c r="B11" s="521"/>
      <c r="C11" s="522"/>
      <c r="D11" s="522"/>
      <c r="E11" s="522"/>
      <c r="F11" s="522"/>
      <c r="G11" s="522"/>
      <c r="H11" s="522"/>
      <c r="I11" s="522"/>
      <c r="J11" s="522"/>
      <c r="K11" s="522"/>
      <c r="L11" s="522"/>
      <c r="M11" s="522"/>
      <c r="N11" s="522"/>
      <c r="O11" s="522"/>
      <c r="P11" s="522"/>
      <c r="Q11" s="522"/>
      <c r="R11" s="522"/>
      <c r="S11" s="522"/>
      <c r="T11" s="522"/>
      <c r="U11" s="522"/>
      <c r="V11" s="522"/>
      <c r="W11" s="522"/>
      <c r="X11" s="522"/>
      <c r="Y11" s="522"/>
      <c r="Z11" s="522"/>
      <c r="AA11" s="522"/>
      <c r="AB11" s="522"/>
      <c r="AC11" s="523"/>
      <c r="AD11" s="531" t="s">
        <v>74</v>
      </c>
      <c r="AE11" s="532"/>
      <c r="AF11" s="532"/>
      <c r="AG11" s="532"/>
      <c r="AH11" s="533"/>
      <c r="AI11" s="529">
        <f>角色卡!T34</f>
        <v>10</v>
      </c>
      <c r="AJ11" s="530"/>
      <c r="AK11" s="506">
        <f>角色卡!V34</f>
        <v>0</v>
      </c>
      <c r="AL11" s="507"/>
      <c r="AM11" s="506">
        <f>角色卡!X34</f>
        <v>-15</v>
      </c>
      <c r="AN11" s="507"/>
      <c r="AO11" s="506">
        <f>角色卡!Z34</f>
        <v>-30</v>
      </c>
      <c r="AP11" s="507"/>
      <c r="AQ11" s="496" t="s">
        <v>90</v>
      </c>
      <c r="AR11" s="496"/>
      <c r="AS11" s="496"/>
      <c r="AT11" s="496"/>
      <c r="AU11" s="496"/>
      <c r="AV11" s="506">
        <f>角色卡!AZ41</f>
        <v>5</v>
      </c>
      <c r="AW11" s="507"/>
      <c r="AX11" s="506">
        <f>角色卡!BB41</f>
        <v>-5</v>
      </c>
      <c r="AY11" s="507"/>
      <c r="AZ11" s="506">
        <f>角色卡!BD41</f>
        <v>-20</v>
      </c>
      <c r="BA11" s="507"/>
      <c r="BB11" s="506">
        <f>角色卡!BF41</f>
        <v>-35</v>
      </c>
      <c r="BC11" s="507"/>
    </row>
    <row r="12" spans="2:55" s="25" customFormat="1" ht="18" customHeight="1">
      <c r="B12" s="509" t="str">
        <f>".st"&amp;快捷录入!I1&amp;快捷录入!I2&amp;快捷录入!I3&amp;快捷录入!I4&amp;快捷录入!I5</f>
        <v>.st身体素质0生理强度0反应机动0精神意志0经验智慧0源石技艺0个人魅力0生命值0体型力量/DB0物理抗性0法术抗性0先攻0耐力2搏斗30拳术20暗器1刀剑10杖术10枪术10软兵10重钝器20盾术10弓弩10投掷30射击0炮术1爆破5无人机操作0兵械操作10取悦15交涉15威吓15心理学15乐理10厨艺10艺术10写作30调香10急救30开锁10载具驾驶10骑术10锻造10智械使用10机械能力10铳械改造10妙手10乔装10聆听20嗅觉感知20侦察20阅读20领航20跳跃20攀爬20潜行10追踪10游泳20估价15经商15会计15动物驯养5占卜5博物5天灾学5源石技艺理论30源石理论5动物学5植物学5数学5化学5物理学5神秘学5药理学5毒理学5营养学5工程学5地质地理学5医学5法学5社会历史学5军事理论5母语: 50通用语15炎国语0维多利亚语0东国语0乌萨斯语0萨米语0雷姆必拓语0伊比利亚语0萨尔贡语0卡西米尔语0叙拉古语0莱塔尼亚语0冬灵语(旧)0玻利瓦尔语0米诺斯语0拉特兰语0魔族语0豁免值0感染值恶化值一0恶化值二0恶化值三0恶化值四0恶化值五0恶化值六0技力0源石技艺命中率30信誉评级0信誉0体质0物理强度0源石技艺适应性0HP0hp0Hp0size博学5撬锁10侦查20驾驶10意志0</v>
      </c>
      <c r="C12" s="510"/>
      <c r="D12" s="510"/>
      <c r="E12" s="510"/>
      <c r="F12" s="510"/>
      <c r="G12" s="510"/>
      <c r="H12" s="510"/>
      <c r="I12" s="510"/>
      <c r="J12" s="510"/>
      <c r="K12" s="510"/>
      <c r="L12" s="510"/>
      <c r="M12" s="510"/>
      <c r="N12" s="510"/>
      <c r="O12" s="510"/>
      <c r="P12" s="510"/>
      <c r="Q12" s="510"/>
      <c r="R12" s="510"/>
      <c r="S12" s="510"/>
      <c r="T12" s="510"/>
      <c r="U12" s="510"/>
      <c r="V12" s="510"/>
      <c r="W12" s="510"/>
      <c r="X12" s="510"/>
      <c r="Y12" s="510"/>
      <c r="Z12" s="510"/>
      <c r="AA12" s="510"/>
      <c r="AB12" s="510"/>
      <c r="AC12" s="511"/>
      <c r="AD12" s="531" t="s">
        <v>76</v>
      </c>
      <c r="AE12" s="532"/>
      <c r="AF12" s="532"/>
      <c r="AG12" s="532"/>
      <c r="AH12" s="533"/>
      <c r="AI12" s="529">
        <f>角色卡!T35</f>
        <v>20</v>
      </c>
      <c r="AJ12" s="530"/>
      <c r="AK12" s="506">
        <f>角色卡!V35</f>
        <v>10</v>
      </c>
      <c r="AL12" s="507"/>
      <c r="AM12" s="506">
        <f>角色卡!X35</f>
        <v>-5</v>
      </c>
      <c r="AN12" s="507"/>
      <c r="AO12" s="506">
        <f>角色卡!Z35</f>
        <v>-20</v>
      </c>
      <c r="AP12" s="507"/>
      <c r="AQ12" s="531" t="s">
        <v>92</v>
      </c>
      <c r="AR12" s="532"/>
      <c r="AS12" s="532"/>
      <c r="AT12" s="532"/>
      <c r="AU12" s="533"/>
      <c r="AV12" s="506">
        <f>角色卡!AZ42</f>
        <v>5</v>
      </c>
      <c r="AW12" s="507"/>
      <c r="AX12" s="506">
        <f>角色卡!BB42</f>
        <v>-5</v>
      </c>
      <c r="AY12" s="507"/>
      <c r="AZ12" s="506">
        <f>角色卡!BD42</f>
        <v>-20</v>
      </c>
      <c r="BA12" s="507"/>
      <c r="BB12" s="506">
        <f>角色卡!BF42</f>
        <v>-35</v>
      </c>
      <c r="BC12" s="507"/>
    </row>
    <row r="13" spans="2:55" s="25" customFormat="1" ht="18" customHeight="1">
      <c r="B13" s="512"/>
      <c r="C13" s="513"/>
      <c r="D13" s="513"/>
      <c r="E13" s="513"/>
      <c r="F13" s="513"/>
      <c r="G13" s="513"/>
      <c r="H13" s="513"/>
      <c r="I13" s="513"/>
      <c r="J13" s="513"/>
      <c r="K13" s="513"/>
      <c r="L13" s="513"/>
      <c r="M13" s="513"/>
      <c r="N13" s="513"/>
      <c r="O13" s="513"/>
      <c r="P13" s="513"/>
      <c r="Q13" s="513"/>
      <c r="R13" s="513"/>
      <c r="S13" s="513"/>
      <c r="T13" s="513"/>
      <c r="U13" s="513"/>
      <c r="V13" s="513"/>
      <c r="W13" s="513"/>
      <c r="X13" s="513"/>
      <c r="Y13" s="513"/>
      <c r="Z13" s="513"/>
      <c r="AA13" s="513"/>
      <c r="AB13" s="513"/>
      <c r="AC13" s="514"/>
      <c r="AD13" s="531" t="s">
        <v>78</v>
      </c>
      <c r="AE13" s="532"/>
      <c r="AF13" s="532"/>
      <c r="AG13" s="532"/>
      <c r="AH13" s="533"/>
      <c r="AI13" s="529">
        <f>角色卡!T36</f>
        <v>10</v>
      </c>
      <c r="AJ13" s="530"/>
      <c r="AK13" s="506">
        <f>角色卡!V36</f>
        <v>0</v>
      </c>
      <c r="AL13" s="507"/>
      <c r="AM13" s="506">
        <f>角色卡!X36</f>
        <v>-15</v>
      </c>
      <c r="AN13" s="507"/>
      <c r="AO13" s="506">
        <f>角色卡!Z36</f>
        <v>-30</v>
      </c>
      <c r="AP13" s="507"/>
      <c r="AQ13" s="496" t="s">
        <v>94</v>
      </c>
      <c r="AR13" s="496"/>
      <c r="AS13" s="496"/>
      <c r="AT13" s="496"/>
      <c r="AU13" s="496"/>
      <c r="AV13" s="506">
        <f>角色卡!AZ43</f>
        <v>30</v>
      </c>
      <c r="AW13" s="507"/>
      <c r="AX13" s="506">
        <f>角色卡!BB43</f>
        <v>20</v>
      </c>
      <c r="AY13" s="507"/>
      <c r="AZ13" s="506">
        <f>角色卡!BD43</f>
        <v>5</v>
      </c>
      <c r="BA13" s="507"/>
      <c r="BB13" s="506">
        <f>角色卡!BF43</f>
        <v>-10</v>
      </c>
      <c r="BC13" s="507"/>
    </row>
    <row r="14" spans="2:55" s="25" customFormat="1" ht="18" customHeight="1">
      <c r="B14" s="512"/>
      <c r="C14" s="513"/>
      <c r="D14" s="513"/>
      <c r="E14" s="513"/>
      <c r="F14" s="513"/>
      <c r="G14" s="513"/>
      <c r="H14" s="513"/>
      <c r="I14" s="513"/>
      <c r="J14" s="513"/>
      <c r="K14" s="513"/>
      <c r="L14" s="513"/>
      <c r="M14" s="513"/>
      <c r="N14" s="513"/>
      <c r="O14" s="513"/>
      <c r="P14" s="513"/>
      <c r="Q14" s="513"/>
      <c r="R14" s="513"/>
      <c r="S14" s="513"/>
      <c r="T14" s="513"/>
      <c r="U14" s="513"/>
      <c r="V14" s="513"/>
      <c r="W14" s="513"/>
      <c r="X14" s="513"/>
      <c r="Y14" s="513"/>
      <c r="Z14" s="513"/>
      <c r="AA14" s="513"/>
      <c r="AB14" s="513"/>
      <c r="AC14" s="514"/>
      <c r="AD14" s="531" t="s">
        <v>80</v>
      </c>
      <c r="AE14" s="532"/>
      <c r="AF14" s="532"/>
      <c r="AG14" s="532"/>
      <c r="AH14" s="533"/>
      <c r="AI14" s="529">
        <f>角色卡!T37</f>
        <v>10</v>
      </c>
      <c r="AJ14" s="530"/>
      <c r="AK14" s="506">
        <f>角色卡!V37</f>
        <v>0</v>
      </c>
      <c r="AL14" s="507"/>
      <c r="AM14" s="506">
        <f>角色卡!X37</f>
        <v>-15</v>
      </c>
      <c r="AN14" s="507"/>
      <c r="AO14" s="506">
        <f>角色卡!Z37</f>
        <v>-30</v>
      </c>
      <c r="AP14" s="507"/>
      <c r="AQ14" s="496" t="s">
        <v>96</v>
      </c>
      <c r="AR14" s="496"/>
      <c r="AS14" s="496"/>
      <c r="AT14" s="496"/>
      <c r="AU14" s="496"/>
      <c r="AV14" s="506">
        <f>角色卡!AZ44</f>
        <v>5</v>
      </c>
      <c r="AW14" s="507"/>
      <c r="AX14" s="506">
        <f>角色卡!BB44</f>
        <v>-5</v>
      </c>
      <c r="AY14" s="507"/>
      <c r="AZ14" s="506">
        <f>角色卡!BD44</f>
        <v>-20</v>
      </c>
      <c r="BA14" s="507"/>
      <c r="BB14" s="506">
        <f>角色卡!BF44</f>
        <v>-35</v>
      </c>
      <c r="BC14" s="507"/>
    </row>
    <row r="15" spans="2:55" s="25" customFormat="1" ht="18" customHeight="1">
      <c r="B15" s="512"/>
      <c r="C15" s="513"/>
      <c r="D15" s="513"/>
      <c r="E15" s="513"/>
      <c r="F15" s="513"/>
      <c r="G15" s="513"/>
      <c r="H15" s="513"/>
      <c r="I15" s="513"/>
      <c r="J15" s="513"/>
      <c r="K15" s="513"/>
      <c r="L15" s="513"/>
      <c r="M15" s="513"/>
      <c r="N15" s="513"/>
      <c r="O15" s="513"/>
      <c r="P15" s="513"/>
      <c r="Q15" s="513"/>
      <c r="R15" s="513"/>
      <c r="S15" s="513"/>
      <c r="T15" s="513"/>
      <c r="U15" s="513"/>
      <c r="V15" s="513"/>
      <c r="W15" s="513"/>
      <c r="X15" s="513"/>
      <c r="Y15" s="513"/>
      <c r="Z15" s="513"/>
      <c r="AA15" s="513"/>
      <c r="AB15" s="513"/>
      <c r="AC15" s="514"/>
      <c r="AD15" s="531" t="s">
        <v>82</v>
      </c>
      <c r="AE15" s="532"/>
      <c r="AF15" s="532"/>
      <c r="AG15" s="532"/>
      <c r="AH15" s="533"/>
      <c r="AI15" s="529">
        <f>角色卡!T38</f>
        <v>30</v>
      </c>
      <c r="AJ15" s="530"/>
      <c r="AK15" s="506">
        <f>角色卡!V38</f>
        <v>20</v>
      </c>
      <c r="AL15" s="507"/>
      <c r="AM15" s="506">
        <f>角色卡!X38</f>
        <v>5</v>
      </c>
      <c r="AN15" s="507"/>
      <c r="AO15" s="506">
        <f>角色卡!Z38</f>
        <v>-10</v>
      </c>
      <c r="AP15" s="507"/>
      <c r="AQ15" s="496" t="s">
        <v>97</v>
      </c>
      <c r="AR15" s="496"/>
      <c r="AS15" s="496"/>
      <c r="AT15" s="496"/>
      <c r="AU15" s="496"/>
      <c r="AV15" s="506">
        <f>角色卡!AZ45</f>
        <v>5</v>
      </c>
      <c r="AW15" s="507"/>
      <c r="AX15" s="506">
        <f>角色卡!BB45</f>
        <v>-5</v>
      </c>
      <c r="AY15" s="507"/>
      <c r="AZ15" s="506">
        <f>角色卡!BD45</f>
        <v>-20</v>
      </c>
      <c r="BA15" s="507"/>
      <c r="BB15" s="506">
        <f>角色卡!BF45</f>
        <v>-35</v>
      </c>
      <c r="BC15" s="507"/>
    </row>
    <row r="16" spans="2:55" s="25" customFormat="1" ht="18" customHeight="1">
      <c r="B16" s="512"/>
      <c r="C16" s="513"/>
      <c r="D16" s="513"/>
      <c r="E16" s="513"/>
      <c r="F16" s="513"/>
      <c r="G16" s="513"/>
      <c r="H16" s="513"/>
      <c r="I16" s="513"/>
      <c r="J16" s="513"/>
      <c r="K16" s="513"/>
      <c r="L16" s="513"/>
      <c r="M16" s="513"/>
      <c r="N16" s="513"/>
      <c r="O16" s="513"/>
      <c r="P16" s="513"/>
      <c r="Q16" s="513"/>
      <c r="R16" s="513"/>
      <c r="S16" s="513"/>
      <c r="T16" s="513"/>
      <c r="U16" s="513"/>
      <c r="V16" s="513"/>
      <c r="W16" s="513"/>
      <c r="X16" s="513"/>
      <c r="Y16" s="513"/>
      <c r="Z16" s="513"/>
      <c r="AA16" s="513"/>
      <c r="AB16" s="513"/>
      <c r="AC16" s="514"/>
      <c r="AD16" s="531" t="s">
        <v>84</v>
      </c>
      <c r="AE16" s="532"/>
      <c r="AF16" s="532"/>
      <c r="AG16" s="532"/>
      <c r="AH16" s="533"/>
      <c r="AI16" s="529">
        <f>角色卡!T39</f>
        <v>0</v>
      </c>
      <c r="AJ16" s="530"/>
      <c r="AK16" s="506">
        <f>角色卡!V39</f>
        <v>-10</v>
      </c>
      <c r="AL16" s="507"/>
      <c r="AM16" s="506">
        <f>角色卡!X39</f>
        <v>-25</v>
      </c>
      <c r="AN16" s="507"/>
      <c r="AO16" s="506">
        <f>角色卡!Z39</f>
        <v>-40</v>
      </c>
      <c r="AP16" s="507"/>
      <c r="AQ16" s="496" t="s">
        <v>98</v>
      </c>
      <c r="AR16" s="496"/>
      <c r="AS16" s="496"/>
      <c r="AT16" s="496"/>
      <c r="AU16" s="496"/>
      <c r="AV16" s="506">
        <f>角色卡!AZ46</f>
        <v>5</v>
      </c>
      <c r="AW16" s="507"/>
      <c r="AX16" s="506">
        <f>角色卡!BB46</f>
        <v>-5</v>
      </c>
      <c r="AY16" s="507"/>
      <c r="AZ16" s="506">
        <f>角色卡!BD46</f>
        <v>-20</v>
      </c>
      <c r="BA16" s="507"/>
      <c r="BB16" s="506">
        <f>角色卡!BF46</f>
        <v>-35</v>
      </c>
      <c r="BC16" s="507"/>
    </row>
    <row r="17" spans="2:55" s="25" customFormat="1" ht="18" customHeight="1">
      <c r="B17" s="512"/>
      <c r="C17" s="513"/>
      <c r="D17" s="513"/>
      <c r="E17" s="513"/>
      <c r="F17" s="513"/>
      <c r="G17" s="513"/>
      <c r="H17" s="513"/>
      <c r="I17" s="513"/>
      <c r="J17" s="513"/>
      <c r="K17" s="513"/>
      <c r="L17" s="513"/>
      <c r="M17" s="513"/>
      <c r="N17" s="513"/>
      <c r="O17" s="513"/>
      <c r="P17" s="513"/>
      <c r="Q17" s="513"/>
      <c r="R17" s="513"/>
      <c r="S17" s="513"/>
      <c r="T17" s="513"/>
      <c r="U17" s="513"/>
      <c r="V17" s="513"/>
      <c r="W17" s="513"/>
      <c r="X17" s="513"/>
      <c r="Y17" s="513"/>
      <c r="Z17" s="513"/>
      <c r="AA17" s="513"/>
      <c r="AB17" s="513"/>
      <c r="AC17" s="514"/>
      <c r="AD17" s="531" t="s">
        <v>86</v>
      </c>
      <c r="AE17" s="532"/>
      <c r="AF17" s="532"/>
      <c r="AG17" s="532"/>
      <c r="AH17" s="533"/>
      <c r="AI17" s="529">
        <f>角色卡!T40</f>
        <v>1</v>
      </c>
      <c r="AJ17" s="530"/>
      <c r="AK17" s="506">
        <f>角色卡!V40</f>
        <v>-9</v>
      </c>
      <c r="AL17" s="507"/>
      <c r="AM17" s="506">
        <f>角色卡!X40</f>
        <v>-24</v>
      </c>
      <c r="AN17" s="507"/>
      <c r="AO17" s="506">
        <f>角色卡!Z40</f>
        <v>-39</v>
      </c>
      <c r="AP17" s="507"/>
      <c r="AQ17" s="496" t="s">
        <v>100</v>
      </c>
      <c r="AR17" s="496"/>
      <c r="AS17" s="496"/>
      <c r="AT17" s="496"/>
      <c r="AU17" s="496"/>
      <c r="AV17" s="506">
        <f>角色卡!AZ47</f>
        <v>5</v>
      </c>
      <c r="AW17" s="507"/>
      <c r="AX17" s="506">
        <f>角色卡!BB47</f>
        <v>-5</v>
      </c>
      <c r="AY17" s="507"/>
      <c r="AZ17" s="506">
        <f>角色卡!BD47</f>
        <v>-20</v>
      </c>
      <c r="BA17" s="507"/>
      <c r="BB17" s="506">
        <f>角色卡!BF47</f>
        <v>-35</v>
      </c>
      <c r="BC17" s="507"/>
    </row>
    <row r="18" spans="2:55" s="25" customFormat="1" ht="18" customHeight="1">
      <c r="B18" s="512"/>
      <c r="C18" s="513"/>
      <c r="D18" s="513"/>
      <c r="E18" s="513"/>
      <c r="F18" s="513"/>
      <c r="G18" s="513"/>
      <c r="H18" s="513"/>
      <c r="I18" s="513"/>
      <c r="J18" s="513"/>
      <c r="K18" s="513"/>
      <c r="L18" s="513"/>
      <c r="M18" s="513"/>
      <c r="N18" s="513"/>
      <c r="O18" s="513"/>
      <c r="P18" s="513"/>
      <c r="Q18" s="513"/>
      <c r="R18" s="513"/>
      <c r="S18" s="513"/>
      <c r="T18" s="513"/>
      <c r="U18" s="513"/>
      <c r="V18" s="513"/>
      <c r="W18" s="513"/>
      <c r="X18" s="513"/>
      <c r="Y18" s="513"/>
      <c r="Z18" s="513"/>
      <c r="AA18" s="513"/>
      <c r="AB18" s="513"/>
      <c r="AC18" s="514"/>
      <c r="AD18" s="531" t="s">
        <v>89</v>
      </c>
      <c r="AE18" s="532"/>
      <c r="AF18" s="532"/>
      <c r="AG18" s="532"/>
      <c r="AH18" s="533"/>
      <c r="AI18" s="529">
        <f>角色卡!T41</f>
        <v>5</v>
      </c>
      <c r="AJ18" s="530"/>
      <c r="AK18" s="506">
        <f>角色卡!V41</f>
        <v>-5</v>
      </c>
      <c r="AL18" s="507"/>
      <c r="AM18" s="506">
        <f>角色卡!X41</f>
        <v>-20</v>
      </c>
      <c r="AN18" s="507"/>
      <c r="AO18" s="506">
        <f>角色卡!Z41</f>
        <v>-35</v>
      </c>
      <c r="AP18" s="507"/>
      <c r="AQ18" s="496" t="s">
        <v>102</v>
      </c>
      <c r="AR18" s="496"/>
      <c r="AS18" s="496"/>
      <c r="AT18" s="496"/>
      <c r="AU18" s="496"/>
      <c r="AV18" s="506">
        <f>角色卡!AZ48</f>
        <v>5</v>
      </c>
      <c r="AW18" s="507"/>
      <c r="AX18" s="506">
        <f>角色卡!BB48</f>
        <v>-5</v>
      </c>
      <c r="AY18" s="507"/>
      <c r="AZ18" s="506">
        <f>角色卡!BD48</f>
        <v>-20</v>
      </c>
      <c r="BA18" s="507"/>
      <c r="BB18" s="506">
        <f>角色卡!BF48</f>
        <v>-35</v>
      </c>
      <c r="BC18" s="507"/>
    </row>
    <row r="19" spans="2:55" s="25" customFormat="1" ht="18" customHeight="1">
      <c r="B19" s="512"/>
      <c r="C19" s="513"/>
      <c r="D19" s="513"/>
      <c r="E19" s="513"/>
      <c r="F19" s="513"/>
      <c r="G19" s="513"/>
      <c r="H19" s="513"/>
      <c r="I19" s="513"/>
      <c r="J19" s="513"/>
      <c r="K19" s="513"/>
      <c r="L19" s="513"/>
      <c r="M19" s="513"/>
      <c r="N19" s="513"/>
      <c r="O19" s="513"/>
      <c r="P19" s="513"/>
      <c r="Q19" s="513"/>
      <c r="R19" s="513"/>
      <c r="S19" s="513"/>
      <c r="T19" s="513"/>
      <c r="U19" s="513"/>
      <c r="V19" s="513"/>
      <c r="W19" s="513"/>
      <c r="X19" s="513"/>
      <c r="Y19" s="513"/>
      <c r="Z19" s="513"/>
      <c r="AA19" s="513"/>
      <c r="AB19" s="513"/>
      <c r="AC19" s="514"/>
      <c r="AD19" s="531" t="s">
        <v>91</v>
      </c>
      <c r="AE19" s="532"/>
      <c r="AF19" s="532"/>
      <c r="AG19" s="532"/>
      <c r="AH19" s="533"/>
      <c r="AI19" s="529">
        <f>角色卡!T42</f>
        <v>10</v>
      </c>
      <c r="AJ19" s="530"/>
      <c r="AK19" s="506">
        <f>角色卡!V42</f>
        <v>0</v>
      </c>
      <c r="AL19" s="507"/>
      <c r="AM19" s="506">
        <f>角色卡!X42</f>
        <v>-15</v>
      </c>
      <c r="AN19" s="507"/>
      <c r="AO19" s="506">
        <f>角色卡!Z42</f>
        <v>-30</v>
      </c>
      <c r="AP19" s="507"/>
      <c r="AQ19" s="496" t="s">
        <v>104</v>
      </c>
      <c r="AR19" s="496"/>
      <c r="AS19" s="496"/>
      <c r="AT19" s="496"/>
      <c r="AU19" s="496"/>
      <c r="AV19" s="506">
        <f>角色卡!AZ49</f>
        <v>5</v>
      </c>
      <c r="AW19" s="507"/>
      <c r="AX19" s="506">
        <f>角色卡!BB49</f>
        <v>-5</v>
      </c>
      <c r="AY19" s="507"/>
      <c r="AZ19" s="506">
        <f>角色卡!BD49</f>
        <v>-20</v>
      </c>
      <c r="BA19" s="507"/>
      <c r="BB19" s="506">
        <f>角色卡!BF49</f>
        <v>-35</v>
      </c>
      <c r="BC19" s="507"/>
    </row>
    <row r="20" spans="2:55" s="25" customFormat="1" ht="18" customHeight="1">
      <c r="B20" s="512"/>
      <c r="C20" s="513"/>
      <c r="D20" s="513"/>
      <c r="E20" s="513"/>
      <c r="F20" s="513"/>
      <c r="G20" s="513"/>
      <c r="H20" s="513"/>
      <c r="I20" s="513"/>
      <c r="J20" s="513"/>
      <c r="K20" s="513"/>
      <c r="L20" s="513"/>
      <c r="M20" s="513"/>
      <c r="N20" s="513"/>
      <c r="O20" s="513"/>
      <c r="P20" s="513"/>
      <c r="Q20" s="513"/>
      <c r="R20" s="513"/>
      <c r="S20" s="513"/>
      <c r="T20" s="513"/>
      <c r="U20" s="513"/>
      <c r="V20" s="513"/>
      <c r="W20" s="513"/>
      <c r="X20" s="513"/>
      <c r="Y20" s="513"/>
      <c r="Z20" s="513"/>
      <c r="AA20" s="513"/>
      <c r="AB20" s="513"/>
      <c r="AC20" s="514"/>
      <c r="AD20" s="531" t="s">
        <v>93</v>
      </c>
      <c r="AE20" s="532"/>
      <c r="AF20" s="532"/>
      <c r="AG20" s="532"/>
      <c r="AH20" s="533"/>
      <c r="AI20" s="529">
        <f>角色卡!T43</f>
        <v>0</v>
      </c>
      <c r="AJ20" s="530"/>
      <c r="AK20" s="506">
        <f>角色卡!V43</f>
        <v>-10</v>
      </c>
      <c r="AL20" s="507"/>
      <c r="AM20" s="506">
        <f>角色卡!X43</f>
        <v>-25</v>
      </c>
      <c r="AN20" s="507"/>
      <c r="AO20" s="506">
        <f>角色卡!Z43</f>
        <v>-40</v>
      </c>
      <c r="AP20" s="507"/>
      <c r="AQ20" s="496" t="s">
        <v>106</v>
      </c>
      <c r="AR20" s="496"/>
      <c r="AS20" s="496"/>
      <c r="AT20" s="496"/>
      <c r="AU20" s="496"/>
      <c r="AV20" s="506">
        <f>角色卡!AZ50</f>
        <v>5</v>
      </c>
      <c r="AW20" s="507"/>
      <c r="AX20" s="506">
        <f>角色卡!BB50</f>
        <v>-5</v>
      </c>
      <c r="AY20" s="507"/>
      <c r="AZ20" s="506">
        <f>角色卡!BD50</f>
        <v>-20</v>
      </c>
      <c r="BA20" s="507"/>
      <c r="BB20" s="506">
        <f>角色卡!BF50</f>
        <v>-35</v>
      </c>
      <c r="BC20" s="507"/>
    </row>
    <row r="21" spans="2:55" s="25" customFormat="1" ht="18" customHeight="1">
      <c r="B21" s="512"/>
      <c r="C21" s="513"/>
      <c r="D21" s="513"/>
      <c r="E21" s="513"/>
      <c r="F21" s="513"/>
      <c r="G21" s="513"/>
      <c r="H21" s="513"/>
      <c r="I21" s="513"/>
      <c r="J21" s="513"/>
      <c r="K21" s="513"/>
      <c r="L21" s="513"/>
      <c r="M21" s="513"/>
      <c r="N21" s="513"/>
      <c r="O21" s="513"/>
      <c r="P21" s="513"/>
      <c r="Q21" s="513"/>
      <c r="R21" s="513"/>
      <c r="S21" s="513"/>
      <c r="T21" s="513"/>
      <c r="U21" s="513"/>
      <c r="V21" s="513"/>
      <c r="W21" s="513"/>
      <c r="X21" s="513"/>
      <c r="Y21" s="513"/>
      <c r="Z21" s="513"/>
      <c r="AA21" s="513"/>
      <c r="AB21" s="513"/>
      <c r="AC21" s="514"/>
      <c r="AD21" s="531" t="s">
        <v>99</v>
      </c>
      <c r="AE21" s="532"/>
      <c r="AF21" s="532"/>
      <c r="AG21" s="532"/>
      <c r="AH21" s="533"/>
      <c r="AI21" s="529">
        <f>角色卡!T47</f>
        <v>15</v>
      </c>
      <c r="AJ21" s="530"/>
      <c r="AK21" s="506">
        <f>角色卡!V47</f>
        <v>5</v>
      </c>
      <c r="AL21" s="507"/>
      <c r="AM21" s="506">
        <f>角色卡!X47</f>
        <v>-10</v>
      </c>
      <c r="AN21" s="507"/>
      <c r="AO21" s="506">
        <f>角色卡!Z47</f>
        <v>-25</v>
      </c>
      <c r="AP21" s="507"/>
      <c r="AQ21" s="496" t="s">
        <v>108</v>
      </c>
      <c r="AR21" s="496"/>
      <c r="AS21" s="496"/>
      <c r="AT21" s="496"/>
      <c r="AU21" s="496"/>
      <c r="AV21" s="506">
        <f>角色卡!AZ51</f>
        <v>5</v>
      </c>
      <c r="AW21" s="507"/>
      <c r="AX21" s="506">
        <f>角色卡!BB51</f>
        <v>-5</v>
      </c>
      <c r="AY21" s="507"/>
      <c r="AZ21" s="506">
        <f>角色卡!BD51</f>
        <v>-20</v>
      </c>
      <c r="BA21" s="507"/>
      <c r="BB21" s="506">
        <f>角色卡!BF51</f>
        <v>-35</v>
      </c>
      <c r="BC21" s="507"/>
    </row>
    <row r="22" spans="2:55" s="25" customFormat="1" ht="18" customHeight="1">
      <c r="B22" s="512"/>
      <c r="C22" s="513"/>
      <c r="D22" s="513"/>
      <c r="E22" s="513"/>
      <c r="F22" s="513"/>
      <c r="G22" s="513"/>
      <c r="H22" s="513"/>
      <c r="I22" s="513"/>
      <c r="J22" s="513"/>
      <c r="K22" s="513"/>
      <c r="L22" s="513"/>
      <c r="M22" s="513"/>
      <c r="N22" s="513"/>
      <c r="O22" s="513"/>
      <c r="P22" s="513"/>
      <c r="Q22" s="513"/>
      <c r="R22" s="513"/>
      <c r="S22" s="513"/>
      <c r="T22" s="513"/>
      <c r="U22" s="513"/>
      <c r="V22" s="513"/>
      <c r="W22" s="513"/>
      <c r="X22" s="513"/>
      <c r="Y22" s="513"/>
      <c r="Z22" s="513"/>
      <c r="AA22" s="513"/>
      <c r="AB22" s="513"/>
      <c r="AC22" s="514"/>
      <c r="AD22" s="531" t="s">
        <v>101</v>
      </c>
      <c r="AE22" s="532"/>
      <c r="AF22" s="532"/>
      <c r="AG22" s="532"/>
      <c r="AH22" s="533"/>
      <c r="AI22" s="529">
        <f>角色卡!T48</f>
        <v>15</v>
      </c>
      <c r="AJ22" s="530"/>
      <c r="AK22" s="506">
        <f>角色卡!V48</f>
        <v>5</v>
      </c>
      <c r="AL22" s="507"/>
      <c r="AM22" s="506">
        <f>角色卡!X48</f>
        <v>-10</v>
      </c>
      <c r="AN22" s="507"/>
      <c r="AO22" s="506">
        <f>角色卡!Z48</f>
        <v>-25</v>
      </c>
      <c r="AP22" s="507"/>
      <c r="AQ22" s="496" t="s">
        <v>109</v>
      </c>
      <c r="AR22" s="496"/>
      <c r="AS22" s="496"/>
      <c r="AT22" s="496"/>
      <c r="AU22" s="496"/>
      <c r="AV22" s="506">
        <f>角色卡!AZ52</f>
        <v>5</v>
      </c>
      <c r="AW22" s="507"/>
      <c r="AX22" s="506">
        <f>角色卡!BB52</f>
        <v>-5</v>
      </c>
      <c r="AY22" s="507"/>
      <c r="AZ22" s="506">
        <f>角色卡!BD52</f>
        <v>-20</v>
      </c>
      <c r="BA22" s="507"/>
      <c r="BB22" s="506">
        <f>角色卡!BF52</f>
        <v>-35</v>
      </c>
      <c r="BC22" s="507"/>
    </row>
    <row r="23" spans="2:55" s="25" customFormat="1" ht="18" customHeight="1">
      <c r="B23" s="512"/>
      <c r="C23" s="513"/>
      <c r="D23" s="513"/>
      <c r="E23" s="513"/>
      <c r="F23" s="513"/>
      <c r="G23" s="513"/>
      <c r="H23" s="513"/>
      <c r="I23" s="513"/>
      <c r="J23" s="513"/>
      <c r="K23" s="513"/>
      <c r="L23" s="513"/>
      <c r="M23" s="513"/>
      <c r="N23" s="513"/>
      <c r="O23" s="513"/>
      <c r="P23" s="513"/>
      <c r="Q23" s="513"/>
      <c r="R23" s="513"/>
      <c r="S23" s="513"/>
      <c r="T23" s="513"/>
      <c r="U23" s="513"/>
      <c r="V23" s="513"/>
      <c r="W23" s="513"/>
      <c r="X23" s="513"/>
      <c r="Y23" s="513"/>
      <c r="Z23" s="513"/>
      <c r="AA23" s="513"/>
      <c r="AB23" s="513"/>
      <c r="AC23" s="514"/>
      <c r="AD23" s="531" t="s">
        <v>103</v>
      </c>
      <c r="AE23" s="532"/>
      <c r="AF23" s="532"/>
      <c r="AG23" s="532"/>
      <c r="AH23" s="533"/>
      <c r="AI23" s="529">
        <f>角色卡!T49</f>
        <v>15</v>
      </c>
      <c r="AJ23" s="530"/>
      <c r="AK23" s="506">
        <f>角色卡!V49</f>
        <v>5</v>
      </c>
      <c r="AL23" s="507"/>
      <c r="AM23" s="506">
        <f>角色卡!X49</f>
        <v>-10</v>
      </c>
      <c r="AN23" s="507"/>
      <c r="AO23" s="506">
        <f>角色卡!Z49</f>
        <v>-25</v>
      </c>
      <c r="AP23" s="507"/>
      <c r="AQ23" s="496" t="s">
        <v>110</v>
      </c>
      <c r="AR23" s="496"/>
      <c r="AS23" s="496"/>
      <c r="AT23" s="496"/>
      <c r="AU23" s="496"/>
      <c r="AV23" s="506">
        <f>角色卡!AZ53</f>
        <v>5</v>
      </c>
      <c r="AW23" s="507"/>
      <c r="AX23" s="506">
        <f>角色卡!BB53</f>
        <v>-5</v>
      </c>
      <c r="AY23" s="507"/>
      <c r="AZ23" s="506">
        <f>角色卡!BD53</f>
        <v>-20</v>
      </c>
      <c r="BA23" s="507"/>
      <c r="BB23" s="506">
        <f>角色卡!BF53</f>
        <v>-35</v>
      </c>
      <c r="BC23" s="507"/>
    </row>
    <row r="24" spans="2:55" s="25" customFormat="1" ht="18" customHeight="1">
      <c r="B24" s="512"/>
      <c r="C24" s="513"/>
      <c r="D24" s="513"/>
      <c r="E24" s="513"/>
      <c r="F24" s="513"/>
      <c r="G24" s="513"/>
      <c r="H24" s="513"/>
      <c r="I24" s="513"/>
      <c r="J24" s="513"/>
      <c r="K24" s="513"/>
      <c r="L24" s="513"/>
      <c r="M24" s="513"/>
      <c r="N24" s="513"/>
      <c r="O24" s="513"/>
      <c r="P24" s="513"/>
      <c r="Q24" s="513"/>
      <c r="R24" s="513"/>
      <c r="S24" s="513"/>
      <c r="T24" s="513"/>
      <c r="U24" s="513"/>
      <c r="V24" s="513"/>
      <c r="W24" s="513"/>
      <c r="X24" s="513"/>
      <c r="Y24" s="513"/>
      <c r="Z24" s="513"/>
      <c r="AA24" s="513"/>
      <c r="AB24" s="513"/>
      <c r="AC24" s="514"/>
      <c r="AD24" s="531" t="s">
        <v>105</v>
      </c>
      <c r="AE24" s="532"/>
      <c r="AF24" s="532"/>
      <c r="AG24" s="532"/>
      <c r="AH24" s="533"/>
      <c r="AI24" s="529">
        <f>角色卡!T50</f>
        <v>15</v>
      </c>
      <c r="AJ24" s="530"/>
      <c r="AK24" s="506">
        <f>角色卡!V50</f>
        <v>5</v>
      </c>
      <c r="AL24" s="507"/>
      <c r="AM24" s="506">
        <f>角色卡!X50</f>
        <v>-10</v>
      </c>
      <c r="AN24" s="507"/>
      <c r="AO24" s="506">
        <f>角色卡!Z50</f>
        <v>-25</v>
      </c>
      <c r="AP24" s="507"/>
      <c r="AQ24" s="496" t="s">
        <v>112</v>
      </c>
      <c r="AR24" s="496"/>
      <c r="AS24" s="496"/>
      <c r="AT24" s="496"/>
      <c r="AU24" s="496"/>
      <c r="AV24" s="506">
        <f>角色卡!AZ54</f>
        <v>5</v>
      </c>
      <c r="AW24" s="507"/>
      <c r="AX24" s="506">
        <f>角色卡!BB54</f>
        <v>-5</v>
      </c>
      <c r="AY24" s="507"/>
      <c r="AZ24" s="506">
        <f>角色卡!BD54</f>
        <v>-20</v>
      </c>
      <c r="BA24" s="507"/>
      <c r="BB24" s="506">
        <f>角色卡!BF54</f>
        <v>-35</v>
      </c>
      <c r="BC24" s="507"/>
    </row>
    <row r="25" spans="2:55" s="25" customFormat="1" ht="18" customHeight="1">
      <c r="B25" s="512"/>
      <c r="C25" s="513"/>
      <c r="D25" s="513"/>
      <c r="E25" s="513"/>
      <c r="F25" s="513"/>
      <c r="G25" s="513"/>
      <c r="H25" s="513"/>
      <c r="I25" s="513"/>
      <c r="J25" s="513"/>
      <c r="K25" s="513"/>
      <c r="L25" s="513"/>
      <c r="M25" s="513"/>
      <c r="N25" s="513"/>
      <c r="O25" s="513"/>
      <c r="P25" s="513"/>
      <c r="Q25" s="513"/>
      <c r="R25" s="513"/>
      <c r="S25" s="513"/>
      <c r="T25" s="513"/>
      <c r="U25" s="513"/>
      <c r="V25" s="513"/>
      <c r="W25" s="513"/>
      <c r="X25" s="513"/>
      <c r="Y25" s="513"/>
      <c r="Z25" s="513"/>
      <c r="AA25" s="513"/>
      <c r="AB25" s="513"/>
      <c r="AC25" s="514"/>
      <c r="AD25" s="531" t="s">
        <v>111</v>
      </c>
      <c r="AE25" s="532"/>
      <c r="AF25" s="532"/>
      <c r="AG25" s="532"/>
      <c r="AH25" s="533"/>
      <c r="AI25" s="529">
        <f>角色卡!T54</f>
        <v>10</v>
      </c>
      <c r="AJ25" s="530"/>
      <c r="AK25" s="506">
        <f>角色卡!V54</f>
        <v>0</v>
      </c>
      <c r="AL25" s="507"/>
      <c r="AM25" s="506">
        <f>角色卡!X54</f>
        <v>-15</v>
      </c>
      <c r="AN25" s="507"/>
      <c r="AO25" s="506">
        <f>角色卡!Z54</f>
        <v>-30</v>
      </c>
      <c r="AP25" s="507"/>
      <c r="AQ25" s="496" t="s">
        <v>114</v>
      </c>
      <c r="AR25" s="496"/>
      <c r="AS25" s="496"/>
      <c r="AT25" s="496"/>
      <c r="AU25" s="496"/>
      <c r="AV25" s="506">
        <f>角色卡!AZ55</f>
        <v>5</v>
      </c>
      <c r="AW25" s="507"/>
      <c r="AX25" s="506">
        <f>角色卡!BB55</f>
        <v>-5</v>
      </c>
      <c r="AY25" s="507"/>
      <c r="AZ25" s="506">
        <f>角色卡!BD55</f>
        <v>-20</v>
      </c>
      <c r="BA25" s="507"/>
      <c r="BB25" s="506">
        <f>角色卡!BF55</f>
        <v>-35</v>
      </c>
      <c r="BC25" s="507"/>
    </row>
    <row r="26" spans="2:55" s="25" customFormat="1" ht="18" customHeight="1">
      <c r="B26" s="512"/>
      <c r="C26" s="513"/>
      <c r="D26" s="513"/>
      <c r="E26" s="513"/>
      <c r="F26" s="513"/>
      <c r="G26" s="513"/>
      <c r="H26" s="513"/>
      <c r="I26" s="513"/>
      <c r="J26" s="513"/>
      <c r="K26" s="513"/>
      <c r="L26" s="513"/>
      <c r="M26" s="513"/>
      <c r="N26" s="513"/>
      <c r="O26" s="513"/>
      <c r="P26" s="513"/>
      <c r="Q26" s="513"/>
      <c r="R26" s="513"/>
      <c r="S26" s="513"/>
      <c r="T26" s="513"/>
      <c r="U26" s="513"/>
      <c r="V26" s="513"/>
      <c r="W26" s="513"/>
      <c r="X26" s="513"/>
      <c r="Y26" s="513"/>
      <c r="Z26" s="513"/>
      <c r="AA26" s="513"/>
      <c r="AB26" s="513"/>
      <c r="AC26" s="514"/>
      <c r="AD26" s="531" t="s">
        <v>113</v>
      </c>
      <c r="AE26" s="532"/>
      <c r="AF26" s="532"/>
      <c r="AG26" s="532"/>
      <c r="AH26" s="533"/>
      <c r="AI26" s="529">
        <f>角色卡!T55</f>
        <v>10</v>
      </c>
      <c r="AJ26" s="530"/>
      <c r="AK26" s="506">
        <f>角色卡!V55</f>
        <v>0</v>
      </c>
      <c r="AL26" s="507"/>
      <c r="AM26" s="506">
        <f>角色卡!X55</f>
        <v>-15</v>
      </c>
      <c r="AN26" s="507"/>
      <c r="AO26" s="506">
        <f>角色卡!Z55</f>
        <v>-30</v>
      </c>
      <c r="AP26" s="507"/>
      <c r="AQ26" s="496" t="s">
        <v>116</v>
      </c>
      <c r="AR26" s="496"/>
      <c r="AS26" s="496"/>
      <c r="AT26" s="496"/>
      <c r="AU26" s="496"/>
      <c r="AV26" s="506">
        <f>角色卡!AZ56</f>
        <v>5</v>
      </c>
      <c r="AW26" s="507"/>
      <c r="AX26" s="506">
        <f>角色卡!BB56</f>
        <v>-5</v>
      </c>
      <c r="AY26" s="507"/>
      <c r="AZ26" s="506">
        <f>角色卡!BD56</f>
        <v>-20</v>
      </c>
      <c r="BA26" s="507"/>
      <c r="BB26" s="506">
        <f>角色卡!BF56</f>
        <v>-35</v>
      </c>
      <c r="BC26" s="507"/>
    </row>
    <row r="27" spans="2:55" s="25" customFormat="1" ht="18" customHeight="1">
      <c r="B27" s="512"/>
      <c r="C27" s="513"/>
      <c r="D27" s="513"/>
      <c r="E27" s="513"/>
      <c r="F27" s="513"/>
      <c r="G27" s="513"/>
      <c r="H27" s="513"/>
      <c r="I27" s="513"/>
      <c r="J27" s="513"/>
      <c r="K27" s="513"/>
      <c r="L27" s="513"/>
      <c r="M27" s="513"/>
      <c r="N27" s="513"/>
      <c r="O27" s="513"/>
      <c r="P27" s="513"/>
      <c r="Q27" s="513"/>
      <c r="R27" s="513"/>
      <c r="S27" s="513"/>
      <c r="T27" s="513"/>
      <c r="U27" s="513"/>
      <c r="V27" s="513"/>
      <c r="W27" s="513"/>
      <c r="X27" s="513"/>
      <c r="Y27" s="513"/>
      <c r="Z27" s="513"/>
      <c r="AA27" s="513"/>
      <c r="AB27" s="513"/>
      <c r="AC27" s="514"/>
      <c r="AD27" s="531" t="s">
        <v>115</v>
      </c>
      <c r="AE27" s="532"/>
      <c r="AF27" s="532"/>
      <c r="AG27" s="532"/>
      <c r="AH27" s="533"/>
      <c r="AI27" s="529">
        <f>角色卡!T56</f>
        <v>10</v>
      </c>
      <c r="AJ27" s="530"/>
      <c r="AK27" s="506">
        <f>角色卡!V56</f>
        <v>0</v>
      </c>
      <c r="AL27" s="507"/>
      <c r="AM27" s="506">
        <f>角色卡!X56</f>
        <v>-15</v>
      </c>
      <c r="AN27" s="507"/>
      <c r="AO27" s="506">
        <f>角色卡!Z56</f>
        <v>-30</v>
      </c>
      <c r="AP27" s="507"/>
      <c r="AQ27" s="496" t="s">
        <v>118</v>
      </c>
      <c r="AR27" s="496"/>
      <c r="AS27" s="496"/>
      <c r="AT27" s="496"/>
      <c r="AU27" s="496"/>
      <c r="AV27" s="506">
        <f>角色卡!AZ57</f>
        <v>5</v>
      </c>
      <c r="AW27" s="507"/>
      <c r="AX27" s="506">
        <f>角色卡!BB57</f>
        <v>-5</v>
      </c>
      <c r="AY27" s="507"/>
      <c r="AZ27" s="506">
        <f>角色卡!BD57</f>
        <v>-20</v>
      </c>
      <c r="BA27" s="507"/>
      <c r="BB27" s="506">
        <f>角色卡!BF57</f>
        <v>-35</v>
      </c>
      <c r="BC27" s="507"/>
    </row>
    <row r="28" spans="2:55" s="25" customFormat="1" ht="18" customHeight="1">
      <c r="B28" s="512"/>
      <c r="C28" s="513"/>
      <c r="D28" s="513"/>
      <c r="E28" s="513"/>
      <c r="F28" s="513"/>
      <c r="G28" s="513"/>
      <c r="H28" s="513"/>
      <c r="I28" s="513"/>
      <c r="J28" s="513"/>
      <c r="K28" s="513"/>
      <c r="L28" s="513"/>
      <c r="M28" s="513"/>
      <c r="N28" s="513"/>
      <c r="O28" s="513"/>
      <c r="P28" s="513"/>
      <c r="Q28" s="513"/>
      <c r="R28" s="513"/>
      <c r="S28" s="513"/>
      <c r="T28" s="513"/>
      <c r="U28" s="513"/>
      <c r="V28" s="513"/>
      <c r="W28" s="513"/>
      <c r="X28" s="513"/>
      <c r="Y28" s="513"/>
      <c r="Z28" s="513"/>
      <c r="AA28" s="513"/>
      <c r="AB28" s="513"/>
      <c r="AC28" s="514"/>
      <c r="AD28" s="531" t="s">
        <v>117</v>
      </c>
      <c r="AE28" s="532"/>
      <c r="AF28" s="532"/>
      <c r="AG28" s="532"/>
      <c r="AH28" s="533"/>
      <c r="AI28" s="529">
        <f>角色卡!T57</f>
        <v>30</v>
      </c>
      <c r="AJ28" s="530"/>
      <c r="AK28" s="506">
        <f>角色卡!V57</f>
        <v>20</v>
      </c>
      <c r="AL28" s="507"/>
      <c r="AM28" s="506">
        <f>角色卡!X57</f>
        <v>5</v>
      </c>
      <c r="AN28" s="507"/>
      <c r="AO28" s="506">
        <f>角色卡!Z57</f>
        <v>-10</v>
      </c>
      <c r="AP28" s="507"/>
      <c r="AQ28" s="496" t="s">
        <v>120</v>
      </c>
      <c r="AR28" s="496"/>
      <c r="AS28" s="496"/>
      <c r="AT28" s="496"/>
      <c r="AU28" s="496"/>
      <c r="AV28" s="506">
        <f>角色卡!AZ58</f>
        <v>5</v>
      </c>
      <c r="AW28" s="507"/>
      <c r="AX28" s="506">
        <f>角色卡!BB58</f>
        <v>-5</v>
      </c>
      <c r="AY28" s="507"/>
      <c r="AZ28" s="506">
        <f>角色卡!BD58</f>
        <v>-20</v>
      </c>
      <c r="BA28" s="507"/>
      <c r="BB28" s="506">
        <f>角色卡!BF58</f>
        <v>-35</v>
      </c>
      <c r="BC28" s="507"/>
    </row>
    <row r="29" spans="2:55" s="25" customFormat="1" ht="18" customHeight="1">
      <c r="B29" s="512"/>
      <c r="C29" s="513"/>
      <c r="D29" s="513"/>
      <c r="E29" s="513"/>
      <c r="F29" s="513"/>
      <c r="G29" s="513"/>
      <c r="H29" s="513"/>
      <c r="I29" s="513"/>
      <c r="J29" s="513"/>
      <c r="K29" s="513"/>
      <c r="L29" s="513"/>
      <c r="M29" s="513"/>
      <c r="N29" s="513"/>
      <c r="O29" s="513"/>
      <c r="P29" s="513"/>
      <c r="Q29" s="513"/>
      <c r="R29" s="513"/>
      <c r="S29" s="513"/>
      <c r="T29" s="513"/>
      <c r="U29" s="513"/>
      <c r="V29" s="513"/>
      <c r="W29" s="513"/>
      <c r="X29" s="513"/>
      <c r="Y29" s="513"/>
      <c r="Z29" s="513"/>
      <c r="AA29" s="513"/>
      <c r="AB29" s="513"/>
      <c r="AC29" s="514"/>
      <c r="AD29" s="531" t="s">
        <v>119</v>
      </c>
      <c r="AE29" s="532"/>
      <c r="AF29" s="532"/>
      <c r="AG29" s="532"/>
      <c r="AH29" s="533"/>
      <c r="AI29" s="529">
        <f>角色卡!T58</f>
        <v>10</v>
      </c>
      <c r="AJ29" s="530"/>
      <c r="AK29" s="506">
        <f>角色卡!V58</f>
        <v>0</v>
      </c>
      <c r="AL29" s="507"/>
      <c r="AM29" s="506">
        <f>角色卡!X58</f>
        <v>-15</v>
      </c>
      <c r="AN29" s="507"/>
      <c r="AO29" s="506">
        <f>角色卡!Z58</f>
        <v>-30</v>
      </c>
      <c r="AP29" s="507"/>
      <c r="AQ29" s="496" t="s">
        <v>122</v>
      </c>
      <c r="AR29" s="496"/>
      <c r="AS29" s="496"/>
      <c r="AT29" s="496"/>
      <c r="AU29" s="496"/>
      <c r="AV29" s="506">
        <f>角色卡!AZ59</f>
        <v>5</v>
      </c>
      <c r="AW29" s="507"/>
      <c r="AX29" s="506">
        <f>角色卡!BB59</f>
        <v>-5</v>
      </c>
      <c r="AY29" s="507"/>
      <c r="AZ29" s="506">
        <f>角色卡!BD59</f>
        <v>-20</v>
      </c>
      <c r="BA29" s="507"/>
      <c r="BB29" s="506">
        <f>角色卡!BF59</f>
        <v>-35</v>
      </c>
      <c r="BC29" s="507"/>
    </row>
    <row r="30" spans="2:55" s="25" customFormat="1" ht="18" customHeight="1">
      <c r="B30" s="512"/>
      <c r="C30" s="513"/>
      <c r="D30" s="513"/>
      <c r="E30" s="513"/>
      <c r="F30" s="513"/>
      <c r="G30" s="513"/>
      <c r="H30" s="513"/>
      <c r="I30" s="513"/>
      <c r="J30" s="513"/>
      <c r="K30" s="513"/>
      <c r="L30" s="513"/>
      <c r="M30" s="513"/>
      <c r="N30" s="513"/>
      <c r="O30" s="513"/>
      <c r="P30" s="513"/>
      <c r="Q30" s="513"/>
      <c r="R30" s="513"/>
      <c r="S30" s="513"/>
      <c r="T30" s="513"/>
      <c r="U30" s="513"/>
      <c r="V30" s="513"/>
      <c r="W30" s="513"/>
      <c r="X30" s="513"/>
      <c r="Y30" s="513"/>
      <c r="Z30" s="513"/>
      <c r="AA30" s="513"/>
      <c r="AB30" s="513"/>
      <c r="AC30" s="514"/>
      <c r="AD30" s="531" t="s">
        <v>121</v>
      </c>
      <c r="AE30" s="532"/>
      <c r="AF30" s="532"/>
      <c r="AG30" s="532"/>
      <c r="AH30" s="533"/>
      <c r="AI30" s="529">
        <f>角色卡!T59</f>
        <v>30</v>
      </c>
      <c r="AJ30" s="530"/>
      <c r="AK30" s="506">
        <f>角色卡!V59</f>
        <v>20</v>
      </c>
      <c r="AL30" s="507"/>
      <c r="AM30" s="506">
        <f>角色卡!X59</f>
        <v>5</v>
      </c>
      <c r="AN30" s="507"/>
      <c r="AO30" s="506">
        <f>角色卡!Z59</f>
        <v>-10</v>
      </c>
      <c r="AP30" s="507"/>
      <c r="AQ30" s="531" t="s">
        <v>124</v>
      </c>
      <c r="AR30" s="533"/>
      <c r="AS30" s="531">
        <f>角色卡!AO60</f>
        <v>0</v>
      </c>
      <c r="AT30" s="532"/>
      <c r="AU30" s="533"/>
      <c r="AV30" s="506">
        <f>角色卡!AZ60</f>
        <v>50</v>
      </c>
      <c r="AW30" s="507"/>
      <c r="AX30" s="506">
        <f>角色卡!BB60</f>
        <v>40</v>
      </c>
      <c r="AY30" s="507"/>
      <c r="AZ30" s="506">
        <f>角色卡!BD60</f>
        <v>25</v>
      </c>
      <c r="BA30" s="507"/>
      <c r="BB30" s="506">
        <f>角色卡!BF60</f>
        <v>10</v>
      </c>
      <c r="BC30" s="507"/>
    </row>
    <row r="31" spans="2:55" s="25" customFormat="1" ht="18" customHeight="1">
      <c r="B31" s="512"/>
      <c r="C31" s="513"/>
      <c r="D31" s="513"/>
      <c r="E31" s="513"/>
      <c r="F31" s="513"/>
      <c r="G31" s="513"/>
      <c r="H31" s="513"/>
      <c r="I31" s="513"/>
      <c r="J31" s="513"/>
      <c r="K31" s="513"/>
      <c r="L31" s="513"/>
      <c r="M31" s="513"/>
      <c r="N31" s="513"/>
      <c r="O31" s="513"/>
      <c r="P31" s="513"/>
      <c r="Q31" s="513"/>
      <c r="R31" s="513"/>
      <c r="S31" s="513"/>
      <c r="T31" s="513"/>
      <c r="U31" s="513"/>
      <c r="V31" s="513"/>
      <c r="W31" s="513"/>
      <c r="X31" s="513"/>
      <c r="Y31" s="513"/>
      <c r="Z31" s="513"/>
      <c r="AA31" s="513"/>
      <c r="AB31" s="513"/>
      <c r="AC31" s="514"/>
      <c r="AD31" s="531" t="s">
        <v>123</v>
      </c>
      <c r="AE31" s="532"/>
      <c r="AF31" s="532"/>
      <c r="AG31" s="532"/>
      <c r="AH31" s="533"/>
      <c r="AI31" s="529">
        <f>角色卡!T60</f>
        <v>10</v>
      </c>
      <c r="AJ31" s="530"/>
      <c r="AK31" s="506">
        <f>角色卡!V60</f>
        <v>0</v>
      </c>
      <c r="AL31" s="507"/>
      <c r="AM31" s="506">
        <f>角色卡!X60</f>
        <v>-15</v>
      </c>
      <c r="AN31" s="507"/>
      <c r="AO31" s="506">
        <f>角色卡!Z60</f>
        <v>-30</v>
      </c>
      <c r="AP31" s="507"/>
      <c r="AQ31" s="496" t="s">
        <v>126</v>
      </c>
      <c r="AR31" s="496"/>
      <c r="AS31" s="496"/>
      <c r="AT31" s="496"/>
      <c r="AU31" s="496"/>
      <c r="AV31" s="506">
        <f>角色卡!AZ61</f>
        <v>15</v>
      </c>
      <c r="AW31" s="507"/>
      <c r="AX31" s="506">
        <f>角色卡!BB61</f>
        <v>5</v>
      </c>
      <c r="AY31" s="507"/>
      <c r="AZ31" s="506">
        <f>角色卡!BD61</f>
        <v>-10</v>
      </c>
      <c r="BA31" s="507"/>
      <c r="BB31" s="506">
        <f>角色卡!BF61</f>
        <v>-25</v>
      </c>
      <c r="BC31" s="507"/>
    </row>
    <row r="32" spans="2:55" s="25" customFormat="1" ht="18" customHeight="1">
      <c r="B32" s="512"/>
      <c r="C32" s="513"/>
      <c r="D32" s="513"/>
      <c r="E32" s="513"/>
      <c r="F32" s="513"/>
      <c r="G32" s="513"/>
      <c r="H32" s="513"/>
      <c r="I32" s="513"/>
      <c r="J32" s="513"/>
      <c r="K32" s="513"/>
      <c r="L32" s="513"/>
      <c r="M32" s="513"/>
      <c r="N32" s="513"/>
      <c r="O32" s="513"/>
      <c r="P32" s="513"/>
      <c r="Q32" s="513"/>
      <c r="R32" s="513"/>
      <c r="S32" s="513"/>
      <c r="T32" s="513"/>
      <c r="U32" s="513"/>
      <c r="V32" s="513"/>
      <c r="W32" s="513"/>
      <c r="X32" s="513"/>
      <c r="Y32" s="513"/>
      <c r="Z32" s="513"/>
      <c r="AA32" s="513"/>
      <c r="AB32" s="513"/>
      <c r="AC32" s="514"/>
      <c r="AD32" s="531" t="s">
        <v>125</v>
      </c>
      <c r="AE32" s="532"/>
      <c r="AF32" s="532"/>
      <c r="AG32" s="532"/>
      <c r="AH32" s="533"/>
      <c r="AI32" s="529">
        <f>角色卡!T61</f>
        <v>10</v>
      </c>
      <c r="AJ32" s="530"/>
      <c r="AK32" s="506">
        <f>角色卡!V61</f>
        <v>0</v>
      </c>
      <c r="AL32" s="507"/>
      <c r="AM32" s="506">
        <f>角色卡!X61</f>
        <v>-15</v>
      </c>
      <c r="AN32" s="507"/>
      <c r="AO32" s="506">
        <f>角色卡!Z61</f>
        <v>-30</v>
      </c>
      <c r="AP32" s="507"/>
      <c r="AQ32" s="531" t="s">
        <v>128</v>
      </c>
      <c r="AR32" s="532"/>
      <c r="AS32" s="532"/>
      <c r="AT32" s="532"/>
      <c r="AU32" s="533"/>
      <c r="AV32" s="506">
        <f>角色卡!AZ62</f>
        <v>0</v>
      </c>
      <c r="AW32" s="507"/>
      <c r="AX32" s="506">
        <f>角色卡!BB62</f>
        <v>-10</v>
      </c>
      <c r="AY32" s="507"/>
      <c r="AZ32" s="506">
        <f>角色卡!BD62</f>
        <v>-25</v>
      </c>
      <c r="BA32" s="507"/>
      <c r="BB32" s="506">
        <f>角色卡!BF62</f>
        <v>-40</v>
      </c>
      <c r="BC32" s="507"/>
    </row>
    <row r="33" spans="2:55" s="25" customFormat="1" ht="18" customHeight="1">
      <c r="B33" s="512"/>
      <c r="C33" s="513"/>
      <c r="D33" s="513"/>
      <c r="E33" s="513"/>
      <c r="F33" s="513"/>
      <c r="G33" s="513"/>
      <c r="H33" s="513"/>
      <c r="I33" s="513"/>
      <c r="J33" s="513"/>
      <c r="K33" s="513"/>
      <c r="L33" s="513"/>
      <c r="M33" s="513"/>
      <c r="N33" s="513"/>
      <c r="O33" s="513"/>
      <c r="P33" s="513"/>
      <c r="Q33" s="513"/>
      <c r="R33" s="513"/>
      <c r="S33" s="513"/>
      <c r="T33" s="513"/>
      <c r="U33" s="513"/>
      <c r="V33" s="513"/>
      <c r="W33" s="513"/>
      <c r="X33" s="513"/>
      <c r="Y33" s="513"/>
      <c r="Z33" s="513"/>
      <c r="AA33" s="513"/>
      <c r="AB33" s="513"/>
      <c r="AC33" s="514"/>
      <c r="AD33" s="531" t="s">
        <v>127</v>
      </c>
      <c r="AE33" s="532"/>
      <c r="AF33" s="532"/>
      <c r="AG33" s="532"/>
      <c r="AH33" s="533"/>
      <c r="AI33" s="529">
        <f>角色卡!T62</f>
        <v>10</v>
      </c>
      <c r="AJ33" s="530"/>
      <c r="AK33" s="506">
        <f>角色卡!V62</f>
        <v>0</v>
      </c>
      <c r="AL33" s="507"/>
      <c r="AM33" s="506">
        <f>角色卡!X62</f>
        <v>-15</v>
      </c>
      <c r="AN33" s="507"/>
      <c r="AO33" s="506">
        <f>角色卡!Z62</f>
        <v>-30</v>
      </c>
      <c r="AP33" s="507"/>
      <c r="AQ33" s="531" t="s">
        <v>130</v>
      </c>
      <c r="AR33" s="532"/>
      <c r="AS33" s="532"/>
      <c r="AT33" s="532"/>
      <c r="AU33" s="533"/>
      <c r="AV33" s="506">
        <f>角色卡!AZ63</f>
        <v>0</v>
      </c>
      <c r="AW33" s="507"/>
      <c r="AX33" s="506">
        <f>角色卡!BB63</f>
        <v>-10</v>
      </c>
      <c r="AY33" s="507"/>
      <c r="AZ33" s="506">
        <f>角色卡!BD63</f>
        <v>-25</v>
      </c>
      <c r="BA33" s="507"/>
      <c r="BB33" s="506">
        <f>角色卡!BF63</f>
        <v>-40</v>
      </c>
      <c r="BC33" s="507"/>
    </row>
    <row r="34" spans="2:55" s="25" customFormat="1" ht="18" customHeight="1">
      <c r="B34" s="512"/>
      <c r="C34" s="513"/>
      <c r="D34" s="513"/>
      <c r="E34" s="513"/>
      <c r="F34" s="513"/>
      <c r="G34" s="513"/>
      <c r="H34" s="513"/>
      <c r="I34" s="513"/>
      <c r="J34" s="513"/>
      <c r="K34" s="513"/>
      <c r="L34" s="513"/>
      <c r="M34" s="513"/>
      <c r="N34" s="513"/>
      <c r="O34" s="513"/>
      <c r="P34" s="513"/>
      <c r="Q34" s="513"/>
      <c r="R34" s="513"/>
      <c r="S34" s="513"/>
      <c r="T34" s="513"/>
      <c r="U34" s="513"/>
      <c r="V34" s="513"/>
      <c r="W34" s="513"/>
      <c r="X34" s="513"/>
      <c r="Y34" s="513"/>
      <c r="Z34" s="513"/>
      <c r="AA34" s="513"/>
      <c r="AB34" s="513"/>
      <c r="AC34" s="514"/>
      <c r="AD34" s="531" t="s">
        <v>129</v>
      </c>
      <c r="AE34" s="532"/>
      <c r="AF34" s="532"/>
      <c r="AG34" s="532"/>
      <c r="AH34" s="533"/>
      <c r="AI34" s="529">
        <f>角色卡!T63</f>
        <v>10</v>
      </c>
      <c r="AJ34" s="530"/>
      <c r="AK34" s="506">
        <f>角色卡!V63</f>
        <v>0</v>
      </c>
      <c r="AL34" s="507"/>
      <c r="AM34" s="506">
        <f>角色卡!X63</f>
        <v>-15</v>
      </c>
      <c r="AN34" s="507"/>
      <c r="AO34" s="506">
        <f>角色卡!Z63</f>
        <v>-30</v>
      </c>
      <c r="AP34" s="507"/>
      <c r="AQ34" s="531" t="s">
        <v>132</v>
      </c>
      <c r="AR34" s="532"/>
      <c r="AS34" s="532"/>
      <c r="AT34" s="532"/>
      <c r="AU34" s="533"/>
      <c r="AV34" s="506">
        <f>角色卡!AZ64</f>
        <v>0</v>
      </c>
      <c r="AW34" s="507"/>
      <c r="AX34" s="506">
        <f>角色卡!BB64</f>
        <v>-10</v>
      </c>
      <c r="AY34" s="507"/>
      <c r="AZ34" s="506">
        <f>角色卡!BD64</f>
        <v>-25</v>
      </c>
      <c r="BA34" s="507"/>
      <c r="BB34" s="506">
        <f>角色卡!BF64</f>
        <v>-40</v>
      </c>
      <c r="BC34" s="507"/>
    </row>
    <row r="35" spans="2:55" s="25" customFormat="1" ht="18" customHeight="1">
      <c r="B35" s="512"/>
      <c r="C35" s="513"/>
      <c r="D35" s="513"/>
      <c r="E35" s="513"/>
      <c r="F35" s="513"/>
      <c r="G35" s="513"/>
      <c r="H35" s="513"/>
      <c r="I35" s="513"/>
      <c r="J35" s="513"/>
      <c r="K35" s="513"/>
      <c r="L35" s="513"/>
      <c r="M35" s="513"/>
      <c r="N35" s="513"/>
      <c r="O35" s="513"/>
      <c r="P35" s="513"/>
      <c r="Q35" s="513"/>
      <c r="R35" s="513"/>
      <c r="S35" s="513"/>
      <c r="T35" s="513"/>
      <c r="U35" s="513"/>
      <c r="V35" s="513"/>
      <c r="W35" s="513"/>
      <c r="X35" s="513"/>
      <c r="Y35" s="513"/>
      <c r="Z35" s="513"/>
      <c r="AA35" s="513"/>
      <c r="AB35" s="513"/>
      <c r="AC35" s="514"/>
      <c r="AD35" s="531" t="s">
        <v>131</v>
      </c>
      <c r="AE35" s="532"/>
      <c r="AF35" s="532"/>
      <c r="AG35" s="532"/>
      <c r="AH35" s="533"/>
      <c r="AI35" s="529">
        <f>角色卡!T64</f>
        <v>10</v>
      </c>
      <c r="AJ35" s="530"/>
      <c r="AK35" s="506">
        <f>角色卡!V64</f>
        <v>0</v>
      </c>
      <c r="AL35" s="507"/>
      <c r="AM35" s="506">
        <f>角色卡!X64</f>
        <v>-15</v>
      </c>
      <c r="AN35" s="507"/>
      <c r="AO35" s="506">
        <f>角色卡!Z64</f>
        <v>-30</v>
      </c>
      <c r="AP35" s="507"/>
      <c r="AQ35" s="531" t="s">
        <v>134</v>
      </c>
      <c r="AR35" s="532"/>
      <c r="AS35" s="532"/>
      <c r="AT35" s="532"/>
      <c r="AU35" s="533"/>
      <c r="AV35" s="506">
        <f>角色卡!AZ65</f>
        <v>0</v>
      </c>
      <c r="AW35" s="507"/>
      <c r="AX35" s="506">
        <f>角色卡!BB65</f>
        <v>-10</v>
      </c>
      <c r="AY35" s="507"/>
      <c r="AZ35" s="506">
        <f>角色卡!BD65</f>
        <v>-25</v>
      </c>
      <c r="BA35" s="507"/>
      <c r="BB35" s="506">
        <f>角色卡!BF65</f>
        <v>-40</v>
      </c>
      <c r="BC35" s="507"/>
    </row>
    <row r="36" spans="2:55" s="25" customFormat="1" ht="18" customHeight="1">
      <c r="B36" s="512"/>
      <c r="C36" s="513"/>
      <c r="D36" s="513"/>
      <c r="E36" s="513"/>
      <c r="F36" s="513"/>
      <c r="G36" s="513"/>
      <c r="H36" s="513"/>
      <c r="I36" s="513"/>
      <c r="J36" s="513"/>
      <c r="K36" s="513"/>
      <c r="L36" s="513"/>
      <c r="M36" s="513"/>
      <c r="N36" s="513"/>
      <c r="O36" s="513"/>
      <c r="P36" s="513"/>
      <c r="Q36" s="513"/>
      <c r="R36" s="513"/>
      <c r="S36" s="513"/>
      <c r="T36" s="513"/>
      <c r="U36" s="513"/>
      <c r="V36" s="513"/>
      <c r="W36" s="513"/>
      <c r="X36" s="513"/>
      <c r="Y36" s="513"/>
      <c r="Z36" s="513"/>
      <c r="AA36" s="513"/>
      <c r="AB36" s="513"/>
      <c r="AC36" s="514"/>
      <c r="AD36" s="531" t="s">
        <v>133</v>
      </c>
      <c r="AE36" s="532"/>
      <c r="AF36" s="532"/>
      <c r="AG36" s="532"/>
      <c r="AH36" s="533"/>
      <c r="AI36" s="529">
        <f>角色卡!T65</f>
        <v>10</v>
      </c>
      <c r="AJ36" s="530"/>
      <c r="AK36" s="506">
        <f>角色卡!V65</f>
        <v>0</v>
      </c>
      <c r="AL36" s="507"/>
      <c r="AM36" s="506">
        <f>角色卡!X65</f>
        <v>-15</v>
      </c>
      <c r="AN36" s="507"/>
      <c r="AO36" s="506">
        <f>角色卡!Z65</f>
        <v>-30</v>
      </c>
      <c r="AP36" s="507"/>
      <c r="AQ36" s="531" t="s">
        <v>136</v>
      </c>
      <c r="AR36" s="532"/>
      <c r="AS36" s="532"/>
      <c r="AT36" s="532"/>
      <c r="AU36" s="533"/>
      <c r="AV36" s="506">
        <f>角色卡!AZ66</f>
        <v>0</v>
      </c>
      <c r="AW36" s="507"/>
      <c r="AX36" s="506">
        <f>角色卡!BB66</f>
        <v>-10</v>
      </c>
      <c r="AY36" s="507"/>
      <c r="AZ36" s="506">
        <f>角色卡!BD66</f>
        <v>-25</v>
      </c>
      <c r="BA36" s="507"/>
      <c r="BB36" s="506">
        <f>角色卡!BF66</f>
        <v>-40</v>
      </c>
      <c r="BC36" s="507"/>
    </row>
    <row r="37" spans="2:55" s="25" customFormat="1" ht="18" customHeight="1">
      <c r="B37" s="512"/>
      <c r="C37" s="513"/>
      <c r="D37" s="513"/>
      <c r="E37" s="513"/>
      <c r="F37" s="513"/>
      <c r="G37" s="513"/>
      <c r="H37" s="513"/>
      <c r="I37" s="513"/>
      <c r="J37" s="513"/>
      <c r="K37" s="513"/>
      <c r="L37" s="513"/>
      <c r="M37" s="513"/>
      <c r="N37" s="513"/>
      <c r="O37" s="513"/>
      <c r="P37" s="513"/>
      <c r="Q37" s="513"/>
      <c r="R37" s="513"/>
      <c r="S37" s="513"/>
      <c r="T37" s="513"/>
      <c r="U37" s="513"/>
      <c r="V37" s="513"/>
      <c r="W37" s="513"/>
      <c r="X37" s="513"/>
      <c r="Y37" s="513"/>
      <c r="Z37" s="513"/>
      <c r="AA37" s="513"/>
      <c r="AB37" s="513"/>
      <c r="AC37" s="514"/>
      <c r="AD37" s="531" t="s">
        <v>135</v>
      </c>
      <c r="AE37" s="532"/>
      <c r="AF37" s="532"/>
      <c r="AG37" s="532"/>
      <c r="AH37" s="533"/>
      <c r="AI37" s="529">
        <f>角色卡!T66</f>
        <v>10</v>
      </c>
      <c r="AJ37" s="530"/>
      <c r="AK37" s="506">
        <f>角色卡!V66</f>
        <v>0</v>
      </c>
      <c r="AL37" s="507"/>
      <c r="AM37" s="506">
        <f>角色卡!X66</f>
        <v>-15</v>
      </c>
      <c r="AN37" s="507"/>
      <c r="AO37" s="506">
        <f>角色卡!Z66</f>
        <v>-30</v>
      </c>
      <c r="AP37" s="507"/>
      <c r="AQ37" s="531" t="s">
        <v>138</v>
      </c>
      <c r="AR37" s="532"/>
      <c r="AS37" s="532"/>
      <c r="AT37" s="532"/>
      <c r="AU37" s="533"/>
      <c r="AV37" s="506">
        <f>角色卡!AZ67</f>
        <v>0</v>
      </c>
      <c r="AW37" s="507"/>
      <c r="AX37" s="506">
        <f>角色卡!BB67</f>
        <v>-10</v>
      </c>
      <c r="AY37" s="507"/>
      <c r="AZ37" s="506">
        <f>角色卡!BD67</f>
        <v>-25</v>
      </c>
      <c r="BA37" s="507"/>
      <c r="BB37" s="506">
        <f>角色卡!BF67</f>
        <v>-40</v>
      </c>
      <c r="BC37" s="507"/>
    </row>
    <row r="38" spans="2:55" s="25" customFormat="1" ht="18" customHeight="1">
      <c r="B38" s="512"/>
      <c r="C38" s="513"/>
      <c r="D38" s="513"/>
      <c r="E38" s="513"/>
      <c r="F38" s="513"/>
      <c r="G38" s="513"/>
      <c r="H38" s="513"/>
      <c r="I38" s="513"/>
      <c r="J38" s="513"/>
      <c r="K38" s="513"/>
      <c r="L38" s="513"/>
      <c r="M38" s="513"/>
      <c r="N38" s="513"/>
      <c r="O38" s="513"/>
      <c r="P38" s="513"/>
      <c r="Q38" s="513"/>
      <c r="R38" s="513"/>
      <c r="S38" s="513"/>
      <c r="T38" s="513"/>
      <c r="U38" s="513"/>
      <c r="V38" s="513"/>
      <c r="W38" s="513"/>
      <c r="X38" s="513"/>
      <c r="Y38" s="513"/>
      <c r="Z38" s="513"/>
      <c r="AA38" s="513"/>
      <c r="AB38" s="513"/>
      <c r="AC38" s="514"/>
      <c r="AD38" s="531" t="s">
        <v>137</v>
      </c>
      <c r="AE38" s="532"/>
      <c r="AF38" s="532"/>
      <c r="AG38" s="532"/>
      <c r="AH38" s="533"/>
      <c r="AI38" s="529">
        <f>角色卡!T67</f>
        <v>10</v>
      </c>
      <c r="AJ38" s="530"/>
      <c r="AK38" s="506">
        <f>角色卡!V67</f>
        <v>0</v>
      </c>
      <c r="AL38" s="507"/>
      <c r="AM38" s="506">
        <f>角色卡!X67</f>
        <v>-15</v>
      </c>
      <c r="AN38" s="507"/>
      <c r="AO38" s="506">
        <f>角色卡!Z67</f>
        <v>-30</v>
      </c>
      <c r="AP38" s="507"/>
      <c r="AQ38" s="531" t="s">
        <v>140</v>
      </c>
      <c r="AR38" s="532"/>
      <c r="AS38" s="532"/>
      <c r="AT38" s="532"/>
      <c r="AU38" s="533"/>
      <c r="AV38" s="506">
        <f>角色卡!AZ68</f>
        <v>0</v>
      </c>
      <c r="AW38" s="507"/>
      <c r="AX38" s="506">
        <f>角色卡!BB68</f>
        <v>-10</v>
      </c>
      <c r="AY38" s="507"/>
      <c r="AZ38" s="506">
        <f>角色卡!BD68</f>
        <v>-25</v>
      </c>
      <c r="BA38" s="507"/>
      <c r="BB38" s="506">
        <f>角色卡!BF68</f>
        <v>-40</v>
      </c>
      <c r="BC38" s="507"/>
    </row>
    <row r="39" spans="2:55" s="25" customFormat="1" ht="18" customHeight="1">
      <c r="B39" s="512"/>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3"/>
      <c r="AB39" s="513"/>
      <c r="AC39" s="514"/>
      <c r="AD39" s="531" t="s">
        <v>139</v>
      </c>
      <c r="AE39" s="532"/>
      <c r="AF39" s="532"/>
      <c r="AG39" s="532"/>
      <c r="AH39" s="533"/>
      <c r="AI39" s="529">
        <f>角色卡!T68</f>
        <v>10</v>
      </c>
      <c r="AJ39" s="530"/>
      <c r="AK39" s="506">
        <f>角色卡!V68</f>
        <v>0</v>
      </c>
      <c r="AL39" s="507"/>
      <c r="AM39" s="506">
        <f>角色卡!X68</f>
        <v>-15</v>
      </c>
      <c r="AN39" s="507"/>
      <c r="AO39" s="506">
        <f>角色卡!Z68</f>
        <v>-30</v>
      </c>
      <c r="AP39" s="507"/>
      <c r="AQ39" s="531" t="s">
        <v>142</v>
      </c>
      <c r="AR39" s="532"/>
      <c r="AS39" s="532"/>
      <c r="AT39" s="532"/>
      <c r="AU39" s="533"/>
      <c r="AV39" s="506">
        <f>角色卡!AZ69</f>
        <v>0</v>
      </c>
      <c r="AW39" s="507"/>
      <c r="AX39" s="506">
        <f>角色卡!BB69</f>
        <v>-10</v>
      </c>
      <c r="AY39" s="507"/>
      <c r="AZ39" s="506">
        <f>角色卡!BD69</f>
        <v>-25</v>
      </c>
      <c r="BA39" s="507"/>
      <c r="BB39" s="506">
        <f>角色卡!BF69</f>
        <v>-40</v>
      </c>
      <c r="BC39" s="507"/>
    </row>
    <row r="40" spans="2:55" s="25" customFormat="1" ht="18" customHeight="1">
      <c r="B40" s="512"/>
      <c r="C40" s="513"/>
      <c r="D40" s="513"/>
      <c r="E40" s="513"/>
      <c r="F40" s="513"/>
      <c r="G40" s="513"/>
      <c r="H40" s="513"/>
      <c r="I40" s="513"/>
      <c r="J40" s="513"/>
      <c r="K40" s="513"/>
      <c r="L40" s="513"/>
      <c r="M40" s="513"/>
      <c r="N40" s="513"/>
      <c r="O40" s="513"/>
      <c r="P40" s="513"/>
      <c r="Q40" s="513"/>
      <c r="R40" s="513"/>
      <c r="S40" s="513"/>
      <c r="T40" s="513"/>
      <c r="U40" s="513"/>
      <c r="V40" s="513"/>
      <c r="W40" s="513"/>
      <c r="X40" s="513"/>
      <c r="Y40" s="513"/>
      <c r="Z40" s="513"/>
      <c r="AA40" s="513"/>
      <c r="AB40" s="513"/>
      <c r="AC40" s="514"/>
      <c r="AD40" s="531" t="s">
        <v>145</v>
      </c>
      <c r="AE40" s="532"/>
      <c r="AF40" s="532"/>
      <c r="AG40" s="532"/>
      <c r="AH40" s="533"/>
      <c r="AI40" s="529">
        <f>角色卡!T72</f>
        <v>20</v>
      </c>
      <c r="AJ40" s="530"/>
      <c r="AK40" s="506">
        <f>角色卡!V72</f>
        <v>10</v>
      </c>
      <c r="AL40" s="507"/>
      <c r="AM40" s="506">
        <f>角色卡!X72</f>
        <v>-5</v>
      </c>
      <c r="AN40" s="507"/>
      <c r="AO40" s="506">
        <f>角色卡!Z72</f>
        <v>-20</v>
      </c>
      <c r="AP40" s="507"/>
      <c r="AQ40" s="531" t="s">
        <v>143</v>
      </c>
      <c r="AR40" s="532"/>
      <c r="AS40" s="532"/>
      <c r="AT40" s="532"/>
      <c r="AU40" s="533"/>
      <c r="AV40" s="506">
        <f>角色卡!AZ70</f>
        <v>0</v>
      </c>
      <c r="AW40" s="507"/>
      <c r="AX40" s="506">
        <f>角色卡!BB70</f>
        <v>-10</v>
      </c>
      <c r="AY40" s="507"/>
      <c r="AZ40" s="506">
        <f>角色卡!BD70</f>
        <v>-25</v>
      </c>
      <c r="BA40" s="507"/>
      <c r="BB40" s="506">
        <f>角色卡!BF70</f>
        <v>-40</v>
      </c>
      <c r="BC40" s="507"/>
    </row>
    <row r="41" spans="2:55" s="25" customFormat="1" ht="18" customHeight="1">
      <c r="B41" s="512"/>
      <c r="C41" s="513"/>
      <c r="D41" s="513"/>
      <c r="E41" s="513"/>
      <c r="F41" s="513"/>
      <c r="G41" s="513"/>
      <c r="H41" s="513"/>
      <c r="I41" s="513"/>
      <c r="J41" s="513"/>
      <c r="K41" s="513"/>
      <c r="L41" s="513"/>
      <c r="M41" s="513"/>
      <c r="N41" s="513"/>
      <c r="O41" s="513"/>
      <c r="P41" s="513"/>
      <c r="Q41" s="513"/>
      <c r="R41" s="513"/>
      <c r="S41" s="513"/>
      <c r="T41" s="513"/>
      <c r="U41" s="513"/>
      <c r="V41" s="513"/>
      <c r="W41" s="513"/>
      <c r="X41" s="513"/>
      <c r="Y41" s="513"/>
      <c r="Z41" s="513"/>
      <c r="AA41" s="513"/>
      <c r="AB41" s="513"/>
      <c r="AC41" s="514"/>
      <c r="AD41" s="531" t="s">
        <v>147</v>
      </c>
      <c r="AE41" s="532"/>
      <c r="AF41" s="532"/>
      <c r="AG41" s="532"/>
      <c r="AH41" s="533"/>
      <c r="AI41" s="529">
        <f>角色卡!T73</f>
        <v>20</v>
      </c>
      <c r="AJ41" s="530"/>
      <c r="AK41" s="506">
        <f>角色卡!V73</f>
        <v>10</v>
      </c>
      <c r="AL41" s="507"/>
      <c r="AM41" s="506">
        <f>角色卡!X73</f>
        <v>-5</v>
      </c>
      <c r="AN41" s="507"/>
      <c r="AO41" s="506">
        <f>角色卡!Z73</f>
        <v>-20</v>
      </c>
      <c r="AP41" s="507"/>
      <c r="AQ41" s="531" t="s">
        <v>144</v>
      </c>
      <c r="AR41" s="532"/>
      <c r="AS41" s="532"/>
      <c r="AT41" s="532"/>
      <c r="AU41" s="533"/>
      <c r="AV41" s="506">
        <f>角色卡!AZ71</f>
        <v>0</v>
      </c>
      <c r="AW41" s="507"/>
      <c r="AX41" s="506">
        <f>角色卡!BB71</f>
        <v>-10</v>
      </c>
      <c r="AY41" s="507"/>
      <c r="AZ41" s="506">
        <f>角色卡!BD71</f>
        <v>-25</v>
      </c>
      <c r="BA41" s="507"/>
      <c r="BB41" s="506">
        <f>角色卡!BF71</f>
        <v>-40</v>
      </c>
      <c r="BC41" s="507"/>
    </row>
    <row r="42" spans="2:55" s="25" customFormat="1" ht="18" customHeight="1">
      <c r="B42" s="512"/>
      <c r="C42" s="513"/>
      <c r="D42" s="513"/>
      <c r="E42" s="513"/>
      <c r="F42" s="513"/>
      <c r="G42" s="513"/>
      <c r="H42" s="513"/>
      <c r="I42" s="513"/>
      <c r="J42" s="513"/>
      <c r="K42" s="513"/>
      <c r="L42" s="513"/>
      <c r="M42" s="513"/>
      <c r="N42" s="513"/>
      <c r="O42" s="513"/>
      <c r="P42" s="513"/>
      <c r="Q42" s="513"/>
      <c r="R42" s="513"/>
      <c r="S42" s="513"/>
      <c r="T42" s="513"/>
      <c r="U42" s="513"/>
      <c r="V42" s="513"/>
      <c r="W42" s="513"/>
      <c r="X42" s="513"/>
      <c r="Y42" s="513"/>
      <c r="Z42" s="513"/>
      <c r="AA42" s="513"/>
      <c r="AB42" s="513"/>
      <c r="AC42" s="514"/>
      <c r="AD42" s="531" t="s">
        <v>149</v>
      </c>
      <c r="AE42" s="532"/>
      <c r="AF42" s="532"/>
      <c r="AG42" s="532"/>
      <c r="AH42" s="533"/>
      <c r="AI42" s="529">
        <f>角色卡!T74</f>
        <v>20</v>
      </c>
      <c r="AJ42" s="530"/>
      <c r="AK42" s="506">
        <f>角色卡!V74</f>
        <v>10</v>
      </c>
      <c r="AL42" s="507"/>
      <c r="AM42" s="506">
        <f>角色卡!X74</f>
        <v>-5</v>
      </c>
      <c r="AN42" s="507"/>
      <c r="AO42" s="506">
        <f>角色卡!Z74</f>
        <v>-20</v>
      </c>
      <c r="AP42" s="507"/>
      <c r="AQ42" s="531" t="s">
        <v>146</v>
      </c>
      <c r="AR42" s="532"/>
      <c r="AS42" s="532"/>
      <c r="AT42" s="532"/>
      <c r="AU42" s="533"/>
      <c r="AV42" s="506">
        <f>角色卡!AZ72</f>
        <v>0</v>
      </c>
      <c r="AW42" s="507"/>
      <c r="AX42" s="506">
        <f>角色卡!BB72</f>
        <v>-10</v>
      </c>
      <c r="AY42" s="507"/>
      <c r="AZ42" s="506">
        <f>角色卡!BD72</f>
        <v>-25</v>
      </c>
      <c r="BA42" s="507"/>
      <c r="BB42" s="506">
        <f>角色卡!BF72</f>
        <v>-40</v>
      </c>
      <c r="BC42" s="507"/>
    </row>
    <row r="43" spans="2:55" s="25" customFormat="1" ht="18" customHeight="1">
      <c r="B43" s="512"/>
      <c r="C43" s="513"/>
      <c r="D43" s="513"/>
      <c r="E43" s="513"/>
      <c r="F43" s="513"/>
      <c r="G43" s="513"/>
      <c r="H43" s="513"/>
      <c r="I43" s="513"/>
      <c r="J43" s="513"/>
      <c r="K43" s="513"/>
      <c r="L43" s="513"/>
      <c r="M43" s="513"/>
      <c r="N43" s="513"/>
      <c r="O43" s="513"/>
      <c r="P43" s="513"/>
      <c r="Q43" s="513"/>
      <c r="R43" s="513"/>
      <c r="S43" s="513"/>
      <c r="T43" s="513"/>
      <c r="U43" s="513"/>
      <c r="V43" s="513"/>
      <c r="W43" s="513"/>
      <c r="X43" s="513"/>
      <c r="Y43" s="513"/>
      <c r="Z43" s="513"/>
      <c r="AA43" s="513"/>
      <c r="AB43" s="513"/>
      <c r="AC43" s="514"/>
      <c r="AD43" s="531" t="s">
        <v>151</v>
      </c>
      <c r="AE43" s="532"/>
      <c r="AF43" s="532"/>
      <c r="AG43" s="532"/>
      <c r="AH43" s="533"/>
      <c r="AI43" s="529">
        <f>角色卡!T75</f>
        <v>20</v>
      </c>
      <c r="AJ43" s="530"/>
      <c r="AK43" s="506">
        <f>角色卡!V75</f>
        <v>10</v>
      </c>
      <c r="AL43" s="507"/>
      <c r="AM43" s="506">
        <f>角色卡!X75</f>
        <v>-5</v>
      </c>
      <c r="AN43" s="507"/>
      <c r="AO43" s="506">
        <f>角色卡!Z75</f>
        <v>-20</v>
      </c>
      <c r="AP43" s="507"/>
      <c r="AQ43" s="531" t="s">
        <v>148</v>
      </c>
      <c r="AR43" s="532"/>
      <c r="AS43" s="532"/>
      <c r="AT43" s="532"/>
      <c r="AU43" s="533"/>
      <c r="AV43" s="506">
        <f>角色卡!AZ73</f>
        <v>0</v>
      </c>
      <c r="AW43" s="507"/>
      <c r="AX43" s="506">
        <f>角色卡!BB73</f>
        <v>-10</v>
      </c>
      <c r="AY43" s="507"/>
      <c r="AZ43" s="506">
        <f>角色卡!BD73</f>
        <v>-25</v>
      </c>
      <c r="BA43" s="507"/>
      <c r="BB43" s="506">
        <f>角色卡!BF73</f>
        <v>-40</v>
      </c>
      <c r="BC43" s="507"/>
    </row>
    <row r="44" spans="2:55" s="25" customFormat="1" ht="18" customHeight="1">
      <c r="B44" s="512"/>
      <c r="C44" s="513"/>
      <c r="D44" s="513"/>
      <c r="E44" s="513"/>
      <c r="F44" s="513"/>
      <c r="G44" s="513"/>
      <c r="H44" s="513"/>
      <c r="I44" s="513"/>
      <c r="J44" s="513"/>
      <c r="K44" s="513"/>
      <c r="L44" s="513"/>
      <c r="M44" s="513"/>
      <c r="N44" s="513"/>
      <c r="O44" s="513"/>
      <c r="P44" s="513"/>
      <c r="Q44" s="513"/>
      <c r="R44" s="513"/>
      <c r="S44" s="513"/>
      <c r="T44" s="513"/>
      <c r="U44" s="513"/>
      <c r="V44" s="513"/>
      <c r="W44" s="513"/>
      <c r="X44" s="513"/>
      <c r="Y44" s="513"/>
      <c r="Z44" s="513"/>
      <c r="AA44" s="513"/>
      <c r="AB44" s="513"/>
      <c r="AC44" s="514"/>
      <c r="AD44" s="531" t="s">
        <v>153</v>
      </c>
      <c r="AE44" s="532"/>
      <c r="AF44" s="532"/>
      <c r="AG44" s="532"/>
      <c r="AH44" s="533"/>
      <c r="AI44" s="529">
        <f>角色卡!T76</f>
        <v>20</v>
      </c>
      <c r="AJ44" s="530"/>
      <c r="AK44" s="506">
        <f>角色卡!V76</f>
        <v>10</v>
      </c>
      <c r="AL44" s="507"/>
      <c r="AM44" s="506">
        <f>角色卡!X76</f>
        <v>-5</v>
      </c>
      <c r="AN44" s="507"/>
      <c r="AO44" s="506">
        <f>角色卡!Z76</f>
        <v>-20</v>
      </c>
      <c r="AP44" s="507"/>
      <c r="AQ44" s="531" t="s">
        <v>150</v>
      </c>
      <c r="AR44" s="532"/>
      <c r="AS44" s="532"/>
      <c r="AT44" s="532"/>
      <c r="AU44" s="533"/>
      <c r="AV44" s="506">
        <f>角色卡!AZ74</f>
        <v>0</v>
      </c>
      <c r="AW44" s="507"/>
      <c r="AX44" s="506">
        <f>角色卡!BB74</f>
        <v>-10</v>
      </c>
      <c r="AY44" s="507"/>
      <c r="AZ44" s="506">
        <f>角色卡!BD74</f>
        <v>-25</v>
      </c>
      <c r="BA44" s="507"/>
      <c r="BB44" s="506">
        <f>角色卡!BF74</f>
        <v>-40</v>
      </c>
      <c r="BC44" s="507"/>
    </row>
    <row r="45" spans="2:55" s="25" customFormat="1" ht="18" customHeight="1">
      <c r="B45" s="512"/>
      <c r="C45" s="513"/>
      <c r="D45" s="513"/>
      <c r="E45" s="513"/>
      <c r="F45" s="513"/>
      <c r="G45" s="513"/>
      <c r="H45" s="513"/>
      <c r="I45" s="513"/>
      <c r="J45" s="513"/>
      <c r="K45" s="513"/>
      <c r="L45" s="513"/>
      <c r="M45" s="513"/>
      <c r="N45" s="513"/>
      <c r="O45" s="513"/>
      <c r="P45" s="513"/>
      <c r="Q45" s="513"/>
      <c r="R45" s="513"/>
      <c r="S45" s="513"/>
      <c r="T45" s="513"/>
      <c r="U45" s="513"/>
      <c r="V45" s="513"/>
      <c r="W45" s="513"/>
      <c r="X45" s="513"/>
      <c r="Y45" s="513"/>
      <c r="Z45" s="513"/>
      <c r="AA45" s="513"/>
      <c r="AB45" s="513"/>
      <c r="AC45" s="514"/>
      <c r="AD45" s="531" t="s">
        <v>155</v>
      </c>
      <c r="AE45" s="532"/>
      <c r="AF45" s="532"/>
      <c r="AG45" s="532"/>
      <c r="AH45" s="533"/>
      <c r="AI45" s="529">
        <f>角色卡!T77</f>
        <v>20</v>
      </c>
      <c r="AJ45" s="530"/>
      <c r="AK45" s="506">
        <f>角色卡!V77</f>
        <v>10</v>
      </c>
      <c r="AL45" s="507"/>
      <c r="AM45" s="506">
        <f>角色卡!X77</f>
        <v>-5</v>
      </c>
      <c r="AN45" s="507"/>
      <c r="AO45" s="506">
        <f>角色卡!Z77</f>
        <v>-20</v>
      </c>
      <c r="AP45" s="507"/>
      <c r="AQ45" s="531" t="s">
        <v>152</v>
      </c>
      <c r="AR45" s="532"/>
      <c r="AS45" s="532"/>
      <c r="AT45" s="532"/>
      <c r="AU45" s="533"/>
      <c r="AV45" s="506">
        <f>角色卡!AZ75</f>
        <v>0</v>
      </c>
      <c r="AW45" s="507"/>
      <c r="AX45" s="506">
        <f>角色卡!BB75</f>
        <v>-10</v>
      </c>
      <c r="AY45" s="507"/>
      <c r="AZ45" s="506">
        <f>角色卡!BD75</f>
        <v>-25</v>
      </c>
      <c r="BA45" s="507"/>
      <c r="BB45" s="506">
        <f>角色卡!BF75</f>
        <v>-40</v>
      </c>
      <c r="BC45" s="507"/>
    </row>
    <row r="46" spans="2:55" s="25" customFormat="1" ht="18" customHeight="1">
      <c r="B46" s="512"/>
      <c r="C46" s="513"/>
      <c r="D46" s="513"/>
      <c r="E46" s="513"/>
      <c r="F46" s="513"/>
      <c r="G46" s="513"/>
      <c r="H46" s="513"/>
      <c r="I46" s="513"/>
      <c r="J46" s="513"/>
      <c r="K46" s="513"/>
      <c r="L46" s="513"/>
      <c r="M46" s="513"/>
      <c r="N46" s="513"/>
      <c r="O46" s="513"/>
      <c r="P46" s="513"/>
      <c r="Q46" s="513"/>
      <c r="R46" s="513"/>
      <c r="S46" s="513"/>
      <c r="T46" s="513"/>
      <c r="U46" s="513"/>
      <c r="V46" s="513"/>
      <c r="W46" s="513"/>
      <c r="X46" s="513"/>
      <c r="Y46" s="513"/>
      <c r="Z46" s="513"/>
      <c r="AA46" s="513"/>
      <c r="AB46" s="513"/>
      <c r="AC46" s="514"/>
      <c r="AD46" s="496" t="s">
        <v>62</v>
      </c>
      <c r="AE46" s="496"/>
      <c r="AF46" s="496"/>
      <c r="AG46" s="496"/>
      <c r="AH46" s="496"/>
      <c r="AI46" s="529">
        <f>角色卡!AZ26</f>
        <v>20</v>
      </c>
      <c r="AJ46" s="530"/>
      <c r="AK46" s="506">
        <f>角色卡!BB26</f>
        <v>10</v>
      </c>
      <c r="AL46" s="507"/>
      <c r="AM46" s="506">
        <f>角色卡!BD26</f>
        <v>-5</v>
      </c>
      <c r="AN46" s="507"/>
      <c r="AO46" s="506">
        <f>角色卡!BF26</f>
        <v>-20</v>
      </c>
      <c r="AP46" s="507"/>
      <c r="AQ46" s="531" t="s">
        <v>154</v>
      </c>
      <c r="AR46" s="532"/>
      <c r="AS46" s="532"/>
      <c r="AT46" s="532"/>
      <c r="AU46" s="533"/>
      <c r="AV46" s="506">
        <f>角色卡!AZ76</f>
        <v>0</v>
      </c>
      <c r="AW46" s="507"/>
      <c r="AX46" s="506">
        <f>角色卡!BB76</f>
        <v>-10</v>
      </c>
      <c r="AY46" s="507"/>
      <c r="AZ46" s="506">
        <f>角色卡!BD76</f>
        <v>-25</v>
      </c>
      <c r="BA46" s="507"/>
      <c r="BB46" s="506">
        <f>角色卡!BF76</f>
        <v>-40</v>
      </c>
      <c r="BC46" s="507"/>
    </row>
    <row r="47" spans="2:55" s="25" customFormat="1" ht="18" customHeight="1">
      <c r="B47" s="512"/>
      <c r="C47" s="513"/>
      <c r="D47" s="513"/>
      <c r="E47" s="513"/>
      <c r="F47" s="513"/>
      <c r="G47" s="513"/>
      <c r="H47" s="513"/>
      <c r="I47" s="513"/>
      <c r="J47" s="513"/>
      <c r="K47" s="513"/>
      <c r="L47" s="513"/>
      <c r="M47" s="513"/>
      <c r="N47" s="513"/>
      <c r="O47" s="513"/>
      <c r="P47" s="513"/>
      <c r="Q47" s="513"/>
      <c r="R47" s="513"/>
      <c r="S47" s="513"/>
      <c r="T47" s="513"/>
      <c r="U47" s="513"/>
      <c r="V47" s="513"/>
      <c r="W47" s="513"/>
      <c r="X47" s="513"/>
      <c r="Y47" s="513"/>
      <c r="Z47" s="513"/>
      <c r="AA47" s="513"/>
      <c r="AB47" s="513"/>
      <c r="AC47" s="514"/>
      <c r="AD47" s="496" t="s">
        <v>63</v>
      </c>
      <c r="AE47" s="496"/>
      <c r="AF47" s="496"/>
      <c r="AG47" s="496"/>
      <c r="AH47" s="496"/>
      <c r="AI47" s="529">
        <f>角色卡!AZ27</f>
        <v>10</v>
      </c>
      <c r="AJ47" s="530"/>
      <c r="AK47" s="506">
        <f>角色卡!BB27</f>
        <v>0</v>
      </c>
      <c r="AL47" s="507"/>
      <c r="AM47" s="506">
        <f>角色卡!BD27</f>
        <v>-15</v>
      </c>
      <c r="AN47" s="507"/>
      <c r="AO47" s="506">
        <f>角色卡!BF27</f>
        <v>-30</v>
      </c>
      <c r="AP47" s="507"/>
      <c r="AQ47" s="531" t="s">
        <v>156</v>
      </c>
      <c r="AR47" s="532"/>
      <c r="AS47" s="532"/>
      <c r="AT47" s="532"/>
      <c r="AU47" s="533"/>
      <c r="AV47" s="506">
        <f>角色卡!AZ77</f>
        <v>0</v>
      </c>
      <c r="AW47" s="507"/>
      <c r="AX47" s="506">
        <f>角色卡!BB77</f>
        <v>-10</v>
      </c>
      <c r="AY47" s="507"/>
      <c r="AZ47" s="506">
        <f>角色卡!BD77</f>
        <v>-25</v>
      </c>
      <c r="BA47" s="507"/>
      <c r="BB47" s="506">
        <f>角色卡!BF77</f>
        <v>-40</v>
      </c>
      <c r="BC47" s="507"/>
    </row>
    <row r="48" spans="2:55" s="25" customFormat="1" ht="18" customHeight="1">
      <c r="B48" s="515"/>
      <c r="C48" s="516"/>
      <c r="D48" s="516"/>
      <c r="E48" s="516"/>
      <c r="F48" s="516"/>
      <c r="G48" s="516"/>
      <c r="H48" s="516"/>
      <c r="I48" s="516"/>
      <c r="J48" s="516"/>
      <c r="K48" s="516"/>
      <c r="L48" s="516"/>
      <c r="M48" s="516"/>
      <c r="N48" s="516"/>
      <c r="O48" s="516"/>
      <c r="P48" s="516"/>
      <c r="Q48" s="516"/>
      <c r="R48" s="516"/>
      <c r="S48" s="516"/>
      <c r="T48" s="516"/>
      <c r="U48" s="516"/>
      <c r="V48" s="516"/>
      <c r="W48" s="516"/>
      <c r="X48" s="516"/>
      <c r="Y48" s="516"/>
      <c r="Z48" s="516"/>
      <c r="AA48" s="516"/>
      <c r="AB48" s="516"/>
      <c r="AC48" s="517"/>
      <c r="AD48" s="496" t="s">
        <v>65</v>
      </c>
      <c r="AE48" s="496"/>
      <c r="AF48" s="496"/>
      <c r="AG48" s="496"/>
      <c r="AH48" s="496"/>
      <c r="AI48" s="529">
        <f>角色卡!AZ28</f>
        <v>10</v>
      </c>
      <c r="AJ48" s="530"/>
      <c r="AK48" s="506">
        <f>角色卡!BB28</f>
        <v>0</v>
      </c>
      <c r="AL48" s="507"/>
      <c r="AM48" s="506">
        <f>角色卡!BD28</f>
        <v>-15</v>
      </c>
      <c r="AN48" s="507"/>
      <c r="AO48" s="506">
        <f>角色卡!BF28</f>
        <v>-30</v>
      </c>
      <c r="AP48" s="507"/>
      <c r="AQ48" s="531" t="s">
        <v>318</v>
      </c>
      <c r="AR48" s="532"/>
      <c r="AS48" s="532"/>
      <c r="AT48" s="532"/>
      <c r="AU48" s="533"/>
      <c r="AV48" s="506">
        <f>角色卡!AZ78</f>
        <v>0</v>
      </c>
      <c r="AW48" s="507"/>
      <c r="AX48" s="506">
        <f>角色卡!BB78</f>
        <v>0</v>
      </c>
      <c r="AY48" s="507"/>
      <c r="AZ48" s="506">
        <f>角色卡!BD78</f>
        <v>0</v>
      </c>
      <c r="BA48" s="507"/>
      <c r="BB48" s="506">
        <f>角色卡!BF78</f>
        <v>0</v>
      </c>
      <c r="BC48" s="507"/>
    </row>
    <row r="49" s="25" customFormat="1" ht="18" customHeight="1"/>
    <row r="50" s="25" customFormat="1" ht="18" customHeight="1"/>
    <row r="51" s="25" customFormat="1" ht="18" customHeight="1"/>
    <row r="52" s="25" customFormat="1" ht="18" customHeight="1"/>
    <row r="53" s="25" customFormat="1" ht="18" customHeight="1"/>
    <row r="54" s="25" customFormat="1" ht="18" customHeight="1"/>
    <row r="55" s="25" customFormat="1" ht="18" customHeight="1"/>
    <row r="56" s="25" customFormat="1" ht="18" customHeight="1"/>
    <row r="57" s="25" customFormat="1" ht="18" customHeight="1"/>
    <row r="58" s="25" customFormat="1" ht="18" customHeight="1"/>
    <row r="59" s="25" customFormat="1" ht="18" customHeight="1"/>
    <row r="60" s="25" customFormat="1" ht="18" customHeight="1"/>
    <row r="61" s="25" customFormat="1" ht="18" customHeight="1"/>
    <row r="62" s="25" customFormat="1" ht="18" customHeight="1"/>
    <row r="63" s="25" customFormat="1" ht="18" customHeight="1"/>
    <row r="64" s="25" customFormat="1" ht="18" customHeight="1"/>
    <row r="65" s="25" customFormat="1" ht="18" customHeight="1"/>
    <row r="66" s="25" customFormat="1" ht="18" customHeight="1"/>
    <row r="67" s="25" customFormat="1" ht="18" customHeight="1"/>
    <row r="68" s="25" customFormat="1" ht="18" customHeight="1"/>
    <row r="69" s="25" customFormat="1" ht="18" customHeight="1"/>
    <row r="70" s="25" customFormat="1" ht="18" customHeight="1"/>
    <row r="71" s="25" customFormat="1" ht="18" customHeight="1"/>
    <row r="72" s="25" customFormat="1" ht="18" customHeight="1"/>
    <row r="73" s="25" customFormat="1" ht="18" customHeight="1"/>
    <row r="74" s="25" customFormat="1" ht="18" customHeight="1"/>
    <row r="75" s="25" customFormat="1" ht="18" customHeight="1"/>
    <row r="76" s="25" customFormat="1" ht="18" customHeight="1"/>
    <row r="77" s="25" customFormat="1" ht="18" customHeight="1"/>
    <row r="78" s="25" customFormat="1" ht="18" customHeight="1"/>
    <row r="79" s="25" customFormat="1" ht="18" customHeight="1"/>
    <row r="80" s="25" customFormat="1" ht="18" customHeight="1"/>
    <row r="81" s="25" customFormat="1" ht="18" customHeight="1"/>
    <row r="82" s="25" customFormat="1" ht="18" customHeight="1"/>
    <row r="83" s="25" customFormat="1" ht="18" customHeight="1"/>
    <row r="84" s="25" customFormat="1" ht="18" customHeight="1"/>
    <row r="85" s="25" customFormat="1" ht="18" customHeight="1"/>
    <row r="86" s="25" customFormat="1" ht="18" customHeight="1"/>
    <row r="87" s="25" customFormat="1" ht="18" customHeight="1"/>
    <row r="88" s="25" customFormat="1" ht="18" customHeight="1"/>
    <row r="89" s="25" customFormat="1" ht="18" customHeight="1"/>
    <row r="90" s="25" customFormat="1" ht="18" customHeight="1"/>
    <row r="91" s="25" customFormat="1" ht="18" customHeight="1"/>
    <row r="92" s="25" customFormat="1" ht="18" customHeight="1"/>
    <row r="93" s="25" customFormat="1" ht="18" customHeight="1"/>
    <row r="94" s="25" customFormat="1" ht="18" customHeight="1"/>
    <row r="95" s="25" customFormat="1" ht="18" customHeight="1"/>
    <row r="96" s="25" customFormat="1" ht="18" customHeight="1"/>
    <row r="97" s="25" customFormat="1" ht="18" customHeight="1"/>
    <row r="98" s="25" customFormat="1" ht="18" customHeight="1"/>
    <row r="99" s="25" customFormat="1" ht="18" customHeight="1"/>
    <row r="100" s="25" customFormat="1" ht="18" customHeight="1"/>
    <row r="101" s="25" customFormat="1" ht="18" customHeight="1"/>
    <row r="102" s="25" customFormat="1" ht="18" customHeight="1"/>
    <row r="103" s="25" customFormat="1" ht="18" customHeight="1"/>
    <row r="104" s="25" customFormat="1" ht="18" customHeight="1"/>
    <row r="105" s="25" customFormat="1" ht="18" customHeight="1"/>
    <row r="106" s="25" customFormat="1" ht="18" customHeight="1"/>
    <row r="107" s="25" customFormat="1" ht="18" customHeight="1"/>
    <row r="108" s="25" customFormat="1" ht="18" customHeight="1"/>
    <row r="109" s="25" customFormat="1" ht="18" customHeight="1"/>
    <row r="110" s="25" customFormat="1" ht="18" customHeight="1"/>
    <row r="111" s="25" customFormat="1" ht="18" customHeight="1"/>
    <row r="112" s="25" customFormat="1" ht="18" customHeight="1"/>
    <row r="113" s="25" customFormat="1" ht="18" customHeight="1"/>
    <row r="114" s="25" customFormat="1" ht="18" customHeight="1"/>
    <row r="115" s="25" customFormat="1" ht="18" customHeight="1"/>
    <row r="116" s="25" customFormat="1" ht="18" customHeight="1"/>
    <row r="117" s="25" customFormat="1" ht="18" customHeight="1"/>
    <row r="118" s="25" customFormat="1" ht="18" customHeight="1"/>
    <row r="119" s="25" customFormat="1" ht="18" customHeight="1"/>
    <row r="120" s="25" customFormat="1"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sheetData>
  <mergeCells count="487">
    <mergeCell ref="BB4:BC4"/>
    <mergeCell ref="AD5:AH5"/>
    <mergeCell ref="AI5:AJ5"/>
    <mergeCell ref="AK5:AL5"/>
    <mergeCell ref="AM5:AN5"/>
    <mergeCell ref="AO5:AP5"/>
    <mergeCell ref="AQ5:AU5"/>
    <mergeCell ref="AV5:AW5"/>
    <mergeCell ref="AX5:AY5"/>
    <mergeCell ref="AZ5:BA5"/>
    <mergeCell ref="BB5:BC5"/>
    <mergeCell ref="AD4:AH4"/>
    <mergeCell ref="AI4:AJ4"/>
    <mergeCell ref="AK4:AL4"/>
    <mergeCell ref="AM4:AN4"/>
    <mergeCell ref="AO4:AP4"/>
    <mergeCell ref="AQ4:AU4"/>
    <mergeCell ref="AV4:AW4"/>
    <mergeCell ref="AX4:AY4"/>
    <mergeCell ref="AZ4:BA4"/>
    <mergeCell ref="BB6:BC6"/>
    <mergeCell ref="AD7:AH7"/>
    <mergeCell ref="AI7:AJ7"/>
    <mergeCell ref="AK7:AL7"/>
    <mergeCell ref="AM7:AN7"/>
    <mergeCell ref="AO7:AP7"/>
    <mergeCell ref="AQ7:AU7"/>
    <mergeCell ref="AV7:AW7"/>
    <mergeCell ref="AX7:AY7"/>
    <mergeCell ref="AZ7:BA7"/>
    <mergeCell ref="BB7:BC7"/>
    <mergeCell ref="AD6:AH6"/>
    <mergeCell ref="AI6:AJ6"/>
    <mergeCell ref="AK6:AL6"/>
    <mergeCell ref="AM6:AN6"/>
    <mergeCell ref="AO6:AP6"/>
    <mergeCell ref="AQ6:AU6"/>
    <mergeCell ref="AV6:AW6"/>
    <mergeCell ref="AX6:AY6"/>
    <mergeCell ref="AZ6:BA6"/>
    <mergeCell ref="BB8:BC8"/>
    <mergeCell ref="AD9:AH9"/>
    <mergeCell ref="AI9:AJ9"/>
    <mergeCell ref="AK9:AL9"/>
    <mergeCell ref="AM9:AN9"/>
    <mergeCell ref="AO9:AP9"/>
    <mergeCell ref="AQ9:AU9"/>
    <mergeCell ref="AV9:AW9"/>
    <mergeCell ref="AX9:AY9"/>
    <mergeCell ref="AZ9:BA9"/>
    <mergeCell ref="BB9:BC9"/>
    <mergeCell ref="AD8:AH8"/>
    <mergeCell ref="AI8:AJ8"/>
    <mergeCell ref="AK8:AL8"/>
    <mergeCell ref="AM8:AN8"/>
    <mergeCell ref="AO8:AP8"/>
    <mergeCell ref="AQ8:AU8"/>
    <mergeCell ref="AV8:AW8"/>
    <mergeCell ref="AX8:AY8"/>
    <mergeCell ref="AZ8:BA8"/>
    <mergeCell ref="BB10:BC10"/>
    <mergeCell ref="AD11:AH11"/>
    <mergeCell ref="AI11:AJ11"/>
    <mergeCell ref="AK11:AL11"/>
    <mergeCell ref="AM11:AN11"/>
    <mergeCell ref="AO11:AP11"/>
    <mergeCell ref="AQ11:AU11"/>
    <mergeCell ref="AV11:AW11"/>
    <mergeCell ref="AX11:AY11"/>
    <mergeCell ref="AZ11:BA11"/>
    <mergeCell ref="BB11:BC11"/>
    <mergeCell ref="AD10:AH10"/>
    <mergeCell ref="AI10:AJ10"/>
    <mergeCell ref="AK10:AL10"/>
    <mergeCell ref="AM10:AN10"/>
    <mergeCell ref="AO10:AP10"/>
    <mergeCell ref="AQ10:AU10"/>
    <mergeCell ref="AV10:AW10"/>
    <mergeCell ref="AX10:AY10"/>
    <mergeCell ref="AZ10:BA10"/>
    <mergeCell ref="BB12:BC12"/>
    <mergeCell ref="AD13:AH13"/>
    <mergeCell ref="AI13:AJ13"/>
    <mergeCell ref="AK13:AL13"/>
    <mergeCell ref="AM13:AN13"/>
    <mergeCell ref="AO13:AP13"/>
    <mergeCell ref="AQ13:AU13"/>
    <mergeCell ref="AV13:AW13"/>
    <mergeCell ref="AX13:AY13"/>
    <mergeCell ref="AZ13:BA13"/>
    <mergeCell ref="BB13:BC13"/>
    <mergeCell ref="AD12:AH12"/>
    <mergeCell ref="AI12:AJ12"/>
    <mergeCell ref="AK12:AL12"/>
    <mergeCell ref="AM12:AN12"/>
    <mergeCell ref="AO12:AP12"/>
    <mergeCell ref="AQ12:AU12"/>
    <mergeCell ref="AV12:AW12"/>
    <mergeCell ref="AX12:AY12"/>
    <mergeCell ref="AZ12:BA12"/>
    <mergeCell ref="BB14:BC14"/>
    <mergeCell ref="AD15:AH15"/>
    <mergeCell ref="AI15:AJ15"/>
    <mergeCell ref="AK15:AL15"/>
    <mergeCell ref="AM15:AN15"/>
    <mergeCell ref="AO15:AP15"/>
    <mergeCell ref="AQ15:AU15"/>
    <mergeCell ref="AV15:AW15"/>
    <mergeCell ref="AX15:AY15"/>
    <mergeCell ref="AZ15:BA15"/>
    <mergeCell ref="BB15:BC15"/>
    <mergeCell ref="AD14:AH14"/>
    <mergeCell ref="AI14:AJ14"/>
    <mergeCell ref="AK14:AL14"/>
    <mergeCell ref="AM14:AN14"/>
    <mergeCell ref="AO14:AP14"/>
    <mergeCell ref="AQ14:AU14"/>
    <mergeCell ref="AV14:AW14"/>
    <mergeCell ref="AX14:AY14"/>
    <mergeCell ref="AZ14:BA14"/>
    <mergeCell ref="BB16:BC16"/>
    <mergeCell ref="AD17:AH17"/>
    <mergeCell ref="AI17:AJ17"/>
    <mergeCell ref="AK17:AL17"/>
    <mergeCell ref="AM17:AN17"/>
    <mergeCell ref="AO17:AP17"/>
    <mergeCell ref="AQ17:AU17"/>
    <mergeCell ref="AV17:AW17"/>
    <mergeCell ref="AX17:AY17"/>
    <mergeCell ref="AZ17:BA17"/>
    <mergeCell ref="BB17:BC17"/>
    <mergeCell ref="AD16:AH16"/>
    <mergeCell ref="AI16:AJ16"/>
    <mergeCell ref="AK16:AL16"/>
    <mergeCell ref="AM16:AN16"/>
    <mergeCell ref="AO16:AP16"/>
    <mergeCell ref="AQ16:AU16"/>
    <mergeCell ref="AV16:AW16"/>
    <mergeCell ref="AX16:AY16"/>
    <mergeCell ref="AZ16:BA16"/>
    <mergeCell ref="BB18:BC18"/>
    <mergeCell ref="AD19:AH19"/>
    <mergeCell ref="AI19:AJ19"/>
    <mergeCell ref="AK19:AL19"/>
    <mergeCell ref="AM19:AN19"/>
    <mergeCell ref="AO19:AP19"/>
    <mergeCell ref="AQ19:AU19"/>
    <mergeCell ref="AV19:AW19"/>
    <mergeCell ref="AX19:AY19"/>
    <mergeCell ref="AZ19:BA19"/>
    <mergeCell ref="BB19:BC19"/>
    <mergeCell ref="AD18:AH18"/>
    <mergeCell ref="AI18:AJ18"/>
    <mergeCell ref="AK18:AL18"/>
    <mergeCell ref="AM18:AN18"/>
    <mergeCell ref="AO18:AP18"/>
    <mergeCell ref="AQ18:AU18"/>
    <mergeCell ref="AV18:AW18"/>
    <mergeCell ref="AX18:AY18"/>
    <mergeCell ref="AZ18:BA18"/>
    <mergeCell ref="BB20:BC20"/>
    <mergeCell ref="AD21:AH21"/>
    <mergeCell ref="AI21:AJ21"/>
    <mergeCell ref="AK21:AL21"/>
    <mergeCell ref="AM21:AN21"/>
    <mergeCell ref="AO21:AP21"/>
    <mergeCell ref="AQ21:AU21"/>
    <mergeCell ref="AV21:AW21"/>
    <mergeCell ref="AX21:AY21"/>
    <mergeCell ref="AZ21:BA21"/>
    <mergeCell ref="BB21:BC21"/>
    <mergeCell ref="AD20:AH20"/>
    <mergeCell ref="AI20:AJ20"/>
    <mergeCell ref="AK20:AL20"/>
    <mergeCell ref="AM20:AN20"/>
    <mergeCell ref="AO20:AP20"/>
    <mergeCell ref="AQ20:AU20"/>
    <mergeCell ref="AV20:AW20"/>
    <mergeCell ref="AX20:AY20"/>
    <mergeCell ref="AZ20:BA20"/>
    <mergeCell ref="BB22:BC22"/>
    <mergeCell ref="AD23:AH23"/>
    <mergeCell ref="AI23:AJ23"/>
    <mergeCell ref="AK23:AL23"/>
    <mergeCell ref="AM23:AN23"/>
    <mergeCell ref="AO23:AP23"/>
    <mergeCell ref="AQ23:AU23"/>
    <mergeCell ref="AV23:AW23"/>
    <mergeCell ref="AX23:AY23"/>
    <mergeCell ref="AZ23:BA23"/>
    <mergeCell ref="BB23:BC23"/>
    <mergeCell ref="AD22:AH22"/>
    <mergeCell ref="AI22:AJ22"/>
    <mergeCell ref="AK22:AL22"/>
    <mergeCell ref="AM22:AN22"/>
    <mergeCell ref="AO22:AP22"/>
    <mergeCell ref="AQ22:AU22"/>
    <mergeCell ref="AV22:AW22"/>
    <mergeCell ref="AX22:AY22"/>
    <mergeCell ref="AZ22:BA22"/>
    <mergeCell ref="BB24:BC24"/>
    <mergeCell ref="AD25:AH25"/>
    <mergeCell ref="AI25:AJ25"/>
    <mergeCell ref="AK25:AL25"/>
    <mergeCell ref="AM25:AN25"/>
    <mergeCell ref="AO25:AP25"/>
    <mergeCell ref="AQ25:AU25"/>
    <mergeCell ref="AV25:AW25"/>
    <mergeCell ref="AX25:AY25"/>
    <mergeCell ref="AZ25:BA25"/>
    <mergeCell ref="BB25:BC25"/>
    <mergeCell ref="AD24:AH24"/>
    <mergeCell ref="AI24:AJ24"/>
    <mergeCell ref="AK24:AL24"/>
    <mergeCell ref="AM24:AN24"/>
    <mergeCell ref="AO24:AP24"/>
    <mergeCell ref="AQ24:AU24"/>
    <mergeCell ref="AV24:AW24"/>
    <mergeCell ref="AX24:AY24"/>
    <mergeCell ref="AZ24:BA24"/>
    <mergeCell ref="BB26:BC26"/>
    <mergeCell ref="AD27:AH27"/>
    <mergeCell ref="AI27:AJ27"/>
    <mergeCell ref="AK27:AL27"/>
    <mergeCell ref="AM27:AN27"/>
    <mergeCell ref="AO27:AP27"/>
    <mergeCell ref="AQ27:AU27"/>
    <mergeCell ref="AV27:AW27"/>
    <mergeCell ref="AX27:AY27"/>
    <mergeCell ref="AZ27:BA27"/>
    <mergeCell ref="BB27:BC27"/>
    <mergeCell ref="AD26:AH26"/>
    <mergeCell ref="AI26:AJ26"/>
    <mergeCell ref="AK26:AL26"/>
    <mergeCell ref="AM26:AN26"/>
    <mergeCell ref="AO26:AP26"/>
    <mergeCell ref="AQ26:AU26"/>
    <mergeCell ref="AV26:AW26"/>
    <mergeCell ref="AX26:AY26"/>
    <mergeCell ref="AZ26:BA26"/>
    <mergeCell ref="BB28:BC28"/>
    <mergeCell ref="AD29:AH29"/>
    <mergeCell ref="AI29:AJ29"/>
    <mergeCell ref="AK29:AL29"/>
    <mergeCell ref="AM29:AN29"/>
    <mergeCell ref="AO29:AP29"/>
    <mergeCell ref="AQ29:AU29"/>
    <mergeCell ref="AV29:AW29"/>
    <mergeCell ref="AX29:AY29"/>
    <mergeCell ref="AZ29:BA29"/>
    <mergeCell ref="BB29:BC29"/>
    <mergeCell ref="AD28:AH28"/>
    <mergeCell ref="AI28:AJ28"/>
    <mergeCell ref="AK28:AL28"/>
    <mergeCell ref="AM28:AN28"/>
    <mergeCell ref="AO28:AP28"/>
    <mergeCell ref="AQ28:AU28"/>
    <mergeCell ref="AV28:AW28"/>
    <mergeCell ref="AX28:AY28"/>
    <mergeCell ref="AZ28:BA28"/>
    <mergeCell ref="AZ30:BA30"/>
    <mergeCell ref="BB30:BC30"/>
    <mergeCell ref="AD31:AH31"/>
    <mergeCell ref="AI31:AJ31"/>
    <mergeCell ref="AK31:AL31"/>
    <mergeCell ref="AM31:AN31"/>
    <mergeCell ref="AO31:AP31"/>
    <mergeCell ref="AQ31:AU31"/>
    <mergeCell ref="AV31:AW31"/>
    <mergeCell ref="AX31:AY31"/>
    <mergeCell ref="AZ31:BA31"/>
    <mergeCell ref="BB31:BC31"/>
    <mergeCell ref="AD30:AH30"/>
    <mergeCell ref="AI30:AJ30"/>
    <mergeCell ref="AK30:AL30"/>
    <mergeCell ref="AM30:AN30"/>
    <mergeCell ref="AO30:AP30"/>
    <mergeCell ref="AQ30:AR30"/>
    <mergeCell ref="AS30:AU30"/>
    <mergeCell ref="AV30:AW30"/>
    <mergeCell ref="AX30:AY30"/>
    <mergeCell ref="BB32:BC32"/>
    <mergeCell ref="AD33:AH33"/>
    <mergeCell ref="AI33:AJ33"/>
    <mergeCell ref="AK33:AL33"/>
    <mergeCell ref="AM33:AN33"/>
    <mergeCell ref="AO33:AP33"/>
    <mergeCell ref="AQ33:AU33"/>
    <mergeCell ref="AV33:AW33"/>
    <mergeCell ref="AX33:AY33"/>
    <mergeCell ref="AZ33:BA33"/>
    <mergeCell ref="BB33:BC33"/>
    <mergeCell ref="AD32:AH32"/>
    <mergeCell ref="AI32:AJ32"/>
    <mergeCell ref="AK32:AL32"/>
    <mergeCell ref="AM32:AN32"/>
    <mergeCell ref="AO32:AP32"/>
    <mergeCell ref="AQ32:AU32"/>
    <mergeCell ref="AV32:AW32"/>
    <mergeCell ref="AX32:AY32"/>
    <mergeCell ref="AZ32:BA32"/>
    <mergeCell ref="BB34:BC34"/>
    <mergeCell ref="AD35:AH35"/>
    <mergeCell ref="AI35:AJ35"/>
    <mergeCell ref="AK35:AL35"/>
    <mergeCell ref="AM35:AN35"/>
    <mergeCell ref="AO35:AP35"/>
    <mergeCell ref="AQ35:AU35"/>
    <mergeCell ref="AV35:AW35"/>
    <mergeCell ref="AX35:AY35"/>
    <mergeCell ref="AZ35:BA35"/>
    <mergeCell ref="BB35:BC35"/>
    <mergeCell ref="AD34:AH34"/>
    <mergeCell ref="AI34:AJ34"/>
    <mergeCell ref="AK34:AL34"/>
    <mergeCell ref="AM34:AN34"/>
    <mergeCell ref="AO34:AP34"/>
    <mergeCell ref="AQ34:AU34"/>
    <mergeCell ref="AV34:AW34"/>
    <mergeCell ref="AX34:AY34"/>
    <mergeCell ref="AZ34:BA34"/>
    <mergeCell ref="BB36:BC36"/>
    <mergeCell ref="AD37:AH37"/>
    <mergeCell ref="AI37:AJ37"/>
    <mergeCell ref="AK37:AL37"/>
    <mergeCell ref="AM37:AN37"/>
    <mergeCell ref="AO37:AP37"/>
    <mergeCell ref="AQ37:AU37"/>
    <mergeCell ref="AV37:AW37"/>
    <mergeCell ref="AX37:AY37"/>
    <mergeCell ref="AZ37:BA37"/>
    <mergeCell ref="BB37:BC37"/>
    <mergeCell ref="AD36:AH36"/>
    <mergeCell ref="AI36:AJ36"/>
    <mergeCell ref="AK36:AL36"/>
    <mergeCell ref="AM36:AN36"/>
    <mergeCell ref="AO36:AP36"/>
    <mergeCell ref="AQ36:AU36"/>
    <mergeCell ref="AV36:AW36"/>
    <mergeCell ref="AX36:AY36"/>
    <mergeCell ref="AZ36:BA36"/>
    <mergeCell ref="BB38:BC38"/>
    <mergeCell ref="AD39:AH39"/>
    <mergeCell ref="AI39:AJ39"/>
    <mergeCell ref="AK39:AL39"/>
    <mergeCell ref="AM39:AN39"/>
    <mergeCell ref="AO39:AP39"/>
    <mergeCell ref="AQ39:AU39"/>
    <mergeCell ref="AV39:AW39"/>
    <mergeCell ref="AX39:AY39"/>
    <mergeCell ref="AZ39:BA39"/>
    <mergeCell ref="BB39:BC39"/>
    <mergeCell ref="AD38:AH38"/>
    <mergeCell ref="AI38:AJ38"/>
    <mergeCell ref="AK38:AL38"/>
    <mergeCell ref="AM38:AN38"/>
    <mergeCell ref="AO38:AP38"/>
    <mergeCell ref="AQ38:AU38"/>
    <mergeCell ref="AV38:AW38"/>
    <mergeCell ref="AX38:AY38"/>
    <mergeCell ref="AZ38:BA38"/>
    <mergeCell ref="BB40:BC40"/>
    <mergeCell ref="AD41:AH41"/>
    <mergeCell ref="AI41:AJ41"/>
    <mergeCell ref="AK41:AL41"/>
    <mergeCell ref="AM41:AN41"/>
    <mergeCell ref="AO41:AP41"/>
    <mergeCell ref="AQ41:AU41"/>
    <mergeCell ref="AV41:AW41"/>
    <mergeCell ref="AX41:AY41"/>
    <mergeCell ref="AZ41:BA41"/>
    <mergeCell ref="BB41:BC41"/>
    <mergeCell ref="AD40:AH40"/>
    <mergeCell ref="AI40:AJ40"/>
    <mergeCell ref="AK40:AL40"/>
    <mergeCell ref="AM40:AN40"/>
    <mergeCell ref="AO40:AP40"/>
    <mergeCell ref="AQ40:AU40"/>
    <mergeCell ref="AV40:AW40"/>
    <mergeCell ref="AX40:AY40"/>
    <mergeCell ref="AZ40:BA40"/>
    <mergeCell ref="BB42:BC42"/>
    <mergeCell ref="AD43:AH43"/>
    <mergeCell ref="AI43:AJ43"/>
    <mergeCell ref="AK43:AL43"/>
    <mergeCell ref="AM43:AN43"/>
    <mergeCell ref="AO43:AP43"/>
    <mergeCell ref="AQ43:AU43"/>
    <mergeCell ref="AV43:AW43"/>
    <mergeCell ref="AX43:AY43"/>
    <mergeCell ref="AZ43:BA43"/>
    <mergeCell ref="BB43:BC43"/>
    <mergeCell ref="AD42:AH42"/>
    <mergeCell ref="AI42:AJ42"/>
    <mergeCell ref="AK42:AL42"/>
    <mergeCell ref="AM42:AN42"/>
    <mergeCell ref="AO42:AP42"/>
    <mergeCell ref="AQ42:AU42"/>
    <mergeCell ref="AV42:AW42"/>
    <mergeCell ref="AX42:AY42"/>
    <mergeCell ref="AZ42:BA42"/>
    <mergeCell ref="BB44:BC44"/>
    <mergeCell ref="AD45:AH45"/>
    <mergeCell ref="AI45:AJ45"/>
    <mergeCell ref="AK45:AL45"/>
    <mergeCell ref="AM45:AN45"/>
    <mergeCell ref="AO45:AP45"/>
    <mergeCell ref="AQ45:AU45"/>
    <mergeCell ref="AV45:AW45"/>
    <mergeCell ref="AX45:AY45"/>
    <mergeCell ref="AZ45:BA45"/>
    <mergeCell ref="BB45:BC45"/>
    <mergeCell ref="AD44:AH44"/>
    <mergeCell ref="AI44:AJ44"/>
    <mergeCell ref="AK44:AL44"/>
    <mergeCell ref="AM44:AN44"/>
    <mergeCell ref="AO44:AP44"/>
    <mergeCell ref="AQ44:AU44"/>
    <mergeCell ref="AV44:AW44"/>
    <mergeCell ref="AX44:AY44"/>
    <mergeCell ref="AZ44:BA44"/>
    <mergeCell ref="BB46:BC46"/>
    <mergeCell ref="AD47:AH47"/>
    <mergeCell ref="AI47:AJ47"/>
    <mergeCell ref="AK47:AL47"/>
    <mergeCell ref="AM47:AN47"/>
    <mergeCell ref="AO47:AP47"/>
    <mergeCell ref="AQ47:AU47"/>
    <mergeCell ref="AV47:AW47"/>
    <mergeCell ref="AX47:AY47"/>
    <mergeCell ref="AZ47:BA47"/>
    <mergeCell ref="BB47:BC47"/>
    <mergeCell ref="AD46:AH46"/>
    <mergeCell ref="AI46:AJ46"/>
    <mergeCell ref="AK46:AL46"/>
    <mergeCell ref="AM46:AN46"/>
    <mergeCell ref="AO46:AP46"/>
    <mergeCell ref="AQ46:AU46"/>
    <mergeCell ref="AV46:AW46"/>
    <mergeCell ref="AX46:AY46"/>
    <mergeCell ref="AZ46:BA46"/>
    <mergeCell ref="AD48:AH48"/>
    <mergeCell ref="AI48:AJ48"/>
    <mergeCell ref="AK48:AL48"/>
    <mergeCell ref="AM48:AN48"/>
    <mergeCell ref="AO48:AP48"/>
    <mergeCell ref="AQ48:AU48"/>
    <mergeCell ref="AV48:AW48"/>
    <mergeCell ref="AX48:AY48"/>
    <mergeCell ref="AZ48:BA48"/>
    <mergeCell ref="BB48:BC48"/>
    <mergeCell ref="AD2:BC3"/>
    <mergeCell ref="B12:AC48"/>
    <mergeCell ref="B4:C5"/>
    <mergeCell ref="D4:E5"/>
    <mergeCell ref="F4:G5"/>
    <mergeCell ref="H4:I5"/>
    <mergeCell ref="J4:K5"/>
    <mergeCell ref="L4:M5"/>
    <mergeCell ref="N4:O5"/>
    <mergeCell ref="P4:Q5"/>
    <mergeCell ref="R4:S5"/>
    <mergeCell ref="T4:U5"/>
    <mergeCell ref="V4:W5"/>
    <mergeCell ref="X4:Y5"/>
    <mergeCell ref="Z4:AA5"/>
    <mergeCell ref="AB4:AC5"/>
    <mergeCell ref="B2:AC3"/>
    <mergeCell ref="B10:AC11"/>
    <mergeCell ref="B8:C9"/>
    <mergeCell ref="D8:E9"/>
    <mergeCell ref="F8:G9"/>
    <mergeCell ref="H8:I9"/>
    <mergeCell ref="B6:C7"/>
    <mergeCell ref="V6:W7"/>
    <mergeCell ref="X6:Y7"/>
    <mergeCell ref="Z6:AA7"/>
    <mergeCell ref="AB6:AC7"/>
    <mergeCell ref="D6:E7"/>
    <mergeCell ref="F6:G7"/>
    <mergeCell ref="H6:I7"/>
    <mergeCell ref="J6:K7"/>
    <mergeCell ref="L6:M7"/>
    <mergeCell ref="N6:O7"/>
    <mergeCell ref="P6:Q7"/>
    <mergeCell ref="R6:S7"/>
    <mergeCell ref="T6:U7"/>
  </mergeCells>
  <phoneticPr fontId="3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CC147"/>
  <sheetViews>
    <sheetView showGridLines="0" workbookViewId="0">
      <selection activeCell="AH27" sqref="AH27:AK28"/>
    </sheetView>
  </sheetViews>
  <sheetFormatPr defaultColWidth="3" defaultRowHeight="13.8"/>
  <sheetData>
    <row r="1" spans="2:81" s="25" customFormat="1" ht="18" customHeight="1"/>
    <row r="2" spans="2:81" s="25" customFormat="1" ht="18" customHeight="1">
      <c r="B2" s="540" t="s">
        <v>319</v>
      </c>
      <c r="C2" s="540"/>
      <c r="D2" s="540"/>
      <c r="E2" s="540"/>
      <c r="F2" s="540"/>
      <c r="G2" s="540"/>
      <c r="H2" s="540"/>
      <c r="I2" s="540"/>
      <c r="J2" s="540"/>
      <c r="K2" s="540"/>
      <c r="L2" s="540"/>
      <c r="M2" s="540"/>
      <c r="N2" s="540"/>
      <c r="O2" s="540"/>
      <c r="P2" s="540"/>
      <c r="Q2" s="540"/>
      <c r="R2" s="540"/>
      <c r="S2" s="540"/>
      <c r="T2" s="540"/>
      <c r="U2" s="540"/>
      <c r="V2" s="540"/>
      <c r="W2" s="540"/>
      <c r="X2" s="540"/>
      <c r="Y2" s="540"/>
      <c r="Z2" s="540"/>
      <c r="AA2" s="540"/>
      <c r="AB2" s="540"/>
      <c r="AC2" s="540"/>
      <c r="AD2" s="540"/>
      <c r="AE2" s="540"/>
      <c r="AF2" s="540"/>
      <c r="AG2" s="540"/>
      <c r="AH2" s="541" t="s">
        <v>320</v>
      </c>
      <c r="AI2" s="542"/>
      <c r="AJ2" s="542"/>
      <c r="AK2" s="542"/>
      <c r="AL2" s="542"/>
      <c r="AM2" s="542"/>
      <c r="AN2" s="542"/>
      <c r="AO2" s="542"/>
      <c r="AP2" s="542"/>
      <c r="AQ2" s="542"/>
      <c r="AR2" s="542"/>
      <c r="AS2" s="542"/>
      <c r="AT2" s="542"/>
      <c r="AU2" s="542"/>
      <c r="AV2" s="542"/>
      <c r="AW2" s="542"/>
      <c r="AX2" s="542"/>
      <c r="AY2" s="542"/>
      <c r="AZ2" s="542"/>
      <c r="BA2" s="542"/>
      <c r="BB2" s="542"/>
      <c r="BC2" s="542"/>
      <c r="BD2" s="542"/>
      <c r="BE2" s="542"/>
      <c r="BF2" s="542"/>
      <c r="BG2" s="542"/>
      <c r="BH2" s="542"/>
      <c r="BI2" s="542"/>
      <c r="BJ2" s="542"/>
      <c r="BK2" s="542"/>
      <c r="BL2" s="542"/>
      <c r="BM2" s="542"/>
      <c r="BN2" s="542"/>
      <c r="BO2" s="542"/>
      <c r="BP2" s="542"/>
      <c r="BQ2" s="542"/>
      <c r="BR2" s="542"/>
      <c r="BS2" s="542"/>
      <c r="BT2" s="542"/>
      <c r="BU2" s="542"/>
      <c r="BV2" s="542"/>
      <c r="BW2" s="542"/>
      <c r="BX2" s="542"/>
      <c r="BY2" s="542"/>
      <c r="BZ2" s="542"/>
      <c r="CA2" s="542"/>
      <c r="CB2" s="542"/>
      <c r="CC2" s="543"/>
    </row>
    <row r="3" spans="2:81" s="25" customFormat="1" ht="18" customHeight="1">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40"/>
      <c r="AC3" s="540"/>
      <c r="AD3" s="540"/>
      <c r="AE3" s="540"/>
      <c r="AF3" s="540"/>
      <c r="AG3" s="540"/>
      <c r="AH3" s="544"/>
      <c r="AI3" s="545"/>
      <c r="AJ3" s="545"/>
      <c r="AK3" s="545"/>
      <c r="AL3" s="545"/>
      <c r="AM3" s="545"/>
      <c r="AN3" s="545"/>
      <c r="AO3" s="545"/>
      <c r="AP3" s="545"/>
      <c r="AQ3" s="545"/>
      <c r="AR3" s="545"/>
      <c r="AS3" s="545"/>
      <c r="AT3" s="545"/>
      <c r="AU3" s="545"/>
      <c r="AV3" s="545"/>
      <c r="AW3" s="545"/>
      <c r="AX3" s="545"/>
      <c r="AY3" s="545"/>
      <c r="AZ3" s="545"/>
      <c r="BA3" s="545"/>
      <c r="BB3" s="545"/>
      <c r="BC3" s="545"/>
      <c r="BD3" s="545"/>
      <c r="BE3" s="545"/>
      <c r="BF3" s="545"/>
      <c r="BG3" s="545"/>
      <c r="BH3" s="545"/>
      <c r="BI3" s="545"/>
      <c r="BJ3" s="545"/>
      <c r="BK3" s="545"/>
      <c r="BL3" s="545"/>
      <c r="BM3" s="545"/>
      <c r="BN3" s="545"/>
      <c r="BO3" s="545"/>
      <c r="BP3" s="545"/>
      <c r="BQ3" s="545"/>
      <c r="BR3" s="545"/>
      <c r="BS3" s="545"/>
      <c r="BT3" s="545"/>
      <c r="BU3" s="545"/>
      <c r="BV3" s="545"/>
      <c r="BW3" s="545"/>
      <c r="BX3" s="545"/>
      <c r="BY3" s="545"/>
      <c r="BZ3" s="545"/>
      <c r="CA3" s="545"/>
      <c r="CB3" s="545"/>
      <c r="CC3" s="546"/>
    </row>
    <row r="4" spans="2:81" s="25" customFormat="1" ht="18" customHeight="1">
      <c r="B4" s="568" t="s">
        <v>3</v>
      </c>
      <c r="C4" s="571"/>
      <c r="D4" s="571"/>
      <c r="E4" s="572"/>
      <c r="F4" s="568" t="s">
        <v>6</v>
      </c>
      <c r="G4" s="571"/>
      <c r="H4" s="571"/>
      <c r="I4" s="572"/>
      <c r="J4" s="568" t="s">
        <v>7</v>
      </c>
      <c r="K4" s="571"/>
      <c r="L4" s="571"/>
      <c r="M4" s="572"/>
      <c r="N4" s="568" t="s">
        <v>8</v>
      </c>
      <c r="O4" s="571"/>
      <c r="P4" s="571"/>
      <c r="Q4" s="572"/>
      <c r="R4" s="568" t="s">
        <v>9</v>
      </c>
      <c r="S4" s="571"/>
      <c r="T4" s="571"/>
      <c r="U4" s="572"/>
      <c r="V4" s="568" t="s">
        <v>10</v>
      </c>
      <c r="W4" s="571"/>
      <c r="X4" s="571"/>
      <c r="Y4" s="572"/>
      <c r="Z4" s="568" t="s">
        <v>11</v>
      </c>
      <c r="AA4" s="571"/>
      <c r="AB4" s="571"/>
      <c r="AC4" s="572"/>
      <c r="AD4" s="568" t="s">
        <v>12</v>
      </c>
      <c r="AE4" s="571"/>
      <c r="AF4" s="571"/>
      <c r="AG4" s="572"/>
      <c r="AH4" s="529"/>
      <c r="AI4" s="570"/>
      <c r="AJ4" s="570"/>
      <c r="AK4" s="530"/>
      <c r="AL4" s="529"/>
      <c r="AM4" s="570"/>
      <c r="AN4" s="570"/>
      <c r="AO4" s="530"/>
      <c r="AP4" s="529"/>
      <c r="AQ4" s="570"/>
      <c r="AR4" s="570"/>
      <c r="AS4" s="530"/>
      <c r="AT4" s="529"/>
      <c r="AU4" s="570"/>
      <c r="AV4" s="570"/>
      <c r="AW4" s="530"/>
      <c r="AX4" s="529"/>
      <c r="AY4" s="570"/>
      <c r="AZ4" s="570"/>
      <c r="BA4" s="530"/>
      <c r="BB4" s="529"/>
      <c r="BC4" s="570"/>
      <c r="BD4" s="570"/>
      <c r="BE4" s="530"/>
      <c r="BF4" s="529"/>
      <c r="BG4" s="570"/>
      <c r="BH4" s="570"/>
      <c r="BI4" s="530"/>
      <c r="BJ4" s="529"/>
      <c r="BK4" s="570"/>
      <c r="BL4" s="570"/>
      <c r="BM4" s="530"/>
      <c r="BN4" s="529"/>
      <c r="BO4" s="570"/>
      <c r="BP4" s="570"/>
      <c r="BQ4" s="530"/>
      <c r="BR4" s="529"/>
      <c r="BS4" s="570"/>
      <c r="BT4" s="570"/>
      <c r="BU4" s="530"/>
      <c r="BV4" s="529"/>
      <c r="BW4" s="570"/>
      <c r="BX4" s="570"/>
      <c r="BY4" s="530"/>
      <c r="BZ4" s="529"/>
      <c r="CA4" s="570"/>
      <c r="CB4" s="570"/>
      <c r="CC4" s="530"/>
    </row>
    <row r="5" spans="2:81" s="25" customFormat="1" ht="18" customHeight="1">
      <c r="B5" s="568" t="s">
        <v>321</v>
      </c>
      <c r="C5" s="571"/>
      <c r="D5" s="571"/>
      <c r="E5" s="572"/>
      <c r="F5" s="584">
        <f>角色卡!AF8</f>
        <v>0</v>
      </c>
      <c r="G5" s="585"/>
      <c r="H5" s="585"/>
      <c r="I5" s="586"/>
      <c r="J5" s="584">
        <f>角色卡!AJ8</f>
        <v>0</v>
      </c>
      <c r="K5" s="585"/>
      <c r="L5" s="585"/>
      <c r="M5" s="586"/>
      <c r="N5" s="584">
        <f>角色卡!AN8</f>
        <v>0</v>
      </c>
      <c r="O5" s="585"/>
      <c r="P5" s="585"/>
      <c r="Q5" s="586"/>
      <c r="R5" s="584">
        <f>角色卡!AR8</f>
        <v>0</v>
      </c>
      <c r="S5" s="585"/>
      <c r="T5" s="585"/>
      <c r="U5" s="586"/>
      <c r="V5" s="584">
        <f>角色卡!AV8</f>
        <v>0</v>
      </c>
      <c r="W5" s="585"/>
      <c r="X5" s="585"/>
      <c r="Y5" s="586"/>
      <c r="Z5" s="584">
        <f>角色卡!AZ8</f>
        <v>0</v>
      </c>
      <c r="AA5" s="585"/>
      <c r="AB5" s="585"/>
      <c r="AC5" s="586"/>
      <c r="AD5" s="584">
        <f>角色卡!BD8</f>
        <v>0</v>
      </c>
      <c r="AE5" s="585"/>
      <c r="AF5" s="585"/>
      <c r="AG5" s="586"/>
      <c r="AH5" s="529"/>
      <c r="AI5" s="570"/>
      <c r="AJ5" s="570"/>
      <c r="AK5" s="530"/>
      <c r="AL5" s="529"/>
      <c r="AM5" s="570"/>
      <c r="AN5" s="570"/>
      <c r="AO5" s="530"/>
      <c r="AP5" s="529"/>
      <c r="AQ5" s="570"/>
      <c r="AR5" s="570"/>
      <c r="AS5" s="530"/>
      <c r="AT5" s="529"/>
      <c r="AU5" s="570"/>
      <c r="AV5" s="570"/>
      <c r="AW5" s="530"/>
      <c r="AX5" s="529"/>
      <c r="AY5" s="570"/>
      <c r="AZ5" s="570"/>
      <c r="BA5" s="530"/>
      <c r="BB5" s="529"/>
      <c r="BC5" s="570"/>
      <c r="BD5" s="570"/>
      <c r="BE5" s="530"/>
      <c r="BF5" s="529"/>
      <c r="BG5" s="570"/>
      <c r="BH5" s="570"/>
      <c r="BI5" s="530"/>
      <c r="BJ5" s="529"/>
      <c r="BK5" s="570"/>
      <c r="BL5" s="570"/>
      <c r="BM5" s="530"/>
      <c r="BN5" s="529"/>
      <c r="BO5" s="570"/>
      <c r="BP5" s="570"/>
      <c r="BQ5" s="530"/>
      <c r="BR5" s="529"/>
      <c r="BS5" s="570"/>
      <c r="BT5" s="570"/>
      <c r="BU5" s="530"/>
      <c r="BV5" s="529"/>
      <c r="BW5" s="570"/>
      <c r="BX5" s="570"/>
      <c r="BY5" s="530"/>
      <c r="BZ5" s="529"/>
      <c r="CA5" s="570"/>
      <c r="CB5" s="570"/>
      <c r="CC5" s="530"/>
    </row>
    <row r="6" spans="2:81" s="25" customFormat="1" ht="18" customHeight="1">
      <c r="B6" s="508" t="s">
        <v>322</v>
      </c>
      <c r="C6" s="508"/>
      <c r="D6" s="508"/>
      <c r="E6" s="508"/>
      <c r="F6" s="584"/>
      <c r="G6" s="585"/>
      <c r="H6" s="585"/>
      <c r="I6" s="586"/>
      <c r="J6" s="584"/>
      <c r="K6" s="585"/>
      <c r="L6" s="585"/>
      <c r="M6" s="586"/>
      <c r="N6" s="584"/>
      <c r="O6" s="585"/>
      <c r="P6" s="585"/>
      <c r="Q6" s="586"/>
      <c r="R6" s="584"/>
      <c r="S6" s="585"/>
      <c r="T6" s="585"/>
      <c r="U6" s="586"/>
      <c r="V6" s="584"/>
      <c r="W6" s="585"/>
      <c r="X6" s="585"/>
      <c r="Y6" s="586"/>
      <c r="Z6" s="584"/>
      <c r="AA6" s="585"/>
      <c r="AB6" s="585"/>
      <c r="AC6" s="586"/>
      <c r="AD6" s="584"/>
      <c r="AE6" s="585"/>
      <c r="AF6" s="585"/>
      <c r="AG6" s="586"/>
      <c r="AH6" s="529"/>
      <c r="AI6" s="570"/>
      <c r="AJ6" s="570"/>
      <c r="AK6" s="530"/>
      <c r="AL6" s="529"/>
      <c r="AM6" s="570"/>
      <c r="AN6" s="570"/>
      <c r="AO6" s="530"/>
      <c r="AP6" s="529"/>
      <c r="AQ6" s="570"/>
      <c r="AR6" s="570"/>
      <c r="AS6" s="530"/>
      <c r="AT6" s="529"/>
      <c r="AU6" s="570"/>
      <c r="AV6" s="570"/>
      <c r="AW6" s="530"/>
      <c r="AX6" s="529"/>
      <c r="AY6" s="570"/>
      <c r="AZ6" s="570"/>
      <c r="BA6" s="530"/>
      <c r="BB6" s="529"/>
      <c r="BC6" s="570"/>
      <c r="BD6" s="570"/>
      <c r="BE6" s="530"/>
      <c r="BF6" s="529"/>
      <c r="BG6" s="570"/>
      <c r="BH6" s="570"/>
      <c r="BI6" s="530"/>
      <c r="BJ6" s="529"/>
      <c r="BK6" s="570"/>
      <c r="BL6" s="570"/>
      <c r="BM6" s="530"/>
      <c r="BN6" s="529"/>
      <c r="BO6" s="570"/>
      <c r="BP6" s="570"/>
      <c r="BQ6" s="530"/>
      <c r="BR6" s="529"/>
      <c r="BS6" s="570"/>
      <c r="BT6" s="570"/>
      <c r="BU6" s="530"/>
      <c r="BV6" s="529"/>
      <c r="BW6" s="570"/>
      <c r="BX6" s="570"/>
      <c r="BY6" s="530"/>
      <c r="BZ6" s="529"/>
      <c r="CA6" s="570"/>
      <c r="CB6" s="570"/>
      <c r="CC6" s="530"/>
    </row>
    <row r="7" spans="2:81" s="25" customFormat="1" ht="18" customHeight="1">
      <c r="B7" s="508" t="s">
        <v>323</v>
      </c>
      <c r="C7" s="508"/>
      <c r="D7" s="508"/>
      <c r="E7" s="508"/>
      <c r="F7" s="584"/>
      <c r="G7" s="585"/>
      <c r="H7" s="585"/>
      <c r="I7" s="586"/>
      <c r="J7" s="584"/>
      <c r="K7" s="585"/>
      <c r="L7" s="585"/>
      <c r="M7" s="586"/>
      <c r="N7" s="584"/>
      <c r="O7" s="585"/>
      <c r="P7" s="585"/>
      <c r="Q7" s="586"/>
      <c r="R7" s="584"/>
      <c r="S7" s="585"/>
      <c r="T7" s="585"/>
      <c r="U7" s="586"/>
      <c r="V7" s="584"/>
      <c r="W7" s="585"/>
      <c r="X7" s="585"/>
      <c r="Y7" s="586"/>
      <c r="Z7" s="584"/>
      <c r="AA7" s="585"/>
      <c r="AB7" s="585"/>
      <c r="AC7" s="586"/>
      <c r="AD7" s="584"/>
      <c r="AE7" s="585"/>
      <c r="AF7" s="585"/>
      <c r="AG7" s="586"/>
      <c r="AH7" s="529"/>
      <c r="AI7" s="570"/>
      <c r="AJ7" s="570"/>
      <c r="AK7" s="530"/>
      <c r="AL7" s="529"/>
      <c r="AM7" s="570"/>
      <c r="AN7" s="570"/>
      <c r="AO7" s="530"/>
      <c r="AP7" s="529"/>
      <c r="AQ7" s="570"/>
      <c r="AR7" s="570"/>
      <c r="AS7" s="530"/>
      <c r="AT7" s="529"/>
      <c r="AU7" s="570"/>
      <c r="AV7" s="570"/>
      <c r="AW7" s="530"/>
      <c r="AX7" s="529"/>
      <c r="AY7" s="570"/>
      <c r="AZ7" s="570"/>
      <c r="BA7" s="530"/>
      <c r="BB7" s="529"/>
      <c r="BC7" s="570"/>
      <c r="BD7" s="570"/>
      <c r="BE7" s="530"/>
      <c r="BF7" s="529"/>
      <c r="BG7" s="570"/>
      <c r="BH7" s="570"/>
      <c r="BI7" s="530"/>
      <c r="BJ7" s="529"/>
      <c r="BK7" s="570"/>
      <c r="BL7" s="570"/>
      <c r="BM7" s="530"/>
      <c r="BN7" s="529"/>
      <c r="BO7" s="570"/>
      <c r="BP7" s="570"/>
      <c r="BQ7" s="530"/>
      <c r="BR7" s="529"/>
      <c r="BS7" s="570"/>
      <c r="BT7" s="570"/>
      <c r="BU7" s="530"/>
      <c r="BV7" s="529"/>
      <c r="BW7" s="570"/>
      <c r="BX7" s="570"/>
      <c r="BY7" s="530"/>
      <c r="BZ7" s="529"/>
      <c r="CA7" s="570"/>
      <c r="CB7" s="570"/>
      <c r="CC7" s="530"/>
    </row>
    <row r="8" spans="2:81" s="25" customFormat="1" ht="18" customHeight="1">
      <c r="B8" s="508" t="s">
        <v>324</v>
      </c>
      <c r="C8" s="508"/>
      <c r="D8" s="508"/>
      <c r="E8" s="508"/>
      <c r="F8" s="584">
        <f>F5+F6-F7</f>
        <v>0</v>
      </c>
      <c r="G8" s="585"/>
      <c r="H8" s="585"/>
      <c r="I8" s="586"/>
      <c r="J8" s="584">
        <f>J5+J6-J7</f>
        <v>0</v>
      </c>
      <c r="K8" s="585"/>
      <c r="L8" s="585"/>
      <c r="M8" s="586"/>
      <c r="N8" s="584">
        <f>N5+N6-N7</f>
        <v>0</v>
      </c>
      <c r="O8" s="585"/>
      <c r="P8" s="585"/>
      <c r="Q8" s="586"/>
      <c r="R8" s="584">
        <f>R5+R6-R7</f>
        <v>0</v>
      </c>
      <c r="S8" s="585"/>
      <c r="T8" s="585"/>
      <c r="U8" s="586"/>
      <c r="V8" s="584">
        <f>V5+V6-V7</f>
        <v>0</v>
      </c>
      <c r="W8" s="585"/>
      <c r="X8" s="585"/>
      <c r="Y8" s="586"/>
      <c r="Z8" s="584">
        <f>Z5+Z6-Z7</f>
        <v>0</v>
      </c>
      <c r="AA8" s="585"/>
      <c r="AB8" s="585"/>
      <c r="AC8" s="586"/>
      <c r="AD8" s="584">
        <f>AD5+AD6-AD7</f>
        <v>0</v>
      </c>
      <c r="AE8" s="585"/>
      <c r="AF8" s="585"/>
      <c r="AG8" s="586"/>
      <c r="AH8" s="529"/>
      <c r="AI8" s="570"/>
      <c r="AJ8" s="570"/>
      <c r="AK8" s="530"/>
      <c r="AL8" s="529"/>
      <c r="AM8" s="570"/>
      <c r="AN8" s="570"/>
      <c r="AO8" s="530"/>
      <c r="AP8" s="529"/>
      <c r="AQ8" s="570"/>
      <c r="AR8" s="570"/>
      <c r="AS8" s="530"/>
      <c r="AT8" s="529"/>
      <c r="AU8" s="570"/>
      <c r="AV8" s="570"/>
      <c r="AW8" s="530"/>
      <c r="AX8" s="529"/>
      <c r="AY8" s="570"/>
      <c r="AZ8" s="570"/>
      <c r="BA8" s="530"/>
      <c r="BB8" s="529"/>
      <c r="BC8" s="570"/>
      <c r="BD8" s="570"/>
      <c r="BE8" s="530"/>
      <c r="BF8" s="529"/>
      <c r="BG8" s="570"/>
      <c r="BH8" s="570"/>
      <c r="BI8" s="530"/>
      <c r="BJ8" s="529"/>
      <c r="BK8" s="570"/>
      <c r="BL8" s="570"/>
      <c r="BM8" s="530"/>
      <c r="BN8" s="529"/>
      <c r="BO8" s="570"/>
      <c r="BP8" s="570"/>
      <c r="BQ8" s="530"/>
      <c r="BR8" s="529"/>
      <c r="BS8" s="570"/>
      <c r="BT8" s="570"/>
      <c r="BU8" s="530"/>
      <c r="BV8" s="529"/>
      <c r="BW8" s="570"/>
      <c r="BX8" s="570"/>
      <c r="BY8" s="530"/>
      <c r="BZ8" s="529"/>
      <c r="CA8" s="570"/>
      <c r="CB8" s="570"/>
      <c r="CC8" s="530"/>
    </row>
    <row r="9" spans="2:81" s="25" customFormat="1" ht="18" customHeight="1">
      <c r="B9" s="541" t="s">
        <v>325</v>
      </c>
      <c r="C9" s="542"/>
      <c r="D9" s="542"/>
      <c r="E9" s="542"/>
      <c r="F9" s="542"/>
      <c r="G9" s="542"/>
      <c r="H9" s="542"/>
      <c r="I9" s="542"/>
      <c r="J9" s="542"/>
      <c r="K9" s="542"/>
      <c r="L9" s="542"/>
      <c r="M9" s="542"/>
      <c r="N9" s="542"/>
      <c r="O9" s="542"/>
      <c r="P9" s="542"/>
      <c r="Q9" s="542"/>
      <c r="R9" s="542"/>
      <c r="S9" s="542"/>
      <c r="T9" s="542"/>
      <c r="U9" s="542"/>
      <c r="V9" s="542"/>
      <c r="W9" s="542"/>
      <c r="X9" s="542"/>
      <c r="Y9" s="542"/>
      <c r="Z9" s="542"/>
      <c r="AA9" s="542"/>
      <c r="AB9" s="542"/>
      <c r="AC9" s="542"/>
      <c r="AD9" s="542"/>
      <c r="AE9" s="542"/>
      <c r="AF9" s="542"/>
      <c r="AG9" s="543"/>
      <c r="AH9" s="541" t="s">
        <v>326</v>
      </c>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3"/>
    </row>
    <row r="10" spans="2:81" s="25" customFormat="1" ht="18" customHeight="1">
      <c r="B10" s="544"/>
      <c r="C10" s="545"/>
      <c r="D10" s="545"/>
      <c r="E10" s="545"/>
      <c r="F10" s="545"/>
      <c r="G10" s="545"/>
      <c r="H10" s="545"/>
      <c r="I10" s="545"/>
      <c r="J10" s="545"/>
      <c r="K10" s="545"/>
      <c r="L10" s="545"/>
      <c r="M10" s="545"/>
      <c r="N10" s="545"/>
      <c r="O10" s="545"/>
      <c r="P10" s="545"/>
      <c r="Q10" s="545"/>
      <c r="R10" s="545"/>
      <c r="S10" s="545"/>
      <c r="T10" s="545"/>
      <c r="U10" s="545"/>
      <c r="V10" s="545"/>
      <c r="W10" s="545"/>
      <c r="X10" s="545"/>
      <c r="Y10" s="545"/>
      <c r="Z10" s="545"/>
      <c r="AA10" s="545"/>
      <c r="AB10" s="545"/>
      <c r="AC10" s="545"/>
      <c r="AD10" s="545"/>
      <c r="AE10" s="545"/>
      <c r="AF10" s="545"/>
      <c r="AG10" s="546"/>
      <c r="AH10" s="544"/>
      <c r="AI10" s="545"/>
      <c r="AJ10" s="545"/>
      <c r="AK10" s="545"/>
      <c r="AL10" s="545"/>
      <c r="AM10" s="545"/>
      <c r="AN10" s="545"/>
      <c r="AO10" s="545"/>
      <c r="AP10" s="545"/>
      <c r="AQ10" s="545"/>
      <c r="AR10" s="545"/>
      <c r="AS10" s="545"/>
      <c r="AT10" s="545"/>
      <c r="AU10" s="545"/>
      <c r="AV10" s="545"/>
      <c r="AW10" s="545"/>
      <c r="AX10" s="545"/>
      <c r="AY10" s="545"/>
      <c r="AZ10" s="545"/>
      <c r="BA10" s="545"/>
      <c r="BB10" s="545"/>
      <c r="BC10" s="545"/>
      <c r="BD10" s="545"/>
      <c r="BE10" s="545"/>
      <c r="BF10" s="545"/>
      <c r="BG10" s="545"/>
      <c r="BH10" s="545"/>
      <c r="BI10" s="545"/>
      <c r="BJ10" s="545"/>
      <c r="BK10" s="545"/>
      <c r="BL10" s="545"/>
      <c r="BM10" s="545"/>
      <c r="BN10" s="545"/>
      <c r="BO10" s="545"/>
      <c r="BP10" s="545"/>
      <c r="BQ10" s="545"/>
      <c r="BR10" s="545"/>
      <c r="BS10" s="545"/>
      <c r="BT10" s="545"/>
      <c r="BU10" s="545"/>
      <c r="BV10" s="545"/>
      <c r="BW10" s="545"/>
      <c r="BX10" s="545"/>
      <c r="BY10" s="545"/>
      <c r="BZ10" s="545"/>
      <c r="CA10" s="545"/>
      <c r="CB10" s="545"/>
      <c r="CC10" s="546"/>
    </row>
    <row r="11" spans="2:81" s="25" customFormat="1" ht="18" customHeight="1">
      <c r="B11" s="568" t="s">
        <v>25</v>
      </c>
      <c r="C11" s="571"/>
      <c r="D11" s="571"/>
      <c r="E11" s="572"/>
      <c r="F11" s="568" t="s">
        <v>26</v>
      </c>
      <c r="G11" s="571"/>
      <c r="H11" s="571"/>
      <c r="I11" s="572"/>
      <c r="J11" s="568" t="s">
        <v>27</v>
      </c>
      <c r="K11" s="571"/>
      <c r="L11" s="571"/>
      <c r="M11" s="572"/>
      <c r="N11" s="568" t="s">
        <v>313</v>
      </c>
      <c r="O11" s="571"/>
      <c r="P11" s="571"/>
      <c r="Q11" s="572"/>
      <c r="R11" s="568" t="s">
        <v>314</v>
      </c>
      <c r="S11" s="571"/>
      <c r="T11" s="571"/>
      <c r="U11" s="572"/>
      <c r="V11" s="568" t="s">
        <v>315</v>
      </c>
      <c r="W11" s="571"/>
      <c r="X11" s="571"/>
      <c r="Y11" s="572"/>
      <c r="Z11" s="568" t="s">
        <v>316</v>
      </c>
      <c r="AA11" s="571"/>
      <c r="AB11" s="571"/>
      <c r="AC11" s="572"/>
      <c r="AD11" s="568" t="s">
        <v>31</v>
      </c>
      <c r="AE11" s="571"/>
      <c r="AF11" s="571"/>
      <c r="AG11" s="572"/>
      <c r="AI11" s="537" t="s">
        <v>54</v>
      </c>
      <c r="AJ11" s="538"/>
      <c r="AK11" s="538"/>
      <c r="AL11" s="538"/>
      <c r="AM11" s="539"/>
      <c r="AN11" s="537" t="s">
        <v>55</v>
      </c>
      <c r="AO11" s="539"/>
      <c r="AP11" s="537" t="s">
        <v>327</v>
      </c>
      <c r="AQ11" s="539"/>
      <c r="AR11" s="537" t="s">
        <v>328</v>
      </c>
      <c r="AS11" s="539"/>
      <c r="AT11" s="537" t="s">
        <v>54</v>
      </c>
      <c r="AU11" s="538"/>
      <c r="AV11" s="538"/>
      <c r="AW11" s="538"/>
      <c r="AX11" s="539"/>
      <c r="AY11" s="537" t="s">
        <v>55</v>
      </c>
      <c r="AZ11" s="539"/>
      <c r="BA11" s="537" t="s">
        <v>327</v>
      </c>
      <c r="BB11" s="539"/>
      <c r="BC11" s="537" t="s">
        <v>328</v>
      </c>
      <c r="BD11" s="539"/>
      <c r="BE11" s="537" t="s">
        <v>54</v>
      </c>
      <c r="BF11" s="538"/>
      <c r="BG11" s="538"/>
      <c r="BH11" s="538"/>
      <c r="BI11" s="539"/>
      <c r="BJ11" s="537" t="s">
        <v>55</v>
      </c>
      <c r="BK11" s="539"/>
      <c r="BL11" s="537" t="s">
        <v>327</v>
      </c>
      <c r="BM11" s="539"/>
      <c r="BN11" s="537" t="s">
        <v>328</v>
      </c>
      <c r="BO11" s="539"/>
      <c r="BP11" s="581" t="s">
        <v>329</v>
      </c>
      <c r="BQ11" s="582"/>
      <c r="BR11" s="582"/>
      <c r="BS11" s="582"/>
      <c r="BT11" s="583"/>
    </row>
    <row r="12" spans="2:81" s="25" customFormat="1" ht="18" customHeight="1">
      <c r="B12" s="568" t="s">
        <v>321</v>
      </c>
      <c r="C12" s="571"/>
      <c r="D12" s="571"/>
      <c r="E12" s="572"/>
      <c r="F12" s="584">
        <f>角色卡!AF10</f>
        <v>0</v>
      </c>
      <c r="G12" s="585"/>
      <c r="H12" s="585"/>
      <c r="I12" s="586"/>
      <c r="J12" s="584">
        <f>角色卡!AJ10</f>
        <v>0</v>
      </c>
      <c r="K12" s="585"/>
      <c r="L12" s="585"/>
      <c r="M12" s="586"/>
      <c r="N12" s="584">
        <f>角色卡!AN10</f>
        <v>0</v>
      </c>
      <c r="O12" s="585"/>
      <c r="P12" s="585"/>
      <c r="Q12" s="586"/>
      <c r="R12" s="584">
        <f>角色卡!AR10</f>
        <v>0</v>
      </c>
      <c r="S12" s="585"/>
      <c r="T12" s="585"/>
      <c r="U12" s="586"/>
      <c r="V12" s="584">
        <f>角色卡!AV10</f>
        <v>0</v>
      </c>
      <c r="W12" s="585"/>
      <c r="X12" s="585"/>
      <c r="Y12" s="586"/>
      <c r="Z12" s="584">
        <f>角色卡!AZ10</f>
        <v>0</v>
      </c>
      <c r="AA12" s="585"/>
      <c r="AB12" s="585"/>
      <c r="AC12" s="586"/>
      <c r="AD12" s="584">
        <f>角色卡!BD10</f>
        <v>2</v>
      </c>
      <c r="AE12" s="585"/>
      <c r="AF12" s="585"/>
      <c r="AG12" s="586"/>
      <c r="AI12" s="537" t="s">
        <v>64</v>
      </c>
      <c r="AJ12" s="538"/>
      <c r="AK12" s="538"/>
      <c r="AL12" s="538"/>
      <c r="AM12" s="539"/>
      <c r="AN12" s="529">
        <f>角色卡!T28</f>
        <v>30</v>
      </c>
      <c r="AO12" s="530"/>
      <c r="AP12" s="529"/>
      <c r="AQ12" s="530"/>
      <c r="AR12" s="529">
        <f>SUM(AN12:AQ12)</f>
        <v>30</v>
      </c>
      <c r="AS12" s="530"/>
      <c r="AT12" s="537" t="s">
        <v>80</v>
      </c>
      <c r="AU12" s="538"/>
      <c r="AV12" s="538"/>
      <c r="AW12" s="538"/>
      <c r="AX12" s="539"/>
      <c r="AY12" s="529">
        <f>角色卡!T37</f>
        <v>10</v>
      </c>
      <c r="AZ12" s="530"/>
      <c r="BA12" s="529"/>
      <c r="BB12" s="530"/>
      <c r="BC12" s="529">
        <f>SUM(AY12:BB12)</f>
        <v>10</v>
      </c>
      <c r="BD12" s="530"/>
      <c r="BE12" s="537" t="s">
        <v>125</v>
      </c>
      <c r="BF12" s="538"/>
      <c r="BG12" s="538"/>
      <c r="BH12" s="538"/>
      <c r="BI12" s="539"/>
      <c r="BJ12" s="529">
        <f>角色卡!T61</f>
        <v>10</v>
      </c>
      <c r="BK12" s="530"/>
      <c r="BL12" s="529"/>
      <c r="BM12" s="530"/>
      <c r="BN12" s="529">
        <f t="shared" ref="BN12:BN17" si="0">SUM(BJ12:BM12)</f>
        <v>10</v>
      </c>
      <c r="BO12" s="530"/>
      <c r="BP12" s="529"/>
      <c r="BQ12" s="570"/>
      <c r="BR12" s="570"/>
      <c r="BS12" s="570"/>
      <c r="BT12" s="530"/>
    </row>
    <row r="13" spans="2:81" s="25" customFormat="1" ht="18" customHeight="1">
      <c r="B13" s="508" t="s">
        <v>322</v>
      </c>
      <c r="C13" s="508"/>
      <c r="D13" s="508"/>
      <c r="E13" s="508"/>
      <c r="F13" s="584"/>
      <c r="G13" s="585"/>
      <c r="H13" s="585"/>
      <c r="I13" s="586"/>
      <c r="J13" s="584"/>
      <c r="K13" s="585"/>
      <c r="L13" s="585"/>
      <c r="M13" s="586"/>
      <c r="N13" s="584"/>
      <c r="O13" s="585"/>
      <c r="P13" s="585"/>
      <c r="Q13" s="586"/>
      <c r="R13" s="584"/>
      <c r="S13" s="585"/>
      <c r="T13" s="585"/>
      <c r="U13" s="586"/>
      <c r="V13" s="584"/>
      <c r="W13" s="585"/>
      <c r="X13" s="585"/>
      <c r="Y13" s="586"/>
      <c r="Z13" s="584"/>
      <c r="AA13" s="585"/>
      <c r="AB13" s="585"/>
      <c r="AC13" s="586"/>
      <c r="AD13" s="584"/>
      <c r="AE13" s="585"/>
      <c r="AF13" s="585"/>
      <c r="AG13" s="586"/>
      <c r="AI13" s="537" t="s">
        <v>66</v>
      </c>
      <c r="AJ13" s="538"/>
      <c r="AK13" s="538"/>
      <c r="AL13" s="538"/>
      <c r="AM13" s="539"/>
      <c r="AN13" s="529">
        <f>角色卡!T29</f>
        <v>20</v>
      </c>
      <c r="AO13" s="530"/>
      <c r="AP13" s="529"/>
      <c r="AQ13" s="530"/>
      <c r="AR13" s="529">
        <f t="shared" ref="AR13:AR20" si="1">SUM(AN13:AQ13)</f>
        <v>20</v>
      </c>
      <c r="AS13" s="530"/>
      <c r="AT13" s="537" t="s">
        <v>82</v>
      </c>
      <c r="AU13" s="538"/>
      <c r="AV13" s="538"/>
      <c r="AW13" s="538"/>
      <c r="AX13" s="539"/>
      <c r="AY13" s="529">
        <f>角色卡!T38</f>
        <v>30</v>
      </c>
      <c r="AZ13" s="530"/>
      <c r="BA13" s="529"/>
      <c r="BB13" s="530"/>
      <c r="BC13" s="529">
        <f t="shared" ref="BC13:BC20" si="2">SUM(AY13:BB13)</f>
        <v>30</v>
      </c>
      <c r="BD13" s="530"/>
      <c r="BE13" s="537" t="s">
        <v>155</v>
      </c>
      <c r="BF13" s="538"/>
      <c r="BG13" s="538"/>
      <c r="BH13" s="538"/>
      <c r="BI13" s="539"/>
      <c r="BJ13" s="529">
        <f>角色卡!T77</f>
        <v>20</v>
      </c>
      <c r="BK13" s="530"/>
      <c r="BL13" s="529"/>
      <c r="BM13" s="530"/>
      <c r="BN13" s="529">
        <f t="shared" si="0"/>
        <v>20</v>
      </c>
      <c r="BO13" s="530"/>
      <c r="BP13" s="529"/>
      <c r="BQ13" s="570"/>
      <c r="BR13" s="570"/>
      <c r="BS13" s="570"/>
      <c r="BT13" s="530"/>
    </row>
    <row r="14" spans="2:81" s="25" customFormat="1" ht="18" customHeight="1">
      <c r="B14" s="508" t="s">
        <v>323</v>
      </c>
      <c r="C14" s="508"/>
      <c r="D14" s="508"/>
      <c r="E14" s="508"/>
      <c r="F14" s="584"/>
      <c r="G14" s="585"/>
      <c r="H14" s="585"/>
      <c r="I14" s="586"/>
      <c r="J14" s="584"/>
      <c r="K14" s="585"/>
      <c r="L14" s="585"/>
      <c r="M14" s="586"/>
      <c r="N14" s="584"/>
      <c r="O14" s="585"/>
      <c r="P14" s="585"/>
      <c r="Q14" s="586"/>
      <c r="R14" s="584"/>
      <c r="S14" s="585"/>
      <c r="T14" s="585"/>
      <c r="U14" s="586"/>
      <c r="V14" s="584"/>
      <c r="W14" s="585"/>
      <c r="X14" s="585"/>
      <c r="Y14" s="586"/>
      <c r="Z14" s="584"/>
      <c r="AA14" s="585"/>
      <c r="AB14" s="585"/>
      <c r="AC14" s="586"/>
      <c r="AD14" s="584"/>
      <c r="AE14" s="585"/>
      <c r="AF14" s="585"/>
      <c r="AG14" s="586"/>
      <c r="AI14" s="537" t="s">
        <v>68</v>
      </c>
      <c r="AJ14" s="538"/>
      <c r="AK14" s="538"/>
      <c r="AL14" s="538"/>
      <c r="AM14" s="539"/>
      <c r="AN14" s="529">
        <f>角色卡!T30</f>
        <v>1</v>
      </c>
      <c r="AO14" s="530"/>
      <c r="AP14" s="529"/>
      <c r="AQ14" s="530"/>
      <c r="AR14" s="529">
        <f t="shared" si="1"/>
        <v>1</v>
      </c>
      <c r="AS14" s="530"/>
      <c r="AT14" s="537" t="s">
        <v>84</v>
      </c>
      <c r="AU14" s="538"/>
      <c r="AV14" s="538"/>
      <c r="AW14" s="538"/>
      <c r="AX14" s="539"/>
      <c r="AY14" s="529">
        <f>角色卡!T39</f>
        <v>0</v>
      </c>
      <c r="AZ14" s="530"/>
      <c r="BA14" s="529"/>
      <c r="BB14" s="530"/>
      <c r="BC14" s="529">
        <f t="shared" si="2"/>
        <v>0</v>
      </c>
      <c r="BD14" s="530"/>
      <c r="BE14" s="537" t="s">
        <v>62</v>
      </c>
      <c r="BF14" s="538"/>
      <c r="BG14" s="538"/>
      <c r="BH14" s="538"/>
      <c r="BI14" s="539"/>
      <c r="BJ14" s="529">
        <f>角色卡!AZ26</f>
        <v>20</v>
      </c>
      <c r="BK14" s="530"/>
      <c r="BL14" s="529"/>
      <c r="BM14" s="530"/>
      <c r="BN14" s="529">
        <f t="shared" si="0"/>
        <v>20</v>
      </c>
      <c r="BO14" s="530"/>
      <c r="BP14" s="529"/>
      <c r="BQ14" s="570"/>
      <c r="BR14" s="570"/>
      <c r="BS14" s="570"/>
      <c r="BT14" s="530"/>
    </row>
    <row r="15" spans="2:81" s="25" customFormat="1" ht="18" customHeight="1">
      <c r="B15" s="508" t="s">
        <v>324</v>
      </c>
      <c r="C15" s="508"/>
      <c r="D15" s="508"/>
      <c r="E15" s="508"/>
      <c r="F15" s="584">
        <f>F12+F13-F14</f>
        <v>0</v>
      </c>
      <c r="G15" s="585"/>
      <c r="H15" s="585"/>
      <c r="I15" s="586"/>
      <c r="J15" s="584">
        <f>J12+J13-J14</f>
        <v>0</v>
      </c>
      <c r="K15" s="585"/>
      <c r="L15" s="585"/>
      <c r="M15" s="586"/>
      <c r="N15" s="584">
        <f>N12+N13-N14</f>
        <v>0</v>
      </c>
      <c r="O15" s="585"/>
      <c r="P15" s="585"/>
      <c r="Q15" s="586"/>
      <c r="R15" s="584">
        <f>R12+R13-R14</f>
        <v>0</v>
      </c>
      <c r="S15" s="585"/>
      <c r="T15" s="585"/>
      <c r="U15" s="586"/>
      <c r="V15" s="584">
        <f>V12+V13-V14</f>
        <v>0</v>
      </c>
      <c r="W15" s="585"/>
      <c r="X15" s="585"/>
      <c r="Y15" s="586"/>
      <c r="Z15" s="584">
        <f>Z12+Z13-Z14</f>
        <v>0</v>
      </c>
      <c r="AA15" s="585"/>
      <c r="AB15" s="585"/>
      <c r="AC15" s="586"/>
      <c r="AD15" s="584">
        <f>AD12+AD13-AD14</f>
        <v>2</v>
      </c>
      <c r="AE15" s="585"/>
      <c r="AF15" s="585"/>
      <c r="AG15" s="586"/>
      <c r="AI15" s="537" t="s">
        <v>70</v>
      </c>
      <c r="AJ15" s="538"/>
      <c r="AK15" s="538"/>
      <c r="AL15" s="538"/>
      <c r="AM15" s="539"/>
      <c r="AN15" s="529">
        <f>角色卡!T31</f>
        <v>10</v>
      </c>
      <c r="AO15" s="530"/>
      <c r="AP15" s="529"/>
      <c r="AQ15" s="530"/>
      <c r="AR15" s="529">
        <f t="shared" si="1"/>
        <v>10</v>
      </c>
      <c r="AS15" s="530"/>
      <c r="AT15" s="537" t="s">
        <v>86</v>
      </c>
      <c r="AU15" s="538"/>
      <c r="AV15" s="538"/>
      <c r="AW15" s="538"/>
      <c r="AX15" s="539"/>
      <c r="AY15" s="529">
        <f>角色卡!T40</f>
        <v>1</v>
      </c>
      <c r="AZ15" s="530"/>
      <c r="BA15" s="529"/>
      <c r="BB15" s="530"/>
      <c r="BC15" s="529">
        <f t="shared" si="2"/>
        <v>1</v>
      </c>
      <c r="BD15" s="530"/>
      <c r="BE15" s="537" t="s">
        <v>63</v>
      </c>
      <c r="BF15" s="538"/>
      <c r="BG15" s="538"/>
      <c r="BH15" s="538"/>
      <c r="BI15" s="539"/>
      <c r="BJ15" s="529">
        <f>角色卡!AZ27</f>
        <v>10</v>
      </c>
      <c r="BK15" s="530"/>
      <c r="BL15" s="529"/>
      <c r="BM15" s="530"/>
      <c r="BN15" s="529">
        <f t="shared" si="0"/>
        <v>10</v>
      </c>
      <c r="BO15" s="530"/>
      <c r="BP15" s="529"/>
      <c r="BQ15" s="570"/>
      <c r="BR15" s="570"/>
      <c r="BS15" s="570"/>
      <c r="BT15" s="530"/>
    </row>
    <row r="16" spans="2:81" s="25" customFormat="1" ht="18" customHeight="1">
      <c r="B16" s="541" t="s">
        <v>330</v>
      </c>
      <c r="C16" s="542"/>
      <c r="D16" s="542"/>
      <c r="E16" s="542"/>
      <c r="F16" s="542"/>
      <c r="G16" s="542"/>
      <c r="H16" s="542"/>
      <c r="I16" s="542"/>
      <c r="J16" s="542"/>
      <c r="K16" s="542"/>
      <c r="L16" s="542"/>
      <c r="M16" s="542"/>
      <c r="N16" s="542"/>
      <c r="O16" s="542"/>
      <c r="P16" s="542"/>
      <c r="Q16" s="542"/>
      <c r="R16" s="542"/>
      <c r="S16" s="542"/>
      <c r="T16" s="542"/>
      <c r="U16" s="542"/>
      <c r="V16" s="542"/>
      <c r="W16" s="542"/>
      <c r="X16" s="542"/>
      <c r="Y16" s="542"/>
      <c r="Z16" s="542"/>
      <c r="AA16" s="542"/>
      <c r="AB16" s="542"/>
      <c r="AC16" s="542"/>
      <c r="AD16" s="542"/>
      <c r="AE16" s="542"/>
      <c r="AF16" s="542"/>
      <c r="AG16" s="543"/>
      <c r="AI16" s="537" t="s">
        <v>71</v>
      </c>
      <c r="AJ16" s="538"/>
      <c r="AK16" s="538"/>
      <c r="AL16" s="538"/>
      <c r="AM16" s="539"/>
      <c r="AN16" s="529">
        <f>角色卡!T32</f>
        <v>10</v>
      </c>
      <c r="AO16" s="530"/>
      <c r="AP16" s="529"/>
      <c r="AQ16" s="530"/>
      <c r="AR16" s="529">
        <f t="shared" si="1"/>
        <v>10</v>
      </c>
      <c r="AS16" s="530"/>
      <c r="AT16" s="537" t="s">
        <v>89</v>
      </c>
      <c r="AU16" s="538"/>
      <c r="AV16" s="538"/>
      <c r="AW16" s="538"/>
      <c r="AX16" s="539"/>
      <c r="AY16" s="529">
        <f>角色卡!T41</f>
        <v>5</v>
      </c>
      <c r="AZ16" s="530"/>
      <c r="BA16" s="529"/>
      <c r="BB16" s="530"/>
      <c r="BC16" s="529">
        <f t="shared" si="2"/>
        <v>5</v>
      </c>
      <c r="BD16" s="530"/>
      <c r="BE16" s="537" t="s">
        <v>94</v>
      </c>
      <c r="BF16" s="538"/>
      <c r="BG16" s="538"/>
      <c r="BH16" s="538"/>
      <c r="BI16" s="539"/>
      <c r="BJ16" s="529">
        <f>角色卡!AZ43</f>
        <v>30</v>
      </c>
      <c r="BK16" s="530"/>
      <c r="BL16" s="529"/>
      <c r="BM16" s="530"/>
      <c r="BN16" s="529">
        <f t="shared" si="0"/>
        <v>30</v>
      </c>
      <c r="BO16" s="530"/>
      <c r="BP16" s="529"/>
      <c r="BQ16" s="570"/>
      <c r="BR16" s="570"/>
      <c r="BS16" s="570"/>
      <c r="BT16" s="530"/>
    </row>
    <row r="17" spans="2:81" s="25" customFormat="1" ht="18" customHeight="1">
      <c r="B17" s="544"/>
      <c r="C17" s="545"/>
      <c r="D17" s="545"/>
      <c r="E17" s="545"/>
      <c r="F17" s="545"/>
      <c r="G17" s="545"/>
      <c r="H17" s="545"/>
      <c r="I17" s="545"/>
      <c r="J17" s="545"/>
      <c r="K17" s="545"/>
      <c r="L17" s="545"/>
      <c r="M17" s="545"/>
      <c r="N17" s="545"/>
      <c r="O17" s="545"/>
      <c r="P17" s="545"/>
      <c r="Q17" s="545"/>
      <c r="R17" s="545"/>
      <c r="S17" s="545"/>
      <c r="T17" s="545"/>
      <c r="U17" s="545"/>
      <c r="V17" s="545"/>
      <c r="W17" s="545"/>
      <c r="X17" s="545"/>
      <c r="Y17" s="545"/>
      <c r="Z17" s="545"/>
      <c r="AA17" s="545"/>
      <c r="AB17" s="545"/>
      <c r="AC17" s="545"/>
      <c r="AD17" s="545"/>
      <c r="AE17" s="545"/>
      <c r="AF17" s="545"/>
      <c r="AG17" s="546"/>
      <c r="AI17" s="537" t="s">
        <v>72</v>
      </c>
      <c r="AJ17" s="538"/>
      <c r="AK17" s="538"/>
      <c r="AL17" s="538"/>
      <c r="AM17" s="539"/>
      <c r="AN17" s="529">
        <f>角色卡!T33</f>
        <v>10</v>
      </c>
      <c r="AO17" s="530"/>
      <c r="AP17" s="529"/>
      <c r="AQ17" s="530"/>
      <c r="AR17" s="529">
        <f t="shared" si="1"/>
        <v>10</v>
      </c>
      <c r="AS17" s="530"/>
      <c r="AT17" s="537" t="s">
        <v>91</v>
      </c>
      <c r="AU17" s="538"/>
      <c r="AV17" s="538"/>
      <c r="AW17" s="538"/>
      <c r="AX17" s="539"/>
      <c r="AY17" s="529">
        <f>角色卡!T42</f>
        <v>10</v>
      </c>
      <c r="AZ17" s="530"/>
      <c r="BA17" s="529"/>
      <c r="BB17" s="530"/>
      <c r="BC17" s="529">
        <f t="shared" si="2"/>
        <v>10</v>
      </c>
      <c r="BD17" s="530"/>
      <c r="BE17" s="537" t="s">
        <v>85</v>
      </c>
      <c r="BF17" s="538"/>
      <c r="BG17" s="538"/>
      <c r="BH17" s="538"/>
      <c r="BI17" s="539"/>
      <c r="BJ17" s="529">
        <f>角色卡!AZ39</f>
        <v>5</v>
      </c>
      <c r="BK17" s="530"/>
      <c r="BL17" s="529"/>
      <c r="BM17" s="530"/>
      <c r="BN17" s="529">
        <f t="shared" si="0"/>
        <v>5</v>
      </c>
      <c r="BO17" s="530"/>
      <c r="BP17" s="529"/>
      <c r="BQ17" s="570"/>
      <c r="BR17" s="570"/>
      <c r="BS17" s="570"/>
      <c r="BT17" s="530"/>
    </row>
    <row r="18" spans="2:81" s="25" customFormat="1" ht="18" customHeight="1">
      <c r="B18" s="578"/>
      <c r="C18" s="579"/>
      <c r="D18" s="579"/>
      <c r="E18" s="580"/>
      <c r="F18" s="529"/>
      <c r="G18" s="570"/>
      <c r="H18" s="570"/>
      <c r="I18" s="530"/>
      <c r="J18" s="578"/>
      <c r="K18" s="579"/>
      <c r="L18" s="579"/>
      <c r="M18" s="580"/>
      <c r="N18" s="529"/>
      <c r="O18" s="570"/>
      <c r="P18" s="570"/>
      <c r="Q18" s="530"/>
      <c r="R18" s="578"/>
      <c r="S18" s="579"/>
      <c r="T18" s="579"/>
      <c r="U18" s="580"/>
      <c r="V18" s="529"/>
      <c r="W18" s="570"/>
      <c r="X18" s="570"/>
      <c r="Y18" s="530"/>
      <c r="Z18" s="578"/>
      <c r="AA18" s="579"/>
      <c r="AB18" s="579"/>
      <c r="AC18" s="580"/>
      <c r="AD18" s="529"/>
      <c r="AE18" s="570"/>
      <c r="AF18" s="570"/>
      <c r="AG18" s="530"/>
      <c r="AI18" s="537" t="s">
        <v>74</v>
      </c>
      <c r="AJ18" s="538"/>
      <c r="AK18" s="538"/>
      <c r="AL18" s="538"/>
      <c r="AM18" s="539"/>
      <c r="AN18" s="529">
        <f>角色卡!T34</f>
        <v>10</v>
      </c>
      <c r="AO18" s="530"/>
      <c r="AP18" s="529"/>
      <c r="AQ18" s="530"/>
      <c r="AR18" s="529">
        <f t="shared" si="1"/>
        <v>10</v>
      </c>
      <c r="AS18" s="530"/>
      <c r="AT18" s="537" t="s">
        <v>93</v>
      </c>
      <c r="AU18" s="538"/>
      <c r="AV18" s="538"/>
      <c r="AW18" s="538"/>
      <c r="AX18" s="539"/>
      <c r="AY18" s="529">
        <f>角色卡!T43</f>
        <v>0</v>
      </c>
      <c r="AZ18" s="530"/>
      <c r="BA18" s="529"/>
      <c r="BB18" s="530"/>
      <c r="BC18" s="529">
        <f t="shared" si="2"/>
        <v>0</v>
      </c>
      <c r="BD18" s="530"/>
      <c r="BE18" s="581" t="s">
        <v>331</v>
      </c>
      <c r="BF18" s="582"/>
      <c r="BG18" s="582"/>
      <c r="BH18" s="582"/>
      <c r="BI18" s="582"/>
      <c r="BJ18" s="582"/>
      <c r="BK18" s="582"/>
      <c r="BL18" s="582"/>
      <c r="BM18" s="582"/>
      <c r="BN18" s="582"/>
      <c r="BO18" s="583"/>
      <c r="BP18" s="529"/>
      <c r="BQ18" s="570"/>
      <c r="BR18" s="570"/>
      <c r="BS18" s="570"/>
      <c r="BT18" s="530"/>
    </row>
    <row r="19" spans="2:81" s="25" customFormat="1" ht="18" customHeight="1">
      <c r="B19" s="529"/>
      <c r="C19" s="570"/>
      <c r="D19" s="570"/>
      <c r="E19" s="530"/>
      <c r="F19" s="578"/>
      <c r="G19" s="579"/>
      <c r="H19" s="579"/>
      <c r="I19" s="580"/>
      <c r="J19" s="529"/>
      <c r="K19" s="570"/>
      <c r="L19" s="570"/>
      <c r="M19" s="530"/>
      <c r="N19" s="578"/>
      <c r="O19" s="579"/>
      <c r="P19" s="579"/>
      <c r="Q19" s="580"/>
      <c r="R19" s="529"/>
      <c r="S19" s="570"/>
      <c r="T19" s="570"/>
      <c r="U19" s="530"/>
      <c r="V19" s="578"/>
      <c r="W19" s="579"/>
      <c r="X19" s="579"/>
      <c r="Y19" s="580"/>
      <c r="Z19" s="529"/>
      <c r="AA19" s="570"/>
      <c r="AB19" s="570"/>
      <c r="AC19" s="530"/>
      <c r="AD19" s="578"/>
      <c r="AE19" s="579"/>
      <c r="AF19" s="579"/>
      <c r="AG19" s="580"/>
      <c r="AI19" s="537" t="s">
        <v>76</v>
      </c>
      <c r="AJ19" s="538"/>
      <c r="AK19" s="538"/>
      <c r="AL19" s="538"/>
      <c r="AM19" s="539"/>
      <c r="AN19" s="529">
        <f>角色卡!T35</f>
        <v>20</v>
      </c>
      <c r="AO19" s="530"/>
      <c r="AP19" s="529"/>
      <c r="AQ19" s="530"/>
      <c r="AR19" s="529">
        <f t="shared" si="1"/>
        <v>20</v>
      </c>
      <c r="AS19" s="530"/>
      <c r="AT19" s="537" t="s">
        <v>121</v>
      </c>
      <c r="AU19" s="538"/>
      <c r="AV19" s="538"/>
      <c r="AW19" s="538"/>
      <c r="AX19" s="539"/>
      <c r="AY19" s="529">
        <f>角色卡!T59</f>
        <v>30</v>
      </c>
      <c r="AZ19" s="530"/>
      <c r="BA19" s="529"/>
      <c r="BB19" s="530"/>
      <c r="BC19" s="529">
        <f t="shared" si="2"/>
        <v>30</v>
      </c>
      <c r="BD19" s="530"/>
      <c r="BE19" s="498">
        <v>2</v>
      </c>
      <c r="BF19" s="534"/>
      <c r="BG19" s="534"/>
      <c r="BH19" s="534"/>
      <c r="BI19" s="534"/>
      <c r="BJ19" s="534"/>
      <c r="BK19" s="534"/>
      <c r="BL19" s="534"/>
      <c r="BM19" s="534"/>
      <c r="BN19" s="534"/>
      <c r="BO19" s="499"/>
    </row>
    <row r="20" spans="2:81" s="25" customFormat="1" ht="18" customHeight="1">
      <c r="B20" s="578"/>
      <c r="C20" s="579"/>
      <c r="D20" s="579"/>
      <c r="E20" s="580"/>
      <c r="F20" s="498"/>
      <c r="G20" s="534"/>
      <c r="H20" s="534"/>
      <c r="I20" s="499"/>
      <c r="J20" s="578"/>
      <c r="K20" s="579"/>
      <c r="L20" s="579"/>
      <c r="M20" s="580"/>
      <c r="N20" s="498"/>
      <c r="O20" s="534"/>
      <c r="P20" s="534"/>
      <c r="Q20" s="499"/>
      <c r="R20" s="578"/>
      <c r="S20" s="579"/>
      <c r="T20" s="579"/>
      <c r="U20" s="580"/>
      <c r="V20" s="498"/>
      <c r="W20" s="534"/>
      <c r="X20" s="534"/>
      <c r="Y20" s="499"/>
      <c r="Z20" s="578"/>
      <c r="AA20" s="579"/>
      <c r="AB20" s="579"/>
      <c r="AC20" s="580"/>
      <c r="AD20" s="498"/>
      <c r="AE20" s="534"/>
      <c r="AF20" s="534"/>
      <c r="AG20" s="499"/>
      <c r="AI20" s="537" t="s">
        <v>78</v>
      </c>
      <c r="AJ20" s="538"/>
      <c r="AK20" s="538"/>
      <c r="AL20" s="538"/>
      <c r="AM20" s="539"/>
      <c r="AN20" s="529">
        <f>角色卡!T36</f>
        <v>10</v>
      </c>
      <c r="AO20" s="530"/>
      <c r="AP20" s="529"/>
      <c r="AQ20" s="530"/>
      <c r="AR20" s="529">
        <f t="shared" si="1"/>
        <v>10</v>
      </c>
      <c r="AS20" s="530"/>
      <c r="AT20" s="537" t="s">
        <v>127</v>
      </c>
      <c r="AU20" s="538"/>
      <c r="AV20" s="538"/>
      <c r="AW20" s="538"/>
      <c r="AX20" s="539"/>
      <c r="AY20" s="529">
        <f>角色卡!T62</f>
        <v>10</v>
      </c>
      <c r="AZ20" s="530"/>
      <c r="BA20" s="529"/>
      <c r="BB20" s="530"/>
      <c r="BC20" s="529">
        <f t="shared" si="2"/>
        <v>10</v>
      </c>
      <c r="BD20" s="530"/>
      <c r="BE20" s="500"/>
      <c r="BF20" s="535"/>
      <c r="BG20" s="535"/>
      <c r="BH20" s="535"/>
      <c r="BI20" s="535"/>
      <c r="BJ20" s="535"/>
      <c r="BK20" s="535"/>
      <c r="BL20" s="535"/>
      <c r="BM20" s="535"/>
      <c r="BN20" s="535"/>
      <c r="BO20" s="501"/>
    </row>
    <row r="21" spans="2:81" s="25" customFormat="1" ht="18" customHeight="1">
      <c r="B21" s="540" t="s">
        <v>332</v>
      </c>
      <c r="C21" s="540"/>
      <c r="D21" s="540"/>
      <c r="E21" s="540"/>
      <c r="F21" s="540"/>
      <c r="G21" s="540"/>
      <c r="H21" s="540"/>
      <c r="I21" s="540"/>
      <c r="J21" s="540"/>
      <c r="K21" s="540"/>
      <c r="L21" s="540"/>
      <c r="M21" s="540"/>
      <c r="N21" s="540"/>
      <c r="O21" s="540"/>
      <c r="P21" s="540"/>
      <c r="Q21" s="540"/>
      <c r="R21" s="540"/>
      <c r="S21" s="540"/>
      <c r="T21" s="540"/>
      <c r="U21" s="540"/>
      <c r="V21" s="540"/>
      <c r="W21" s="540"/>
      <c r="X21" s="540"/>
      <c r="Y21" s="540"/>
      <c r="Z21" s="540"/>
      <c r="AA21" s="540"/>
      <c r="AB21" s="540"/>
      <c r="AC21" s="540"/>
      <c r="AD21" s="540"/>
      <c r="AE21" s="540"/>
      <c r="AF21" s="540"/>
      <c r="AG21" s="540"/>
      <c r="AH21" s="540"/>
      <c r="AI21" s="540"/>
      <c r="AJ21" s="540"/>
      <c r="AK21" s="540"/>
      <c r="AL21" s="540"/>
      <c r="AM21" s="540"/>
      <c r="AN21" s="540"/>
      <c r="AO21" s="540"/>
      <c r="AP21" s="540"/>
      <c r="AQ21" s="540"/>
      <c r="AR21" s="540"/>
      <c r="AS21" s="540"/>
      <c r="AT21" s="540"/>
      <c r="AU21" s="540"/>
      <c r="AV21" s="540"/>
      <c r="AW21" s="540"/>
      <c r="AX21" s="540"/>
      <c r="AY21" s="540"/>
      <c r="AZ21" s="540"/>
      <c r="BA21" s="540"/>
      <c r="BB21" s="540"/>
      <c r="BC21" s="540"/>
      <c r="BD21" s="540"/>
      <c r="BE21" s="540"/>
      <c r="BF21" s="540"/>
      <c r="BG21" s="540"/>
      <c r="BH21" s="540"/>
      <c r="BI21" s="540"/>
      <c r="BJ21" s="540"/>
      <c r="BK21" s="540"/>
      <c r="BL21" s="540"/>
      <c r="BM21" s="540"/>
      <c r="BN21" s="540"/>
      <c r="BO21" s="540"/>
      <c r="BP21" s="540"/>
      <c r="BQ21" s="540"/>
      <c r="BR21" s="540"/>
      <c r="BS21" s="540"/>
      <c r="BT21" s="540"/>
      <c r="BU21" s="540"/>
      <c r="BV21" s="540"/>
      <c r="BW21" s="540"/>
      <c r="BX21" s="540"/>
      <c r="BY21" s="540"/>
      <c r="BZ21" s="540"/>
      <c r="CA21" s="540"/>
      <c r="CB21" s="540"/>
      <c r="CC21" s="540"/>
    </row>
    <row r="22" spans="2:81" s="25" customFormat="1" ht="18" customHeight="1">
      <c r="B22" s="540"/>
      <c r="C22" s="540"/>
      <c r="D22" s="540"/>
      <c r="E22" s="540"/>
      <c r="F22" s="540"/>
      <c r="G22" s="540"/>
      <c r="H22" s="540"/>
      <c r="I22" s="540"/>
      <c r="J22" s="540"/>
      <c r="K22" s="540"/>
      <c r="L22" s="540"/>
      <c r="M22" s="540"/>
      <c r="N22" s="540"/>
      <c r="O22" s="540"/>
      <c r="P22" s="540"/>
      <c r="Q22" s="540"/>
      <c r="R22" s="540"/>
      <c r="S22" s="540"/>
      <c r="T22" s="540"/>
      <c r="U22" s="540"/>
      <c r="V22" s="540"/>
      <c r="W22" s="540"/>
      <c r="X22" s="540"/>
      <c r="Y22" s="540"/>
      <c r="Z22" s="540"/>
      <c r="AA22" s="540"/>
      <c r="AB22" s="540"/>
      <c r="AC22" s="540"/>
      <c r="AD22" s="540"/>
      <c r="AE22" s="540"/>
      <c r="AF22" s="540"/>
      <c r="AG22" s="540"/>
      <c r="AH22" s="540"/>
      <c r="AI22" s="540"/>
      <c r="AJ22" s="540"/>
      <c r="AK22" s="540"/>
      <c r="AL22" s="540"/>
      <c r="AM22" s="540"/>
      <c r="AN22" s="540"/>
      <c r="AO22" s="540"/>
      <c r="AP22" s="540"/>
      <c r="AQ22" s="540"/>
      <c r="AR22" s="540"/>
      <c r="AS22" s="540"/>
      <c r="AT22" s="540"/>
      <c r="AU22" s="540"/>
      <c r="AV22" s="540"/>
      <c r="AW22" s="540"/>
      <c r="AX22" s="540"/>
      <c r="AY22" s="540"/>
      <c r="AZ22" s="540"/>
      <c r="BA22" s="540"/>
      <c r="BB22" s="540"/>
      <c r="BC22" s="540"/>
      <c r="BD22" s="540"/>
      <c r="BE22" s="540"/>
      <c r="BF22" s="540"/>
      <c r="BG22" s="540"/>
      <c r="BH22" s="540"/>
      <c r="BI22" s="540"/>
      <c r="BJ22" s="540"/>
      <c r="BK22" s="540"/>
      <c r="BL22" s="540"/>
      <c r="BM22" s="540"/>
      <c r="BN22" s="540"/>
      <c r="BO22" s="540"/>
      <c r="BP22" s="540"/>
      <c r="BQ22" s="540"/>
      <c r="BR22" s="540"/>
      <c r="BS22" s="540"/>
      <c r="BT22" s="540"/>
      <c r="BU22" s="540"/>
      <c r="BV22" s="540"/>
      <c r="BW22" s="540"/>
      <c r="BX22" s="540"/>
      <c r="BY22" s="540"/>
      <c r="BZ22" s="540"/>
      <c r="CA22" s="540"/>
      <c r="CB22" s="540"/>
      <c r="CC22" s="540"/>
    </row>
    <row r="23" spans="2:81" s="25" customFormat="1" ht="18" customHeight="1">
      <c r="B23" s="547" t="s">
        <v>333</v>
      </c>
      <c r="C23" s="548"/>
      <c r="D23" s="508" t="s">
        <v>334</v>
      </c>
      <c r="E23" s="508"/>
      <c r="F23" s="508"/>
      <c r="G23" s="508"/>
      <c r="H23" s="508" t="s">
        <v>335</v>
      </c>
      <c r="I23" s="508"/>
      <c r="J23" s="508"/>
      <c r="K23" s="508"/>
      <c r="L23" s="508" t="s">
        <v>336</v>
      </c>
      <c r="M23" s="508"/>
      <c r="N23" s="508"/>
      <c r="O23" s="508"/>
      <c r="P23" s="508" t="s">
        <v>337</v>
      </c>
      <c r="Q23" s="508"/>
      <c r="R23" s="508"/>
      <c r="S23" s="508"/>
      <c r="T23" s="508" t="s">
        <v>188</v>
      </c>
      <c r="U23" s="508"/>
      <c r="V23" s="508"/>
      <c r="W23" s="508"/>
      <c r="X23" s="508" t="s">
        <v>338</v>
      </c>
      <c r="Y23" s="508"/>
      <c r="Z23" s="508"/>
      <c r="AA23" s="508"/>
      <c r="AB23" s="537" t="s">
        <v>339</v>
      </c>
      <c r="AC23" s="538"/>
      <c r="AD23" s="538"/>
      <c r="AE23" s="538"/>
      <c r="AF23" s="538"/>
      <c r="AG23" s="539"/>
      <c r="AH23" s="537" t="s">
        <v>340</v>
      </c>
      <c r="AI23" s="538"/>
      <c r="AJ23" s="538"/>
      <c r="AK23" s="539"/>
      <c r="AL23" s="537" t="s">
        <v>335</v>
      </c>
      <c r="AM23" s="538"/>
      <c r="AN23" s="538"/>
      <c r="AO23" s="539"/>
      <c r="AP23" s="537" t="s">
        <v>341</v>
      </c>
      <c r="AQ23" s="538"/>
      <c r="AR23" s="538"/>
      <c r="AS23" s="539"/>
      <c r="AT23" s="537" t="s">
        <v>337</v>
      </c>
      <c r="AU23" s="538"/>
      <c r="AV23" s="538"/>
      <c r="AW23" s="539"/>
      <c r="AX23" s="568" t="s">
        <v>342</v>
      </c>
      <c r="AY23" s="571"/>
      <c r="AZ23" s="571"/>
      <c r="BA23" s="572"/>
      <c r="BB23" s="537" t="s">
        <v>343</v>
      </c>
      <c r="BC23" s="538"/>
      <c r="BD23" s="538"/>
      <c r="BE23" s="539"/>
      <c r="BF23" s="537" t="s">
        <v>200</v>
      </c>
      <c r="BG23" s="539"/>
      <c r="BH23" s="537" t="s">
        <v>344</v>
      </c>
      <c r="BI23" s="539"/>
      <c r="BJ23" s="537" t="s">
        <v>345</v>
      </c>
      <c r="BK23" s="538"/>
      <c r="BL23" s="539"/>
      <c r="BM23" s="537" t="s">
        <v>339</v>
      </c>
      <c r="BN23" s="538"/>
      <c r="BO23" s="538"/>
      <c r="BP23" s="538"/>
      <c r="BQ23" s="538"/>
      <c r="BR23" s="538"/>
      <c r="BS23" s="538"/>
      <c r="BT23" s="538"/>
      <c r="BU23" s="538"/>
      <c r="BV23" s="538"/>
      <c r="BW23" s="538"/>
      <c r="BX23" s="538"/>
      <c r="BY23" s="538"/>
      <c r="BZ23" s="538"/>
      <c r="CA23" s="538"/>
      <c r="CB23" s="538"/>
      <c r="CC23" s="539"/>
    </row>
    <row r="24" spans="2:81" s="25" customFormat="1" ht="18" customHeight="1">
      <c r="B24" s="549"/>
      <c r="C24" s="550"/>
      <c r="D24" s="553"/>
      <c r="E24" s="534"/>
      <c r="F24" s="534"/>
      <c r="G24" s="499"/>
      <c r="H24" s="498" t="str">
        <f>IFERROR(VLOOKUP(D24,武器副表!$B$10:$BX$221,7,FALSE),"")</f>
        <v/>
      </c>
      <c r="I24" s="534"/>
      <c r="J24" s="534"/>
      <c r="K24" s="499"/>
      <c r="L24" s="498" t="str">
        <f>IFERROR(VLOOKUP(D24,武器副表!$B$10:$BX$221,9,FALSE),"")</f>
        <v/>
      </c>
      <c r="M24" s="534"/>
      <c r="N24" s="534"/>
      <c r="O24" s="499"/>
      <c r="P24" s="498" t="str">
        <f>IFERROR(VLOOKUP(D24,武器副表!$B$10:$BX$221,13,FALSE),"")</f>
        <v/>
      </c>
      <c r="Q24" s="534"/>
      <c r="R24" s="534"/>
      <c r="S24" s="499"/>
      <c r="T24" s="498" t="str">
        <f>IFERROR(VLOOKUP(D24,武器副表!$B$10:$BX$221,17,FALSE),"")</f>
        <v/>
      </c>
      <c r="U24" s="534"/>
      <c r="V24" s="534"/>
      <c r="W24" s="499"/>
      <c r="X24" s="529" t="str">
        <f>IFERROR(VLOOKUP(D24,武器副表!$B$10:$BX$221,22,FALSE),"")</f>
        <v/>
      </c>
      <c r="Y24" s="570"/>
      <c r="Z24" s="570"/>
      <c r="AA24" s="530"/>
      <c r="AB24" s="498" t="str">
        <f>IFERROR(VLOOKUP(D24,武器副表!$B$10:$BX$221,45,FALSE),"")</f>
        <v/>
      </c>
      <c r="AC24" s="534"/>
      <c r="AD24" s="534"/>
      <c r="AE24" s="534"/>
      <c r="AF24" s="534"/>
      <c r="AG24" s="499"/>
      <c r="AH24" s="529" t="s">
        <v>346</v>
      </c>
      <c r="AI24" s="570"/>
      <c r="AJ24" s="570"/>
      <c r="AK24" s="530"/>
      <c r="AL24" s="529" t="str">
        <f>IFERROR(VLOOKUP(AH24,法杖与无人机!$B$9:$BL$15,8,FALSE),"")</f>
        <v>单</v>
      </c>
      <c r="AM24" s="570"/>
      <c r="AN24" s="570"/>
      <c r="AO24" s="530"/>
      <c r="AP24" s="529" t="str">
        <f>IFERROR(VLOOKUP(AH24,法杖与无人机!$B$9:$BL$15,10,FALSE),"")</f>
        <v>无</v>
      </c>
      <c r="AQ24" s="570"/>
      <c r="AR24" s="570"/>
      <c r="AS24" s="530"/>
      <c r="AT24" s="529">
        <f>IFERROR(VLOOKUP(AH24,法杖与无人机!$B$9:$BL$15,14,FALSE),"")</f>
        <v>10</v>
      </c>
      <c r="AU24" s="570"/>
      <c r="AV24" s="570"/>
      <c r="AW24" s="530"/>
      <c r="AX24" s="529" t="str">
        <f>IFERROR(VLOOKUP(AH24,法杖与无人机!$B$9:$BL$15,18,FALSE),"")</f>
        <v>无</v>
      </c>
      <c r="AY24" s="570"/>
      <c r="AZ24" s="570"/>
      <c r="BA24" s="530"/>
      <c r="BB24" s="529">
        <f>IFERROR(VLOOKUP(AH24,法杖与无人机!$B$9:$BL$15,23,FALSE),"")</f>
        <v>0</v>
      </c>
      <c r="BC24" s="570"/>
      <c r="BD24" s="570"/>
      <c r="BE24" s="530"/>
      <c r="BF24" s="497">
        <f>IFERROR(VLOOKUP(AH24,法杖与无人机!$B$9:$BL$15,32,FALSE),"")</f>
        <v>1</v>
      </c>
      <c r="BG24" s="497"/>
      <c r="BH24" s="529">
        <f>IFERROR(VLOOKUP(AH24,法杖与无人机!$B$9:$BL$15,37,FALSE),"")</f>
        <v>40</v>
      </c>
      <c r="BI24" s="530"/>
      <c r="BJ24" s="529">
        <f>IFERROR(VLOOKUP(AH24,法杖与无人机!$B$9:$BL$15,34,FALSE),"")</f>
        <v>100</v>
      </c>
      <c r="BK24" s="570"/>
      <c r="BL24" s="530"/>
      <c r="BM24" s="529" t="str">
        <f>IFERROR(VLOOKUP(AH24,法杖与无人机!$B$9:$BL$15,39,FALSE),"")</f>
        <v>无</v>
      </c>
      <c r="BN24" s="570"/>
      <c r="BO24" s="570"/>
      <c r="BP24" s="570"/>
      <c r="BQ24" s="570"/>
      <c r="BR24" s="570"/>
      <c r="BS24" s="570"/>
      <c r="BT24" s="570"/>
      <c r="BU24" s="570"/>
      <c r="BV24" s="570"/>
      <c r="BW24" s="570"/>
      <c r="BX24" s="570"/>
      <c r="BY24" s="570"/>
      <c r="BZ24" s="570"/>
      <c r="CA24" s="570"/>
      <c r="CB24" s="570"/>
      <c r="CC24" s="530"/>
    </row>
    <row r="25" spans="2:81" s="25" customFormat="1" ht="18" customHeight="1">
      <c r="B25" s="549"/>
      <c r="C25" s="550"/>
      <c r="D25" s="500"/>
      <c r="E25" s="535"/>
      <c r="F25" s="535"/>
      <c r="G25" s="501"/>
      <c r="H25" s="500"/>
      <c r="I25" s="535"/>
      <c r="J25" s="535"/>
      <c r="K25" s="501"/>
      <c r="L25" s="500"/>
      <c r="M25" s="535"/>
      <c r="N25" s="535"/>
      <c r="O25" s="501"/>
      <c r="P25" s="500"/>
      <c r="Q25" s="535"/>
      <c r="R25" s="535"/>
      <c r="S25" s="501"/>
      <c r="T25" s="500"/>
      <c r="U25" s="535"/>
      <c r="V25" s="535"/>
      <c r="W25" s="501"/>
      <c r="X25" s="498"/>
      <c r="Y25" s="534"/>
      <c r="Z25" s="534"/>
      <c r="AA25" s="499"/>
      <c r="AB25" s="526"/>
      <c r="AC25" s="536"/>
      <c r="AD25" s="536"/>
      <c r="AE25" s="536"/>
      <c r="AF25" s="536"/>
      <c r="AG25" s="527"/>
      <c r="AH25" s="568" t="s">
        <v>347</v>
      </c>
      <c r="AI25" s="571"/>
      <c r="AJ25" s="571"/>
      <c r="AK25" s="571"/>
      <c r="AL25" s="571"/>
      <c r="AM25" s="571"/>
      <c r="AN25" s="571"/>
      <c r="AO25" s="572"/>
      <c r="AP25" s="573"/>
      <c r="AQ25" s="573"/>
      <c r="AR25" s="573"/>
      <c r="AS25" s="573"/>
      <c r="AT25" s="573"/>
      <c r="AU25" s="573"/>
      <c r="AV25" s="573"/>
      <c r="AW25" s="574"/>
      <c r="AX25" s="568" t="s">
        <v>347</v>
      </c>
      <c r="AY25" s="571"/>
      <c r="AZ25" s="571"/>
      <c r="BA25" s="571"/>
      <c r="BB25" s="571"/>
      <c r="BC25" s="571"/>
      <c r="BD25" s="571"/>
      <c r="BE25" s="572"/>
      <c r="BF25" s="573"/>
      <c r="BG25" s="573"/>
      <c r="BH25" s="573"/>
      <c r="BI25" s="573"/>
      <c r="BJ25" s="573"/>
      <c r="BK25" s="573"/>
      <c r="BL25" s="573"/>
      <c r="BM25" s="574"/>
      <c r="BN25" s="568" t="s">
        <v>347</v>
      </c>
      <c r="BO25" s="571"/>
      <c r="BP25" s="571"/>
      <c r="BQ25" s="571"/>
      <c r="BR25" s="571"/>
      <c r="BS25" s="571"/>
      <c r="BT25" s="571"/>
      <c r="BU25" s="572"/>
      <c r="BV25" s="573"/>
      <c r="BW25" s="573"/>
      <c r="BX25" s="573"/>
      <c r="BY25" s="573"/>
      <c r="BZ25" s="573"/>
      <c r="CA25" s="573"/>
      <c r="CB25" s="573"/>
      <c r="CC25" s="574"/>
    </row>
    <row r="26" spans="2:81" s="25" customFormat="1" ht="18" customHeight="1">
      <c r="B26" s="549"/>
      <c r="C26" s="550"/>
      <c r="D26" s="575" t="s">
        <v>348</v>
      </c>
      <c r="E26" s="538"/>
      <c r="F26" s="538"/>
      <c r="G26" s="539"/>
      <c r="H26" s="537" t="s">
        <v>349</v>
      </c>
      <c r="I26" s="538"/>
      <c r="J26" s="538"/>
      <c r="K26" s="539"/>
      <c r="L26" s="537" t="s">
        <v>344</v>
      </c>
      <c r="M26" s="538"/>
      <c r="N26" s="538"/>
      <c r="O26" s="539"/>
      <c r="P26" s="537" t="s">
        <v>200</v>
      </c>
      <c r="Q26" s="538"/>
      <c r="R26" s="538"/>
      <c r="S26" s="539"/>
      <c r="T26" s="537" t="s">
        <v>179</v>
      </c>
      <c r="U26" s="538"/>
      <c r="V26" s="538"/>
      <c r="W26" s="539"/>
      <c r="X26" s="526"/>
      <c r="Y26" s="536"/>
      <c r="Z26" s="536"/>
      <c r="AA26" s="527"/>
      <c r="AB26" s="500"/>
      <c r="AC26" s="535"/>
      <c r="AD26" s="535"/>
      <c r="AE26" s="535"/>
      <c r="AF26" s="535"/>
      <c r="AG26" s="501"/>
      <c r="AH26" s="569" t="s">
        <v>341</v>
      </c>
      <c r="AI26" s="576"/>
      <c r="AJ26" s="576"/>
      <c r="AK26" s="577"/>
      <c r="AL26" s="569" t="s">
        <v>337</v>
      </c>
      <c r="AM26" s="519"/>
      <c r="AN26" s="520"/>
      <c r="AO26" s="518" t="s">
        <v>342</v>
      </c>
      <c r="AP26" s="519"/>
      <c r="AQ26" s="520"/>
      <c r="AR26" s="518" t="s">
        <v>345</v>
      </c>
      <c r="AS26" s="519"/>
      <c r="AT26" s="520"/>
      <c r="AU26" s="518" t="s">
        <v>339</v>
      </c>
      <c r="AV26" s="519"/>
      <c r="AW26" s="520"/>
      <c r="AX26" s="569" t="s">
        <v>341</v>
      </c>
      <c r="AY26" s="576"/>
      <c r="AZ26" s="576"/>
      <c r="BA26" s="577"/>
      <c r="BB26" s="569" t="s">
        <v>337</v>
      </c>
      <c r="BC26" s="519"/>
      <c r="BD26" s="520"/>
      <c r="BE26" s="518" t="s">
        <v>342</v>
      </c>
      <c r="BF26" s="519"/>
      <c r="BG26" s="520"/>
      <c r="BH26" s="518" t="s">
        <v>345</v>
      </c>
      <c r="BI26" s="519"/>
      <c r="BJ26" s="520"/>
      <c r="BK26" s="518" t="s">
        <v>339</v>
      </c>
      <c r="BL26" s="519"/>
      <c r="BM26" s="520"/>
      <c r="BN26" s="569" t="s">
        <v>341</v>
      </c>
      <c r="BO26" s="576"/>
      <c r="BP26" s="576"/>
      <c r="BQ26" s="577"/>
      <c r="BR26" s="569" t="s">
        <v>337</v>
      </c>
      <c r="BS26" s="519"/>
      <c r="BT26" s="520"/>
      <c r="BU26" s="518" t="s">
        <v>342</v>
      </c>
      <c r="BV26" s="519"/>
      <c r="BW26" s="520"/>
      <c r="BX26" s="518" t="s">
        <v>345</v>
      </c>
      <c r="BY26" s="519"/>
      <c r="BZ26" s="520"/>
      <c r="CA26" s="518" t="s">
        <v>339</v>
      </c>
      <c r="CB26" s="519"/>
      <c r="CC26" s="520"/>
    </row>
    <row r="27" spans="2:81" s="25" customFormat="1" ht="18" customHeight="1">
      <c r="B27" s="549"/>
      <c r="C27" s="550"/>
      <c r="D27" s="498" t="str">
        <f>IFERROR(VLOOKUP(D24,武器副表!$B$10:$BX$221,30,FALSE),"")</f>
        <v/>
      </c>
      <c r="E27" s="534"/>
      <c r="F27" s="534"/>
      <c r="G27" s="499"/>
      <c r="H27" s="498" t="str">
        <f>IFERROR(VLOOKUP(D24,武器副表!$B$10:$BX$221,34,FALSE),"")</f>
        <v/>
      </c>
      <c r="I27" s="534"/>
      <c r="J27" s="534"/>
      <c r="K27" s="499"/>
      <c r="L27" s="498" t="str">
        <f>IFERROR(VLOOKUP(D24,武器副表!$B$10:$BX$221,43,FALSE),"")</f>
        <v/>
      </c>
      <c r="M27" s="534"/>
      <c r="N27" s="534"/>
      <c r="O27" s="499"/>
      <c r="P27" s="498" t="str">
        <f>IFERROR(VLOOKUP(D24,武器副表!$B$10:$BX$221,38,FALSE),"")</f>
        <v/>
      </c>
      <c r="Q27" s="534"/>
      <c r="R27" s="534"/>
      <c r="S27" s="499"/>
      <c r="T27" s="498" t="str">
        <f>IFERROR(VLOOKUP(D24,武器副表!$B$10:$BX$221,40,FALSE),"")</f>
        <v/>
      </c>
      <c r="U27" s="534"/>
      <c r="V27" s="534"/>
      <c r="W27" s="499"/>
      <c r="X27" s="526"/>
      <c r="Y27" s="536"/>
      <c r="Z27" s="536"/>
      <c r="AA27" s="527"/>
      <c r="AB27" s="537" t="s">
        <v>350</v>
      </c>
      <c r="AC27" s="538"/>
      <c r="AD27" s="538"/>
      <c r="AE27" s="538"/>
      <c r="AF27" s="538"/>
      <c r="AG27" s="539"/>
      <c r="AH27" s="562" t="str">
        <f>IFERROR((VLOOKUP(AP25,法杖与无人机!$B$22:$BL$51,8,FALSE)),"")</f>
        <v/>
      </c>
      <c r="AI27" s="563"/>
      <c r="AJ27" s="563"/>
      <c r="AK27" s="563"/>
      <c r="AL27" s="562" t="str">
        <f>IFERROR((VLOOKUP(AP25,法杖与无人机!$B$22:$BL$51,12,FALSE)),"")</f>
        <v/>
      </c>
      <c r="AM27" s="563"/>
      <c r="AN27" s="566"/>
      <c r="AO27" s="562" t="str">
        <f>IFERROR((VLOOKUP(AP25,法杖与无人机!$B$22:$BL$51,16,FALSE)),"")</f>
        <v/>
      </c>
      <c r="AP27" s="563"/>
      <c r="AQ27" s="563"/>
      <c r="AR27" s="562" t="str">
        <f>IFERROR((VLOOKUP(AP25,法杖与无人机!$B$22:$BL$51,21,FALSE)),"")</f>
        <v/>
      </c>
      <c r="AS27" s="563"/>
      <c r="AT27" s="566"/>
      <c r="AU27" s="563" t="str">
        <f>IFERROR((VLOOKUP(AP25,法杖与无人机!$B$22:$BL$51,24,FALSE)),"")</f>
        <v/>
      </c>
      <c r="AV27" s="563"/>
      <c r="AW27" s="566"/>
      <c r="AX27" s="562" t="str">
        <f>IFERROR((VLOOKUP(BF25,法杖与无人机!$B$22:$BL$51,8,FALSE)),"")</f>
        <v/>
      </c>
      <c r="AY27" s="563"/>
      <c r="AZ27" s="563"/>
      <c r="BA27" s="563"/>
      <c r="BB27" s="562" t="str">
        <f>IFERROR((VLOOKUP(BF25,法杖与无人机!$B$22:$BL$51,12,FALSE)),"")</f>
        <v/>
      </c>
      <c r="BC27" s="563"/>
      <c r="BD27" s="566"/>
      <c r="BE27" s="562" t="str">
        <f>IFERROR((VLOOKUP(BF25,法杖与无人机!$B$22:$BL$51,16,FALSE)),"")</f>
        <v/>
      </c>
      <c r="BF27" s="563"/>
      <c r="BG27" s="563"/>
      <c r="BH27" s="562" t="str">
        <f>IFERROR((VLOOKUP(BF25,法杖与无人机!$B$22:$BL$51,21,FALSE)),"")</f>
        <v/>
      </c>
      <c r="BI27" s="563"/>
      <c r="BJ27" s="566"/>
      <c r="BK27" s="563" t="str">
        <f>IFERROR((VLOOKUP(BF25,法杖与无人机!$B$22:$BL$51,24,FALSE)),"")</f>
        <v/>
      </c>
      <c r="BL27" s="563"/>
      <c r="BM27" s="566"/>
      <c r="BN27" s="562" t="str">
        <f>IFERROR((VLOOKUP(BV25,法杖与无人机!$B$22:$BL$51,8,FALSE)),"")</f>
        <v/>
      </c>
      <c r="BO27" s="563"/>
      <c r="BP27" s="563"/>
      <c r="BQ27" s="563"/>
      <c r="BR27" s="562" t="str">
        <f>IFERROR((VLOOKUP(BV25,法杖与无人机!$B$22:$BL$51,12,FALSE)),"")</f>
        <v/>
      </c>
      <c r="BS27" s="563"/>
      <c r="BT27" s="566"/>
      <c r="BU27" s="562" t="str">
        <f>IFERROR((VLOOKUP(BV25,法杖与无人机!$B$22:$BL$51,16,FALSE)),"")</f>
        <v/>
      </c>
      <c r="BV27" s="563"/>
      <c r="BW27" s="563"/>
      <c r="BX27" s="562" t="str">
        <f>IFERROR((VLOOKUP(BV25,法杖与无人机!$B$22:$BL$51,21,FALSE)),"")</f>
        <v/>
      </c>
      <c r="BY27" s="563"/>
      <c r="BZ27" s="566"/>
      <c r="CA27" s="563" t="str">
        <f>IFERROR((VLOOKUP(BV25,法杖与无人机!$B$22:$BL$51,24,FALSE)),"")</f>
        <v/>
      </c>
      <c r="CB27" s="563"/>
      <c r="CC27" s="566"/>
    </row>
    <row r="28" spans="2:81" s="25" customFormat="1" ht="18" customHeight="1">
      <c r="B28" s="551"/>
      <c r="C28" s="552"/>
      <c r="D28" s="500"/>
      <c r="E28" s="535"/>
      <c r="F28" s="535"/>
      <c r="G28" s="501"/>
      <c r="H28" s="500"/>
      <c r="I28" s="535"/>
      <c r="J28" s="535"/>
      <c r="K28" s="501"/>
      <c r="L28" s="500"/>
      <c r="M28" s="535"/>
      <c r="N28" s="535"/>
      <c r="O28" s="501"/>
      <c r="P28" s="500"/>
      <c r="Q28" s="535"/>
      <c r="R28" s="535"/>
      <c r="S28" s="501"/>
      <c r="T28" s="500"/>
      <c r="U28" s="535"/>
      <c r="V28" s="535"/>
      <c r="W28" s="501"/>
      <c r="X28" s="500"/>
      <c r="Y28" s="535"/>
      <c r="Z28" s="535"/>
      <c r="AA28" s="501"/>
      <c r="AB28" s="529"/>
      <c r="AC28" s="570"/>
      <c r="AD28" s="570"/>
      <c r="AE28" s="570"/>
      <c r="AF28" s="570"/>
      <c r="AG28" s="530"/>
      <c r="AH28" s="564"/>
      <c r="AI28" s="565"/>
      <c r="AJ28" s="565"/>
      <c r="AK28" s="565"/>
      <c r="AL28" s="564"/>
      <c r="AM28" s="565"/>
      <c r="AN28" s="567"/>
      <c r="AO28" s="564"/>
      <c r="AP28" s="565"/>
      <c r="AQ28" s="565"/>
      <c r="AR28" s="564"/>
      <c r="AS28" s="565"/>
      <c r="AT28" s="567"/>
      <c r="AU28" s="565"/>
      <c r="AV28" s="565"/>
      <c r="AW28" s="567"/>
      <c r="AX28" s="564"/>
      <c r="AY28" s="565"/>
      <c r="AZ28" s="565"/>
      <c r="BA28" s="565"/>
      <c r="BB28" s="564"/>
      <c r="BC28" s="565"/>
      <c r="BD28" s="567"/>
      <c r="BE28" s="564"/>
      <c r="BF28" s="565"/>
      <c r="BG28" s="565"/>
      <c r="BH28" s="564"/>
      <c r="BI28" s="565"/>
      <c r="BJ28" s="567"/>
      <c r="BK28" s="565"/>
      <c r="BL28" s="565"/>
      <c r="BM28" s="567"/>
      <c r="BN28" s="564"/>
      <c r="BO28" s="565"/>
      <c r="BP28" s="565"/>
      <c r="BQ28" s="565"/>
      <c r="BR28" s="564"/>
      <c r="BS28" s="565"/>
      <c r="BT28" s="567"/>
      <c r="BU28" s="564"/>
      <c r="BV28" s="565"/>
      <c r="BW28" s="565"/>
      <c r="BX28" s="564"/>
      <c r="BY28" s="565"/>
      <c r="BZ28" s="567"/>
      <c r="CA28" s="565"/>
      <c r="CB28" s="565"/>
      <c r="CC28" s="567"/>
    </row>
    <row r="29" spans="2:81" s="25" customFormat="1" ht="18" customHeight="1">
      <c r="B29" s="547" t="s">
        <v>351</v>
      </c>
      <c r="C29" s="548"/>
      <c r="D29" s="508" t="s">
        <v>334</v>
      </c>
      <c r="E29" s="508"/>
      <c r="F29" s="508"/>
      <c r="G29" s="508"/>
      <c r="H29" s="508" t="s">
        <v>335</v>
      </c>
      <c r="I29" s="508"/>
      <c r="J29" s="508"/>
      <c r="K29" s="508"/>
      <c r="L29" s="508" t="s">
        <v>336</v>
      </c>
      <c r="M29" s="508"/>
      <c r="N29" s="508"/>
      <c r="O29" s="508"/>
      <c r="P29" s="508" t="s">
        <v>337</v>
      </c>
      <c r="Q29" s="508"/>
      <c r="R29" s="508"/>
      <c r="S29" s="508"/>
      <c r="T29" s="508" t="s">
        <v>188</v>
      </c>
      <c r="U29" s="508"/>
      <c r="V29" s="508"/>
      <c r="W29" s="508"/>
      <c r="X29" s="508" t="s">
        <v>338</v>
      </c>
      <c r="Y29" s="508"/>
      <c r="Z29" s="508"/>
      <c r="AA29" s="508"/>
      <c r="AB29" s="537" t="s">
        <v>339</v>
      </c>
      <c r="AC29" s="538"/>
      <c r="AD29" s="538"/>
      <c r="AE29" s="538"/>
      <c r="AF29" s="538"/>
      <c r="AG29" s="539"/>
      <c r="AH29" s="537" t="s">
        <v>340</v>
      </c>
      <c r="AI29" s="538"/>
      <c r="AJ29" s="538"/>
      <c r="AK29" s="539"/>
      <c r="AL29" s="537" t="s">
        <v>335</v>
      </c>
      <c r="AM29" s="538"/>
      <c r="AN29" s="538"/>
      <c r="AO29" s="539"/>
      <c r="AP29" s="537" t="s">
        <v>341</v>
      </c>
      <c r="AQ29" s="538"/>
      <c r="AR29" s="538"/>
      <c r="AS29" s="539"/>
      <c r="AT29" s="537" t="s">
        <v>337</v>
      </c>
      <c r="AU29" s="538"/>
      <c r="AV29" s="538"/>
      <c r="AW29" s="539"/>
      <c r="AX29" s="568" t="s">
        <v>342</v>
      </c>
      <c r="AY29" s="571"/>
      <c r="AZ29" s="571"/>
      <c r="BA29" s="572"/>
      <c r="BB29" s="537" t="s">
        <v>343</v>
      </c>
      <c r="BC29" s="538"/>
      <c r="BD29" s="538"/>
      <c r="BE29" s="539"/>
      <c r="BF29" s="537" t="s">
        <v>200</v>
      </c>
      <c r="BG29" s="539"/>
      <c r="BH29" s="537" t="s">
        <v>344</v>
      </c>
      <c r="BI29" s="539"/>
      <c r="BJ29" s="537" t="s">
        <v>345</v>
      </c>
      <c r="BK29" s="538"/>
      <c r="BL29" s="539"/>
      <c r="BM29" s="537" t="s">
        <v>339</v>
      </c>
      <c r="BN29" s="538"/>
      <c r="BO29" s="538"/>
      <c r="BP29" s="538"/>
      <c r="BQ29" s="538"/>
      <c r="BR29" s="538"/>
      <c r="BS29" s="538"/>
      <c r="BT29" s="538"/>
      <c r="BU29" s="538"/>
      <c r="BV29" s="538"/>
      <c r="BW29" s="538"/>
      <c r="BX29" s="538"/>
      <c r="BY29" s="538"/>
      <c r="BZ29" s="538"/>
      <c r="CA29" s="538"/>
      <c r="CB29" s="538"/>
      <c r="CC29" s="539"/>
    </row>
    <row r="30" spans="2:81" s="25" customFormat="1" ht="18" customHeight="1">
      <c r="B30" s="549"/>
      <c r="C30" s="550"/>
      <c r="D30" s="553"/>
      <c r="E30" s="534"/>
      <c r="F30" s="534"/>
      <c r="G30" s="499"/>
      <c r="H30" s="498" t="str">
        <f>IFERROR(VLOOKUP(D30,武器副表!$B$10:$BX$221,7,FALSE),"")</f>
        <v/>
      </c>
      <c r="I30" s="534"/>
      <c r="J30" s="534"/>
      <c r="K30" s="499"/>
      <c r="L30" s="498" t="str">
        <f>IFERROR(VLOOKUP(D30,武器副表!$B$10:$BX$221,9,FALSE),"")</f>
        <v/>
      </c>
      <c r="M30" s="534"/>
      <c r="N30" s="534"/>
      <c r="O30" s="499"/>
      <c r="P30" s="498" t="str">
        <f>IFERROR(VLOOKUP(D30,武器副表!$B$10:$BX$221,13,FALSE),"")</f>
        <v/>
      </c>
      <c r="Q30" s="534"/>
      <c r="R30" s="534"/>
      <c r="S30" s="499"/>
      <c r="T30" s="498" t="str">
        <f>IFERROR(VLOOKUP(D30,武器副表!$B$10:$BX$221,17,FALSE),"")</f>
        <v/>
      </c>
      <c r="U30" s="534"/>
      <c r="V30" s="534"/>
      <c r="W30" s="499"/>
      <c r="X30" s="529" t="str">
        <f>IFERROR(VLOOKUP(D30,武器副表!$B$10:$BX$221,22,FALSE),"")</f>
        <v/>
      </c>
      <c r="Y30" s="570"/>
      <c r="Z30" s="570"/>
      <c r="AA30" s="530"/>
      <c r="AB30" s="498" t="str">
        <f>IFERROR(VLOOKUP(D30,武器副表!$B$10:$BX$221,45,FALSE),"")</f>
        <v/>
      </c>
      <c r="AC30" s="534"/>
      <c r="AD30" s="534"/>
      <c r="AE30" s="534"/>
      <c r="AF30" s="534"/>
      <c r="AG30" s="499"/>
      <c r="AH30" s="529" t="s">
        <v>346</v>
      </c>
      <c r="AI30" s="570"/>
      <c r="AJ30" s="570"/>
      <c r="AK30" s="530"/>
      <c r="AL30" s="529" t="str">
        <f>IFERROR(VLOOKUP(AH30,法杖与无人机!$B$9:$BL$15,8,FALSE),"")</f>
        <v>单</v>
      </c>
      <c r="AM30" s="570"/>
      <c r="AN30" s="570"/>
      <c r="AO30" s="530"/>
      <c r="AP30" s="529" t="str">
        <f>IFERROR(VLOOKUP(AH30,法杖与无人机!$B$9:$BL$15,10,FALSE),"")</f>
        <v>无</v>
      </c>
      <c r="AQ30" s="570"/>
      <c r="AR30" s="570"/>
      <c r="AS30" s="530"/>
      <c r="AT30" s="529">
        <f>IFERROR(VLOOKUP(AH30,法杖与无人机!$B$9:$BL$15,14,FALSE),"")</f>
        <v>10</v>
      </c>
      <c r="AU30" s="570"/>
      <c r="AV30" s="570"/>
      <c r="AW30" s="530"/>
      <c r="AX30" s="529" t="str">
        <f>IFERROR(VLOOKUP(AH30,法杖与无人机!$B$9:$BL$15,18,FALSE),"")</f>
        <v>无</v>
      </c>
      <c r="AY30" s="570"/>
      <c r="AZ30" s="570"/>
      <c r="BA30" s="530"/>
      <c r="BB30" s="529">
        <f>IFERROR(VLOOKUP(AH30,法杖与无人机!$B$9:$BL$15,23,FALSE),"")</f>
        <v>0</v>
      </c>
      <c r="BC30" s="570"/>
      <c r="BD30" s="570"/>
      <c r="BE30" s="530"/>
      <c r="BF30" s="497">
        <f>IFERROR(VLOOKUP(AH30,法杖与无人机!$B$9:$BL$15,32,FALSE),"")</f>
        <v>1</v>
      </c>
      <c r="BG30" s="497"/>
      <c r="BH30" s="529">
        <f>IFERROR(VLOOKUP(AH30,法杖与无人机!$B$9:$BL$15,37,FALSE),"")</f>
        <v>40</v>
      </c>
      <c r="BI30" s="530"/>
      <c r="BJ30" s="529">
        <f>IFERROR(VLOOKUP(AH30,法杖与无人机!$B$9:$BL$15,34,FALSE),"")</f>
        <v>100</v>
      </c>
      <c r="BK30" s="570"/>
      <c r="BL30" s="530"/>
      <c r="BM30" s="529" t="str">
        <f>IFERROR(VLOOKUP(AH30,法杖与无人机!$B$9:$BL$15,39,FALSE),"")</f>
        <v>无</v>
      </c>
      <c r="BN30" s="570"/>
      <c r="BO30" s="570"/>
      <c r="BP30" s="570"/>
      <c r="BQ30" s="570"/>
      <c r="BR30" s="570"/>
      <c r="BS30" s="570"/>
      <c r="BT30" s="570"/>
      <c r="BU30" s="570"/>
      <c r="BV30" s="570"/>
      <c r="BW30" s="570"/>
      <c r="BX30" s="570"/>
      <c r="BY30" s="570"/>
      <c r="BZ30" s="570"/>
      <c r="CA30" s="570"/>
      <c r="CB30" s="570"/>
      <c r="CC30" s="530"/>
    </row>
    <row r="31" spans="2:81" s="25" customFormat="1" ht="18" customHeight="1">
      <c r="B31" s="549"/>
      <c r="C31" s="550"/>
      <c r="D31" s="500"/>
      <c r="E31" s="535"/>
      <c r="F31" s="535"/>
      <c r="G31" s="501"/>
      <c r="H31" s="500"/>
      <c r="I31" s="535"/>
      <c r="J31" s="535"/>
      <c r="K31" s="501"/>
      <c r="L31" s="500"/>
      <c r="M31" s="535"/>
      <c r="N31" s="535"/>
      <c r="O31" s="501"/>
      <c r="P31" s="500"/>
      <c r="Q31" s="535"/>
      <c r="R31" s="535"/>
      <c r="S31" s="501"/>
      <c r="T31" s="500"/>
      <c r="U31" s="535"/>
      <c r="V31" s="535"/>
      <c r="W31" s="501"/>
      <c r="X31" s="498"/>
      <c r="Y31" s="534"/>
      <c r="Z31" s="534"/>
      <c r="AA31" s="499"/>
      <c r="AB31" s="526"/>
      <c r="AC31" s="536"/>
      <c r="AD31" s="536"/>
      <c r="AE31" s="536"/>
      <c r="AF31" s="536"/>
      <c r="AG31" s="527"/>
      <c r="AH31" s="568" t="s">
        <v>347</v>
      </c>
      <c r="AI31" s="571"/>
      <c r="AJ31" s="571"/>
      <c r="AK31" s="571"/>
      <c r="AL31" s="571"/>
      <c r="AM31" s="571"/>
      <c r="AN31" s="571"/>
      <c r="AO31" s="572"/>
      <c r="AP31" s="573"/>
      <c r="AQ31" s="573"/>
      <c r="AR31" s="573"/>
      <c r="AS31" s="573"/>
      <c r="AT31" s="573"/>
      <c r="AU31" s="573"/>
      <c r="AV31" s="573"/>
      <c r="AW31" s="574"/>
      <c r="AX31" s="568" t="s">
        <v>347</v>
      </c>
      <c r="AY31" s="571"/>
      <c r="AZ31" s="571"/>
      <c r="BA31" s="571"/>
      <c r="BB31" s="571"/>
      <c r="BC31" s="571"/>
      <c r="BD31" s="571"/>
      <c r="BE31" s="572"/>
      <c r="BF31" s="573"/>
      <c r="BG31" s="573"/>
      <c r="BH31" s="573"/>
      <c r="BI31" s="573"/>
      <c r="BJ31" s="573"/>
      <c r="BK31" s="573"/>
      <c r="BL31" s="573"/>
      <c r="BM31" s="574"/>
      <c r="BN31" s="568" t="s">
        <v>347</v>
      </c>
      <c r="BO31" s="571"/>
      <c r="BP31" s="571"/>
      <c r="BQ31" s="571"/>
      <c r="BR31" s="571"/>
      <c r="BS31" s="571"/>
      <c r="BT31" s="571"/>
      <c r="BU31" s="572"/>
      <c r="BV31" s="573"/>
      <c r="BW31" s="573"/>
      <c r="BX31" s="573"/>
      <c r="BY31" s="573"/>
      <c r="BZ31" s="573"/>
      <c r="CA31" s="573"/>
      <c r="CB31" s="573"/>
      <c r="CC31" s="574"/>
    </row>
    <row r="32" spans="2:81" s="25" customFormat="1" ht="18" customHeight="1">
      <c r="B32" s="549"/>
      <c r="C32" s="550"/>
      <c r="D32" s="575" t="s">
        <v>348</v>
      </c>
      <c r="E32" s="538"/>
      <c r="F32" s="538"/>
      <c r="G32" s="539"/>
      <c r="H32" s="537" t="s">
        <v>349</v>
      </c>
      <c r="I32" s="538"/>
      <c r="J32" s="538"/>
      <c r="K32" s="539"/>
      <c r="L32" s="537" t="s">
        <v>344</v>
      </c>
      <c r="M32" s="538"/>
      <c r="N32" s="538"/>
      <c r="O32" s="539"/>
      <c r="P32" s="537" t="s">
        <v>200</v>
      </c>
      <c r="Q32" s="538"/>
      <c r="R32" s="538"/>
      <c r="S32" s="539"/>
      <c r="T32" s="537" t="s">
        <v>179</v>
      </c>
      <c r="U32" s="538"/>
      <c r="V32" s="538"/>
      <c r="W32" s="539"/>
      <c r="X32" s="526"/>
      <c r="Y32" s="536"/>
      <c r="Z32" s="536"/>
      <c r="AA32" s="527"/>
      <c r="AB32" s="500"/>
      <c r="AC32" s="535"/>
      <c r="AD32" s="535"/>
      <c r="AE32" s="535"/>
      <c r="AF32" s="535"/>
      <c r="AG32" s="501"/>
      <c r="AH32" s="569" t="s">
        <v>341</v>
      </c>
      <c r="AI32" s="576"/>
      <c r="AJ32" s="576"/>
      <c r="AK32" s="577"/>
      <c r="AL32" s="569" t="s">
        <v>337</v>
      </c>
      <c r="AM32" s="519"/>
      <c r="AN32" s="520"/>
      <c r="AO32" s="518" t="s">
        <v>342</v>
      </c>
      <c r="AP32" s="519"/>
      <c r="AQ32" s="520"/>
      <c r="AR32" s="518" t="s">
        <v>345</v>
      </c>
      <c r="AS32" s="519"/>
      <c r="AT32" s="520"/>
      <c r="AU32" s="518" t="s">
        <v>339</v>
      </c>
      <c r="AV32" s="519"/>
      <c r="AW32" s="520"/>
      <c r="AX32" s="569" t="s">
        <v>341</v>
      </c>
      <c r="AY32" s="576"/>
      <c r="AZ32" s="576"/>
      <c r="BA32" s="577"/>
      <c r="BB32" s="569" t="s">
        <v>337</v>
      </c>
      <c r="BC32" s="519"/>
      <c r="BD32" s="520"/>
      <c r="BE32" s="518" t="s">
        <v>342</v>
      </c>
      <c r="BF32" s="519"/>
      <c r="BG32" s="520"/>
      <c r="BH32" s="518" t="s">
        <v>345</v>
      </c>
      <c r="BI32" s="519"/>
      <c r="BJ32" s="520"/>
      <c r="BK32" s="518" t="s">
        <v>339</v>
      </c>
      <c r="BL32" s="519"/>
      <c r="BM32" s="520"/>
      <c r="BN32" s="569" t="s">
        <v>341</v>
      </c>
      <c r="BO32" s="576"/>
      <c r="BP32" s="576"/>
      <c r="BQ32" s="577"/>
      <c r="BR32" s="569" t="s">
        <v>337</v>
      </c>
      <c r="BS32" s="519"/>
      <c r="BT32" s="520"/>
      <c r="BU32" s="518" t="s">
        <v>342</v>
      </c>
      <c r="BV32" s="519"/>
      <c r="BW32" s="520"/>
      <c r="BX32" s="518" t="s">
        <v>345</v>
      </c>
      <c r="BY32" s="519"/>
      <c r="BZ32" s="520"/>
      <c r="CA32" s="518" t="s">
        <v>339</v>
      </c>
      <c r="CB32" s="519"/>
      <c r="CC32" s="520"/>
    </row>
    <row r="33" spans="2:81" s="25" customFormat="1" ht="18" customHeight="1">
      <c r="B33" s="549"/>
      <c r="C33" s="550"/>
      <c r="D33" s="498" t="str">
        <f>IFERROR(VLOOKUP(D30,武器副表!$B$10:$BX$221,30,FALSE),"")</f>
        <v/>
      </c>
      <c r="E33" s="534"/>
      <c r="F33" s="534"/>
      <c r="G33" s="499"/>
      <c r="H33" s="498" t="str">
        <f>IFERROR(VLOOKUP(D30,武器副表!$B$10:$BX$221,34,FALSE),"")</f>
        <v/>
      </c>
      <c r="I33" s="534"/>
      <c r="J33" s="534"/>
      <c r="K33" s="499"/>
      <c r="L33" s="498" t="str">
        <f>IFERROR(VLOOKUP(D30,武器副表!$B$10:$BX$221,43,FALSE),"")</f>
        <v/>
      </c>
      <c r="M33" s="534"/>
      <c r="N33" s="534"/>
      <c r="O33" s="499"/>
      <c r="P33" s="498" t="str">
        <f>IFERROR(VLOOKUP(D30,武器副表!$B$10:$BX$221,38,FALSE),"")</f>
        <v/>
      </c>
      <c r="Q33" s="534"/>
      <c r="R33" s="534"/>
      <c r="S33" s="499"/>
      <c r="T33" s="498" t="str">
        <f>IFERROR(VLOOKUP(D30,武器副表!$B$10:$BX$221,40,FALSE),"")</f>
        <v/>
      </c>
      <c r="U33" s="534"/>
      <c r="V33" s="534"/>
      <c r="W33" s="499"/>
      <c r="X33" s="526"/>
      <c r="Y33" s="536"/>
      <c r="Z33" s="536"/>
      <c r="AA33" s="527"/>
      <c r="AB33" s="537" t="s">
        <v>350</v>
      </c>
      <c r="AC33" s="538"/>
      <c r="AD33" s="538"/>
      <c r="AE33" s="538"/>
      <c r="AF33" s="538"/>
      <c r="AG33" s="539"/>
      <c r="AH33" s="562" t="str">
        <f>IFERROR((VLOOKUP(AP31,法杖与无人机!$B$22:$BL$51,8,FALSE)),"")</f>
        <v/>
      </c>
      <c r="AI33" s="563"/>
      <c r="AJ33" s="563"/>
      <c r="AK33" s="563"/>
      <c r="AL33" s="562" t="str">
        <f>IFERROR((VLOOKUP(AP31,法杖与无人机!$B$22:$BL$51,12,FALSE)),"")</f>
        <v/>
      </c>
      <c r="AM33" s="563"/>
      <c r="AN33" s="566"/>
      <c r="AO33" s="562" t="str">
        <f>IFERROR((VLOOKUP(AP31,法杖与无人机!$B$22:$BL$51,16,FALSE)),"")</f>
        <v/>
      </c>
      <c r="AP33" s="563"/>
      <c r="AQ33" s="563"/>
      <c r="AR33" s="562" t="str">
        <f>IFERROR((VLOOKUP(AP31,法杖与无人机!$B$22:$BL$51,21,FALSE)),"")</f>
        <v/>
      </c>
      <c r="AS33" s="563"/>
      <c r="AT33" s="566"/>
      <c r="AU33" s="563" t="str">
        <f>IFERROR((VLOOKUP(AP31,法杖与无人机!$B$22:$BL$51,24,FALSE)),"")</f>
        <v/>
      </c>
      <c r="AV33" s="563"/>
      <c r="AW33" s="566"/>
      <c r="AX33" s="562" t="str">
        <f>IFERROR((VLOOKUP(BF31,法杖与无人机!$B$22:$BL$51,8,FALSE)),"")</f>
        <v/>
      </c>
      <c r="AY33" s="563"/>
      <c r="AZ33" s="563"/>
      <c r="BA33" s="563"/>
      <c r="BB33" s="562" t="str">
        <f>IFERROR((VLOOKUP(BF31,法杖与无人机!$B$22:$BL$51,12,FALSE)),"")</f>
        <v/>
      </c>
      <c r="BC33" s="563"/>
      <c r="BD33" s="566"/>
      <c r="BE33" s="562" t="str">
        <f>IFERROR((VLOOKUP(BF31,法杖与无人机!$B$22:$BL$51,16,FALSE)),"")</f>
        <v/>
      </c>
      <c r="BF33" s="563"/>
      <c r="BG33" s="563"/>
      <c r="BH33" s="562" t="str">
        <f>IFERROR((VLOOKUP(BF31,法杖与无人机!$B$22:$BL$51,21,FALSE)),"")</f>
        <v/>
      </c>
      <c r="BI33" s="563"/>
      <c r="BJ33" s="566"/>
      <c r="BK33" s="563" t="str">
        <f>IFERROR((VLOOKUP(BF31,法杖与无人机!$B$22:$BL$51,24,FALSE)),"")</f>
        <v/>
      </c>
      <c r="BL33" s="563"/>
      <c r="BM33" s="566"/>
      <c r="BN33" s="562" t="str">
        <f>IFERROR((VLOOKUP(BV31,法杖与无人机!$B$22:$BL$51,8,FALSE)),"")</f>
        <v/>
      </c>
      <c r="BO33" s="563"/>
      <c r="BP33" s="563"/>
      <c r="BQ33" s="563"/>
      <c r="BR33" s="562" t="str">
        <f>IFERROR((VLOOKUP(BV31,法杖与无人机!$B$22:$BL$51,12,FALSE)),"")</f>
        <v/>
      </c>
      <c r="BS33" s="563"/>
      <c r="BT33" s="566"/>
      <c r="BU33" s="562" t="str">
        <f>IFERROR((VLOOKUP(BV31,法杖与无人机!$B$22:$BL$51,16,FALSE)),"")</f>
        <v/>
      </c>
      <c r="BV33" s="563"/>
      <c r="BW33" s="563"/>
      <c r="BX33" s="562" t="str">
        <f>IFERROR((VLOOKUP(BV31,法杖与无人机!$B$22:$BL$51,21,FALSE)),"")</f>
        <v/>
      </c>
      <c r="BY33" s="563"/>
      <c r="BZ33" s="566"/>
      <c r="CA33" s="563" t="str">
        <f>IFERROR((VLOOKUP(BV31,法杖与无人机!$B$22:$BL$51,24,FALSE)),"")</f>
        <v/>
      </c>
      <c r="CB33" s="563"/>
      <c r="CC33" s="566"/>
    </row>
    <row r="34" spans="2:81" s="25" customFormat="1" ht="18" customHeight="1">
      <c r="B34" s="551"/>
      <c r="C34" s="552"/>
      <c r="D34" s="500"/>
      <c r="E34" s="535"/>
      <c r="F34" s="535"/>
      <c r="G34" s="501"/>
      <c r="H34" s="500"/>
      <c r="I34" s="535"/>
      <c r="J34" s="535"/>
      <c r="K34" s="501"/>
      <c r="L34" s="500"/>
      <c r="M34" s="535"/>
      <c r="N34" s="535"/>
      <c r="O34" s="501"/>
      <c r="P34" s="500"/>
      <c r="Q34" s="535"/>
      <c r="R34" s="535"/>
      <c r="S34" s="501"/>
      <c r="T34" s="500"/>
      <c r="U34" s="535"/>
      <c r="V34" s="535"/>
      <c r="W34" s="501"/>
      <c r="X34" s="500"/>
      <c r="Y34" s="535"/>
      <c r="Z34" s="535"/>
      <c r="AA34" s="501"/>
      <c r="AB34" s="529"/>
      <c r="AC34" s="570"/>
      <c r="AD34" s="570"/>
      <c r="AE34" s="570"/>
      <c r="AF34" s="570"/>
      <c r="AG34" s="530"/>
      <c r="AH34" s="564"/>
      <c r="AI34" s="565"/>
      <c r="AJ34" s="565"/>
      <c r="AK34" s="565"/>
      <c r="AL34" s="564"/>
      <c r="AM34" s="565"/>
      <c r="AN34" s="567"/>
      <c r="AO34" s="564"/>
      <c r="AP34" s="565"/>
      <c r="AQ34" s="565"/>
      <c r="AR34" s="564"/>
      <c r="AS34" s="565"/>
      <c r="AT34" s="567"/>
      <c r="AU34" s="565"/>
      <c r="AV34" s="565"/>
      <c r="AW34" s="567"/>
      <c r="AX34" s="564"/>
      <c r="AY34" s="565"/>
      <c r="AZ34" s="565"/>
      <c r="BA34" s="565"/>
      <c r="BB34" s="564"/>
      <c r="BC34" s="565"/>
      <c r="BD34" s="567"/>
      <c r="BE34" s="564"/>
      <c r="BF34" s="565"/>
      <c r="BG34" s="565"/>
      <c r="BH34" s="564"/>
      <c r="BI34" s="565"/>
      <c r="BJ34" s="567"/>
      <c r="BK34" s="565"/>
      <c r="BL34" s="565"/>
      <c r="BM34" s="567"/>
      <c r="BN34" s="564"/>
      <c r="BO34" s="565"/>
      <c r="BP34" s="565"/>
      <c r="BQ34" s="565"/>
      <c r="BR34" s="564"/>
      <c r="BS34" s="565"/>
      <c r="BT34" s="567"/>
      <c r="BU34" s="564"/>
      <c r="BV34" s="565"/>
      <c r="BW34" s="565"/>
      <c r="BX34" s="564"/>
      <c r="BY34" s="565"/>
      <c r="BZ34" s="567"/>
      <c r="CA34" s="565"/>
      <c r="CB34" s="565"/>
      <c r="CC34" s="567"/>
    </row>
    <row r="35" spans="2:81" s="25" customFormat="1" ht="18" customHeight="1">
      <c r="B35" s="561" t="s">
        <v>211</v>
      </c>
      <c r="C35" s="561"/>
      <c r="D35" s="537" t="s">
        <v>334</v>
      </c>
      <c r="E35" s="538"/>
      <c r="F35" s="538"/>
      <c r="G35" s="539"/>
      <c r="H35" s="537" t="s">
        <v>336</v>
      </c>
      <c r="I35" s="538"/>
      <c r="J35" s="538"/>
      <c r="K35" s="539"/>
      <c r="L35" s="537" t="s">
        <v>188</v>
      </c>
      <c r="M35" s="538"/>
      <c r="N35" s="538"/>
      <c r="O35" s="539"/>
      <c r="P35" s="537" t="s">
        <v>200</v>
      </c>
      <c r="Q35" s="538"/>
      <c r="R35" s="538"/>
      <c r="S35" s="539"/>
      <c r="T35" s="537" t="s">
        <v>338</v>
      </c>
      <c r="U35" s="538"/>
      <c r="V35" s="538"/>
      <c r="W35" s="539"/>
      <c r="X35" s="537" t="s">
        <v>213</v>
      </c>
      <c r="Y35" s="539"/>
      <c r="Z35" s="537" t="s">
        <v>200</v>
      </c>
      <c r="AA35" s="539"/>
      <c r="AB35" s="537" t="s">
        <v>339</v>
      </c>
      <c r="AC35" s="538"/>
      <c r="AD35" s="538"/>
      <c r="AE35" s="538"/>
      <c r="AF35" s="538"/>
      <c r="AG35" s="539"/>
      <c r="AH35" s="554" t="s">
        <v>209</v>
      </c>
      <c r="AI35" s="555"/>
      <c r="AJ35" s="537" t="s">
        <v>352</v>
      </c>
      <c r="AK35" s="538"/>
      <c r="AL35" s="538"/>
      <c r="AM35" s="539"/>
      <c r="AN35" s="537" t="s">
        <v>26</v>
      </c>
      <c r="AO35" s="538"/>
      <c r="AP35" s="538"/>
      <c r="AQ35" s="539"/>
      <c r="AR35" s="537" t="s">
        <v>8</v>
      </c>
      <c r="AS35" s="538"/>
      <c r="AT35" s="538"/>
      <c r="AU35" s="539"/>
      <c r="AV35" s="537" t="s">
        <v>314</v>
      </c>
      <c r="AW35" s="539"/>
      <c r="AX35" s="537" t="s">
        <v>315</v>
      </c>
      <c r="AY35" s="539"/>
      <c r="AZ35" s="568" t="s">
        <v>353</v>
      </c>
      <c r="BA35" s="538"/>
      <c r="BB35" s="538"/>
      <c r="BC35" s="539"/>
      <c r="BD35" s="568" t="s">
        <v>354</v>
      </c>
      <c r="BE35" s="538"/>
      <c r="BF35" s="538"/>
      <c r="BG35" s="539"/>
      <c r="BH35" s="568" t="s">
        <v>355</v>
      </c>
      <c r="BI35" s="538"/>
      <c r="BJ35" s="538"/>
      <c r="BK35" s="539"/>
      <c r="BL35" s="537" t="s">
        <v>345</v>
      </c>
      <c r="BM35" s="538"/>
      <c r="BN35" s="538"/>
      <c r="BO35" s="539"/>
      <c r="BP35" s="537" t="s">
        <v>339</v>
      </c>
      <c r="BQ35" s="538"/>
      <c r="BR35" s="538"/>
      <c r="BS35" s="538"/>
      <c r="BT35" s="538"/>
      <c r="BU35" s="538"/>
      <c r="BV35" s="538"/>
      <c r="BW35" s="538"/>
      <c r="BX35" s="538"/>
      <c r="BY35" s="538"/>
      <c r="BZ35" s="539"/>
      <c r="CA35" s="537" t="s">
        <v>213</v>
      </c>
      <c r="CB35" s="538"/>
      <c r="CC35" s="539"/>
    </row>
    <row r="36" spans="2:81" s="25" customFormat="1" ht="18" customHeight="1">
      <c r="B36" s="561"/>
      <c r="C36" s="561"/>
      <c r="D36" s="498"/>
      <c r="E36" s="534"/>
      <c r="F36" s="534"/>
      <c r="G36" s="499"/>
      <c r="H36" s="498" t="str">
        <f>IFERROR(VLOOKUP(D36,武器!$B$243:$BM$262,7,FALSE),"")</f>
        <v/>
      </c>
      <c r="I36" s="534"/>
      <c r="J36" s="534"/>
      <c r="K36" s="499"/>
      <c r="L36" s="498" t="str">
        <f>IFERROR(VLOOKUP(D36,武器!$B$243:$BM$262,11,FALSE),"")</f>
        <v/>
      </c>
      <c r="M36" s="534"/>
      <c r="N36" s="534"/>
      <c r="O36" s="499"/>
      <c r="P36" s="498" t="str">
        <f>IFERROR(VLOOKUP(D36,武器!$B$243:$BM$262,21,FALSE),"")</f>
        <v/>
      </c>
      <c r="Q36" s="534"/>
      <c r="R36" s="534"/>
      <c r="S36" s="499"/>
      <c r="T36" s="498" t="str">
        <f>IFERROR(VLOOKUP(D36,武器!$B$243:$BM$262,17,FALSE),"")</f>
        <v/>
      </c>
      <c r="U36" s="534"/>
      <c r="V36" s="534"/>
      <c r="W36" s="499"/>
      <c r="X36" s="498"/>
      <c r="Y36" s="499"/>
      <c r="Z36" s="498"/>
      <c r="AA36" s="499"/>
      <c r="AB36" s="498" t="str">
        <f>IFERROR(VLOOKUP(D36,武器!$B$243:$BM$262,26,FALSE),"")</f>
        <v/>
      </c>
      <c r="AC36" s="534"/>
      <c r="AD36" s="534"/>
      <c r="AE36" s="534"/>
      <c r="AF36" s="534"/>
      <c r="AG36" s="499"/>
      <c r="AH36" s="556"/>
      <c r="AI36" s="557"/>
      <c r="AJ36" s="498"/>
      <c r="AK36" s="534"/>
      <c r="AL36" s="534"/>
      <c r="AM36" s="499"/>
      <c r="AN36" s="498" t="str">
        <f>IFERROR((VLOOKUP(AJ36,法杖与无人机!$B$57:$BL$61,10,FALSE)),"")</f>
        <v/>
      </c>
      <c r="AO36" s="534"/>
      <c r="AP36" s="534"/>
      <c r="AQ36" s="499"/>
      <c r="AR36" s="498" t="str">
        <f>IFERROR((VLOOKUP(AJ36,法杖与无人机!$B$57:$BL$61,13,FALSE)),"")</f>
        <v/>
      </c>
      <c r="AS36" s="534"/>
      <c r="AT36" s="534"/>
      <c r="AU36" s="499"/>
      <c r="AV36" s="498" t="str">
        <f>IFERROR((VLOOKUP(AJ36,法杖与无人机!$B$57:$BL$61,17,FALSE)),"")</f>
        <v/>
      </c>
      <c r="AW36" s="499"/>
      <c r="AX36" s="498" t="str">
        <f>IFERROR((VLOOKUP(AJ36,法杖与无人机!$B$57:$BL$61,19,FALSE)),"")</f>
        <v/>
      </c>
      <c r="AY36" s="499"/>
      <c r="AZ36" s="498"/>
      <c r="BA36" s="534"/>
      <c r="BB36" s="534"/>
      <c r="BC36" s="499"/>
      <c r="BD36" s="498"/>
      <c r="BE36" s="534"/>
      <c r="BF36" s="534"/>
      <c r="BG36" s="499"/>
      <c r="BH36" s="498"/>
      <c r="BI36" s="534"/>
      <c r="BJ36" s="534"/>
      <c r="BK36" s="499"/>
      <c r="BL36" s="498" t="str">
        <f>IFERROR((VLOOKUP(AJ36,法杖与无人机!$B$57:$BL$61,30,FALSE)),"")</f>
        <v/>
      </c>
      <c r="BM36" s="534"/>
      <c r="BN36" s="534"/>
      <c r="BO36" s="499"/>
      <c r="BP36" s="498" t="str">
        <f>IFERROR((VLOOKUP(AJ36,法杖与无人机!$B$57:$BL$61,33,FALSE)),"")</f>
        <v/>
      </c>
      <c r="BQ36" s="534"/>
      <c r="BR36" s="534"/>
      <c r="BS36" s="534"/>
      <c r="BT36" s="534"/>
      <c r="BU36" s="534"/>
      <c r="BV36" s="534"/>
      <c r="BW36" s="534"/>
      <c r="BX36" s="534"/>
      <c r="BY36" s="534"/>
      <c r="BZ36" s="499"/>
      <c r="CA36" s="498"/>
      <c r="CB36" s="534"/>
      <c r="CC36" s="499"/>
    </row>
    <row r="37" spans="2:81" s="25" customFormat="1" ht="18" customHeight="1">
      <c r="B37" s="561"/>
      <c r="C37" s="561"/>
      <c r="D37" s="526"/>
      <c r="E37" s="536"/>
      <c r="F37" s="536"/>
      <c r="G37" s="527"/>
      <c r="H37" s="526"/>
      <c r="I37" s="536"/>
      <c r="J37" s="536"/>
      <c r="K37" s="527"/>
      <c r="L37" s="526"/>
      <c r="M37" s="536"/>
      <c r="N37" s="536"/>
      <c r="O37" s="527"/>
      <c r="P37" s="526"/>
      <c r="Q37" s="536"/>
      <c r="R37" s="536"/>
      <c r="S37" s="527"/>
      <c r="T37" s="526"/>
      <c r="U37" s="536"/>
      <c r="V37" s="536"/>
      <c r="W37" s="527"/>
      <c r="X37" s="526"/>
      <c r="Y37" s="527"/>
      <c r="Z37" s="526"/>
      <c r="AA37" s="527"/>
      <c r="AB37" s="526"/>
      <c r="AC37" s="536"/>
      <c r="AD37" s="536"/>
      <c r="AE37" s="536"/>
      <c r="AF37" s="536"/>
      <c r="AG37" s="527"/>
      <c r="AH37" s="556"/>
      <c r="AI37" s="557"/>
      <c r="AJ37" s="500"/>
      <c r="AK37" s="535"/>
      <c r="AL37" s="535"/>
      <c r="AM37" s="501"/>
      <c r="AN37" s="500"/>
      <c r="AO37" s="535"/>
      <c r="AP37" s="535"/>
      <c r="AQ37" s="501"/>
      <c r="AR37" s="500"/>
      <c r="AS37" s="535"/>
      <c r="AT37" s="535"/>
      <c r="AU37" s="501"/>
      <c r="AV37" s="500"/>
      <c r="AW37" s="501"/>
      <c r="AX37" s="500"/>
      <c r="AY37" s="501"/>
      <c r="AZ37" s="500"/>
      <c r="BA37" s="535"/>
      <c r="BB37" s="535"/>
      <c r="BC37" s="501"/>
      <c r="BD37" s="500"/>
      <c r="BE37" s="535"/>
      <c r="BF37" s="535"/>
      <c r="BG37" s="501"/>
      <c r="BH37" s="500"/>
      <c r="BI37" s="535"/>
      <c r="BJ37" s="535"/>
      <c r="BK37" s="501"/>
      <c r="BL37" s="500"/>
      <c r="BM37" s="535"/>
      <c r="BN37" s="535"/>
      <c r="BO37" s="501"/>
      <c r="BP37" s="500"/>
      <c r="BQ37" s="535"/>
      <c r="BR37" s="535"/>
      <c r="BS37" s="535"/>
      <c r="BT37" s="535"/>
      <c r="BU37" s="535"/>
      <c r="BV37" s="535"/>
      <c r="BW37" s="535"/>
      <c r="BX37" s="535"/>
      <c r="BY37" s="535"/>
      <c r="BZ37" s="501"/>
      <c r="CA37" s="500"/>
      <c r="CB37" s="535"/>
      <c r="CC37" s="501"/>
    </row>
    <row r="38" spans="2:81" s="25" customFormat="1" ht="18" customHeight="1">
      <c r="B38" s="561"/>
      <c r="C38" s="561"/>
      <c r="D38" s="526"/>
      <c r="E38" s="536"/>
      <c r="F38" s="536"/>
      <c r="G38" s="527"/>
      <c r="H38" s="526"/>
      <c r="I38" s="536"/>
      <c r="J38" s="536"/>
      <c r="K38" s="527"/>
      <c r="L38" s="526"/>
      <c r="M38" s="536"/>
      <c r="N38" s="536"/>
      <c r="O38" s="527"/>
      <c r="P38" s="526"/>
      <c r="Q38" s="536"/>
      <c r="R38" s="536"/>
      <c r="S38" s="527"/>
      <c r="T38" s="526"/>
      <c r="U38" s="536"/>
      <c r="V38" s="536"/>
      <c r="W38" s="527"/>
      <c r="X38" s="526"/>
      <c r="Y38" s="527"/>
      <c r="Z38" s="526"/>
      <c r="AA38" s="527"/>
      <c r="AB38" s="526"/>
      <c r="AC38" s="536"/>
      <c r="AD38" s="536"/>
      <c r="AE38" s="536"/>
      <c r="AF38" s="536"/>
      <c r="AG38" s="527"/>
      <c r="AH38" s="556"/>
      <c r="AI38" s="557"/>
      <c r="AJ38" s="537" t="s">
        <v>352</v>
      </c>
      <c r="AK38" s="538"/>
      <c r="AL38" s="538"/>
      <c r="AM38" s="539"/>
      <c r="AN38" s="537" t="s">
        <v>26</v>
      </c>
      <c r="AO38" s="538"/>
      <c r="AP38" s="538"/>
      <c r="AQ38" s="539"/>
      <c r="AR38" s="537" t="s">
        <v>8</v>
      </c>
      <c r="AS38" s="538"/>
      <c r="AT38" s="538"/>
      <c r="AU38" s="539"/>
      <c r="AV38" s="537" t="s">
        <v>314</v>
      </c>
      <c r="AW38" s="539"/>
      <c r="AX38" s="537" t="s">
        <v>315</v>
      </c>
      <c r="AY38" s="539"/>
      <c r="AZ38" s="568" t="s">
        <v>353</v>
      </c>
      <c r="BA38" s="538"/>
      <c r="BB38" s="538"/>
      <c r="BC38" s="539"/>
      <c r="BD38" s="568" t="s">
        <v>354</v>
      </c>
      <c r="BE38" s="538"/>
      <c r="BF38" s="538"/>
      <c r="BG38" s="539"/>
      <c r="BH38" s="568" t="s">
        <v>355</v>
      </c>
      <c r="BI38" s="538"/>
      <c r="BJ38" s="538"/>
      <c r="BK38" s="539"/>
      <c r="BL38" s="537" t="s">
        <v>345</v>
      </c>
      <c r="BM38" s="538"/>
      <c r="BN38" s="538"/>
      <c r="BO38" s="539"/>
      <c r="BP38" s="537" t="s">
        <v>339</v>
      </c>
      <c r="BQ38" s="538"/>
      <c r="BR38" s="538"/>
      <c r="BS38" s="538"/>
      <c r="BT38" s="538"/>
      <c r="BU38" s="538"/>
      <c r="BV38" s="538"/>
      <c r="BW38" s="538"/>
      <c r="BX38" s="538"/>
      <c r="BY38" s="538"/>
      <c r="BZ38" s="539"/>
      <c r="CA38" s="537" t="s">
        <v>213</v>
      </c>
      <c r="CB38" s="538"/>
      <c r="CC38" s="539"/>
    </row>
    <row r="39" spans="2:81" s="25" customFormat="1" ht="18" customHeight="1">
      <c r="B39" s="561"/>
      <c r="C39" s="561"/>
      <c r="D39" s="500"/>
      <c r="E39" s="535"/>
      <c r="F39" s="535"/>
      <c r="G39" s="501"/>
      <c r="H39" s="500"/>
      <c r="I39" s="535"/>
      <c r="J39" s="535"/>
      <c r="K39" s="501"/>
      <c r="L39" s="500"/>
      <c r="M39" s="535"/>
      <c r="N39" s="535"/>
      <c r="O39" s="501"/>
      <c r="P39" s="500"/>
      <c r="Q39" s="535"/>
      <c r="R39" s="535"/>
      <c r="S39" s="501"/>
      <c r="T39" s="500"/>
      <c r="U39" s="535"/>
      <c r="V39" s="535"/>
      <c r="W39" s="501"/>
      <c r="X39" s="500"/>
      <c r="Y39" s="501"/>
      <c r="Z39" s="500"/>
      <c r="AA39" s="501"/>
      <c r="AB39" s="500"/>
      <c r="AC39" s="535"/>
      <c r="AD39" s="535"/>
      <c r="AE39" s="535"/>
      <c r="AF39" s="535"/>
      <c r="AG39" s="501"/>
      <c r="AH39" s="556"/>
      <c r="AI39" s="557"/>
      <c r="AJ39" s="498"/>
      <c r="AK39" s="534"/>
      <c r="AL39" s="534"/>
      <c r="AM39" s="499"/>
      <c r="AN39" s="498" t="str">
        <f>IFERROR((VLOOKUP(AJ39,法杖与无人机!$B$57:$BL$61,10,FALSE)),"")</f>
        <v/>
      </c>
      <c r="AO39" s="534"/>
      <c r="AP39" s="534"/>
      <c r="AQ39" s="499"/>
      <c r="AR39" s="498" t="str">
        <f>IFERROR((VLOOKUP(AJ39,法杖与无人机!$B$57:$BL$61,13,FALSE)),"")</f>
        <v/>
      </c>
      <c r="AS39" s="534"/>
      <c r="AT39" s="534"/>
      <c r="AU39" s="499"/>
      <c r="AV39" s="498" t="str">
        <f>IFERROR((VLOOKUP(AJ39,法杖与无人机!$B$57:$BL$61,17,FALSE)),"")</f>
        <v/>
      </c>
      <c r="AW39" s="499"/>
      <c r="AX39" s="498" t="str">
        <f>IFERROR((VLOOKUP(AJ39,法杖与无人机!$B$57:$BL$61,19,FALSE)),"")</f>
        <v/>
      </c>
      <c r="AY39" s="499"/>
      <c r="AZ39" s="498"/>
      <c r="BA39" s="534"/>
      <c r="BB39" s="534"/>
      <c r="BC39" s="499"/>
      <c r="BD39" s="498"/>
      <c r="BE39" s="534"/>
      <c r="BF39" s="534"/>
      <c r="BG39" s="499"/>
      <c r="BH39" s="498"/>
      <c r="BI39" s="534"/>
      <c r="BJ39" s="534"/>
      <c r="BK39" s="499"/>
      <c r="BL39" s="498" t="str">
        <f>IFERROR((VLOOKUP(AJ39,法杖与无人机!$B$57:$BL$61,30,FALSE)),"")</f>
        <v/>
      </c>
      <c r="BM39" s="534"/>
      <c r="BN39" s="534"/>
      <c r="BO39" s="499"/>
      <c r="BP39" s="498" t="str">
        <f>IFERROR((VLOOKUP(AJ39,法杖与无人机!$B$57:$BL$61,33,FALSE)),"")</f>
        <v/>
      </c>
      <c r="BQ39" s="534"/>
      <c r="BR39" s="534"/>
      <c r="BS39" s="534"/>
      <c r="BT39" s="534"/>
      <c r="BU39" s="534"/>
      <c r="BV39" s="534"/>
      <c r="BW39" s="534"/>
      <c r="BX39" s="534"/>
      <c r="BY39" s="534"/>
      <c r="BZ39" s="499"/>
      <c r="CA39" s="498"/>
      <c r="CB39" s="534"/>
      <c r="CC39" s="499"/>
    </row>
    <row r="40" spans="2:81" s="25" customFormat="1" ht="18" customHeight="1">
      <c r="B40" s="561"/>
      <c r="C40" s="561"/>
      <c r="D40" s="537" t="s">
        <v>334</v>
      </c>
      <c r="E40" s="538"/>
      <c r="F40" s="538"/>
      <c r="G40" s="539"/>
      <c r="H40" s="537" t="s">
        <v>336</v>
      </c>
      <c r="I40" s="538"/>
      <c r="J40" s="538"/>
      <c r="K40" s="539"/>
      <c r="L40" s="537" t="s">
        <v>188</v>
      </c>
      <c r="M40" s="538"/>
      <c r="N40" s="538"/>
      <c r="O40" s="539"/>
      <c r="P40" s="537" t="s">
        <v>200</v>
      </c>
      <c r="Q40" s="538"/>
      <c r="R40" s="538"/>
      <c r="S40" s="539"/>
      <c r="T40" s="537" t="s">
        <v>338</v>
      </c>
      <c r="U40" s="538"/>
      <c r="V40" s="538"/>
      <c r="W40" s="539"/>
      <c r="X40" s="537" t="s">
        <v>213</v>
      </c>
      <c r="Y40" s="539"/>
      <c r="Z40" s="537" t="s">
        <v>200</v>
      </c>
      <c r="AA40" s="539"/>
      <c r="AB40" s="537" t="s">
        <v>339</v>
      </c>
      <c r="AC40" s="538"/>
      <c r="AD40" s="538"/>
      <c r="AE40" s="538"/>
      <c r="AF40" s="538"/>
      <c r="AG40" s="539"/>
      <c r="AH40" s="556"/>
      <c r="AI40" s="557"/>
      <c r="AJ40" s="500"/>
      <c r="AK40" s="535"/>
      <c r="AL40" s="535"/>
      <c r="AM40" s="501"/>
      <c r="AN40" s="500"/>
      <c r="AO40" s="535"/>
      <c r="AP40" s="535"/>
      <c r="AQ40" s="501"/>
      <c r="AR40" s="500"/>
      <c r="AS40" s="535"/>
      <c r="AT40" s="535"/>
      <c r="AU40" s="501"/>
      <c r="AV40" s="500"/>
      <c r="AW40" s="501"/>
      <c r="AX40" s="500"/>
      <c r="AY40" s="501"/>
      <c r="AZ40" s="500"/>
      <c r="BA40" s="535"/>
      <c r="BB40" s="535"/>
      <c r="BC40" s="501"/>
      <c r="BD40" s="500"/>
      <c r="BE40" s="535"/>
      <c r="BF40" s="535"/>
      <c r="BG40" s="501"/>
      <c r="BH40" s="500"/>
      <c r="BI40" s="535"/>
      <c r="BJ40" s="535"/>
      <c r="BK40" s="501"/>
      <c r="BL40" s="500"/>
      <c r="BM40" s="535"/>
      <c r="BN40" s="535"/>
      <c r="BO40" s="501"/>
      <c r="BP40" s="500"/>
      <c r="BQ40" s="535"/>
      <c r="BR40" s="535"/>
      <c r="BS40" s="535"/>
      <c r="BT40" s="535"/>
      <c r="BU40" s="535"/>
      <c r="BV40" s="535"/>
      <c r="BW40" s="535"/>
      <c r="BX40" s="535"/>
      <c r="BY40" s="535"/>
      <c r="BZ40" s="501"/>
      <c r="CA40" s="500"/>
      <c r="CB40" s="535"/>
      <c r="CC40" s="501"/>
    </row>
    <row r="41" spans="2:81" s="25" customFormat="1" ht="18" customHeight="1">
      <c r="B41" s="561"/>
      <c r="C41" s="561"/>
      <c r="D41" s="498"/>
      <c r="E41" s="534"/>
      <c r="F41" s="534"/>
      <c r="G41" s="499"/>
      <c r="H41" s="498" t="str">
        <f>IFERROR(VLOOKUP(D41,武器!$B$243:$BM$262,7,FALSE),"")</f>
        <v/>
      </c>
      <c r="I41" s="534"/>
      <c r="J41" s="534"/>
      <c r="K41" s="499"/>
      <c r="L41" s="498" t="str">
        <f>IFERROR(VLOOKUP(D41,武器!$B$243:$BM$262,11,FALSE),"")</f>
        <v/>
      </c>
      <c r="M41" s="534"/>
      <c r="N41" s="534"/>
      <c r="O41" s="499"/>
      <c r="P41" s="498" t="str">
        <f>IFERROR(VLOOKUP(D41,武器!$B$243:$BM$262,21,FALSE),"")</f>
        <v/>
      </c>
      <c r="Q41" s="534"/>
      <c r="R41" s="534"/>
      <c r="S41" s="499"/>
      <c r="T41" s="498" t="str">
        <f>IFERROR(VLOOKUP(D41,武器!$B$243:$BM$262,17,FALSE),"")</f>
        <v/>
      </c>
      <c r="U41" s="534"/>
      <c r="V41" s="534"/>
      <c r="W41" s="499"/>
      <c r="X41" s="498"/>
      <c r="Y41" s="499"/>
      <c r="Z41" s="498"/>
      <c r="AA41" s="499"/>
      <c r="AB41" s="498" t="str">
        <f>IFERROR(VLOOKUP(D41,武器!$B$243:$BM$262,26,FALSE),"")</f>
        <v/>
      </c>
      <c r="AC41" s="534"/>
      <c r="AD41" s="534"/>
      <c r="AE41" s="534"/>
      <c r="AF41" s="534"/>
      <c r="AG41" s="499"/>
      <c r="AH41" s="556"/>
      <c r="AI41" s="557"/>
      <c r="AJ41" s="537" t="s">
        <v>352</v>
      </c>
      <c r="AK41" s="538"/>
      <c r="AL41" s="538"/>
      <c r="AM41" s="539"/>
      <c r="AN41" s="537" t="s">
        <v>26</v>
      </c>
      <c r="AO41" s="538"/>
      <c r="AP41" s="538"/>
      <c r="AQ41" s="539"/>
      <c r="AR41" s="537" t="s">
        <v>8</v>
      </c>
      <c r="AS41" s="538"/>
      <c r="AT41" s="538"/>
      <c r="AU41" s="539"/>
      <c r="AV41" s="537" t="s">
        <v>314</v>
      </c>
      <c r="AW41" s="539"/>
      <c r="AX41" s="537" t="s">
        <v>315</v>
      </c>
      <c r="AY41" s="539"/>
      <c r="AZ41" s="568" t="s">
        <v>353</v>
      </c>
      <c r="BA41" s="538"/>
      <c r="BB41" s="538"/>
      <c r="BC41" s="539"/>
      <c r="BD41" s="568" t="s">
        <v>354</v>
      </c>
      <c r="BE41" s="538"/>
      <c r="BF41" s="538"/>
      <c r="BG41" s="539"/>
      <c r="BH41" s="568" t="s">
        <v>355</v>
      </c>
      <c r="BI41" s="538"/>
      <c r="BJ41" s="538"/>
      <c r="BK41" s="539"/>
      <c r="BL41" s="537" t="s">
        <v>345</v>
      </c>
      <c r="BM41" s="538"/>
      <c r="BN41" s="538"/>
      <c r="BO41" s="539"/>
      <c r="BP41" s="537" t="s">
        <v>339</v>
      </c>
      <c r="BQ41" s="538"/>
      <c r="BR41" s="538"/>
      <c r="BS41" s="538"/>
      <c r="BT41" s="538"/>
      <c r="BU41" s="538"/>
      <c r="BV41" s="538"/>
      <c r="BW41" s="538"/>
      <c r="BX41" s="538"/>
      <c r="BY41" s="538"/>
      <c r="BZ41" s="539"/>
      <c r="CA41" s="537" t="s">
        <v>213</v>
      </c>
      <c r="CB41" s="538"/>
      <c r="CC41" s="539"/>
    </row>
    <row r="42" spans="2:81" s="25" customFormat="1" ht="18" customHeight="1">
      <c r="B42" s="561"/>
      <c r="C42" s="561"/>
      <c r="D42" s="526"/>
      <c r="E42" s="536"/>
      <c r="F42" s="536"/>
      <c r="G42" s="527"/>
      <c r="H42" s="526"/>
      <c r="I42" s="536"/>
      <c r="J42" s="536"/>
      <c r="K42" s="527"/>
      <c r="L42" s="526"/>
      <c r="M42" s="536"/>
      <c r="N42" s="536"/>
      <c r="O42" s="527"/>
      <c r="P42" s="526"/>
      <c r="Q42" s="536"/>
      <c r="R42" s="536"/>
      <c r="S42" s="527"/>
      <c r="T42" s="526"/>
      <c r="U42" s="536"/>
      <c r="V42" s="536"/>
      <c r="W42" s="527"/>
      <c r="X42" s="526"/>
      <c r="Y42" s="527"/>
      <c r="Z42" s="526"/>
      <c r="AA42" s="527"/>
      <c r="AB42" s="526"/>
      <c r="AC42" s="536"/>
      <c r="AD42" s="536"/>
      <c r="AE42" s="536"/>
      <c r="AF42" s="536"/>
      <c r="AG42" s="527"/>
      <c r="AH42" s="556"/>
      <c r="AI42" s="557"/>
      <c r="AJ42" s="498"/>
      <c r="AK42" s="534"/>
      <c r="AL42" s="534"/>
      <c r="AM42" s="499"/>
      <c r="AN42" s="498" t="str">
        <f>IFERROR((VLOOKUP(AJ42,法杖与无人机!$B$57:$BL$61,10,FALSE)),"")</f>
        <v/>
      </c>
      <c r="AO42" s="534"/>
      <c r="AP42" s="534"/>
      <c r="AQ42" s="499"/>
      <c r="AR42" s="498" t="str">
        <f>IFERROR((VLOOKUP(AJ42,法杖与无人机!$B$57:$BL$61,13,FALSE)),"")</f>
        <v/>
      </c>
      <c r="AS42" s="534"/>
      <c r="AT42" s="534"/>
      <c r="AU42" s="499"/>
      <c r="AV42" s="498" t="str">
        <f>IFERROR((VLOOKUP(AJ42,法杖与无人机!$B$57:$BL$61,17,FALSE)),"")</f>
        <v/>
      </c>
      <c r="AW42" s="499"/>
      <c r="AX42" s="498" t="str">
        <f>IFERROR((VLOOKUP(AJ42,法杖与无人机!$B$57:$BL$61,19,FALSE)),"")</f>
        <v/>
      </c>
      <c r="AY42" s="499"/>
      <c r="AZ42" s="498"/>
      <c r="BA42" s="534"/>
      <c r="BB42" s="534"/>
      <c r="BC42" s="499"/>
      <c r="BD42" s="498"/>
      <c r="BE42" s="534"/>
      <c r="BF42" s="534"/>
      <c r="BG42" s="499"/>
      <c r="BH42" s="498"/>
      <c r="BI42" s="534"/>
      <c r="BJ42" s="534"/>
      <c r="BK42" s="499"/>
      <c r="BL42" s="498" t="str">
        <f>IFERROR((VLOOKUP(AJ42,法杖与无人机!$B$57:$BL$61,30,FALSE)),"")</f>
        <v/>
      </c>
      <c r="BM42" s="534"/>
      <c r="BN42" s="534"/>
      <c r="BO42" s="499"/>
      <c r="BP42" s="498" t="str">
        <f>IFERROR((VLOOKUP(AJ42,法杖与无人机!$B$57:$BL$61,33,FALSE)),"")</f>
        <v/>
      </c>
      <c r="BQ42" s="534"/>
      <c r="BR42" s="534"/>
      <c r="BS42" s="534"/>
      <c r="BT42" s="534"/>
      <c r="BU42" s="534"/>
      <c r="BV42" s="534"/>
      <c r="BW42" s="534"/>
      <c r="BX42" s="534"/>
      <c r="BY42" s="534"/>
      <c r="BZ42" s="499"/>
      <c r="CA42" s="498"/>
      <c r="CB42" s="534"/>
      <c r="CC42" s="499"/>
    </row>
    <row r="43" spans="2:81" s="25" customFormat="1" ht="18" customHeight="1">
      <c r="B43" s="561"/>
      <c r="C43" s="561"/>
      <c r="D43" s="526"/>
      <c r="E43" s="536"/>
      <c r="F43" s="536"/>
      <c r="G43" s="527"/>
      <c r="H43" s="526"/>
      <c r="I43" s="536"/>
      <c r="J43" s="536"/>
      <c r="K43" s="527"/>
      <c r="L43" s="526"/>
      <c r="M43" s="536"/>
      <c r="N43" s="536"/>
      <c r="O43" s="527"/>
      <c r="P43" s="526"/>
      <c r="Q43" s="536"/>
      <c r="R43" s="536"/>
      <c r="S43" s="527"/>
      <c r="T43" s="526"/>
      <c r="U43" s="536"/>
      <c r="V43" s="536"/>
      <c r="W43" s="527"/>
      <c r="X43" s="526"/>
      <c r="Y43" s="527"/>
      <c r="Z43" s="526"/>
      <c r="AA43" s="527"/>
      <c r="AB43" s="526"/>
      <c r="AC43" s="536"/>
      <c r="AD43" s="536"/>
      <c r="AE43" s="536"/>
      <c r="AF43" s="536"/>
      <c r="AG43" s="527"/>
      <c r="AH43" s="556"/>
      <c r="AI43" s="557"/>
      <c r="AJ43" s="500"/>
      <c r="AK43" s="535"/>
      <c r="AL43" s="535"/>
      <c r="AM43" s="501"/>
      <c r="AN43" s="500"/>
      <c r="AO43" s="535"/>
      <c r="AP43" s="535"/>
      <c r="AQ43" s="501"/>
      <c r="AR43" s="500"/>
      <c r="AS43" s="535"/>
      <c r="AT43" s="535"/>
      <c r="AU43" s="501"/>
      <c r="AV43" s="500"/>
      <c r="AW43" s="501"/>
      <c r="AX43" s="500"/>
      <c r="AY43" s="501"/>
      <c r="AZ43" s="500"/>
      <c r="BA43" s="535"/>
      <c r="BB43" s="535"/>
      <c r="BC43" s="501"/>
      <c r="BD43" s="500"/>
      <c r="BE43" s="535"/>
      <c r="BF43" s="535"/>
      <c r="BG43" s="501"/>
      <c r="BH43" s="500"/>
      <c r="BI43" s="535"/>
      <c r="BJ43" s="535"/>
      <c r="BK43" s="501"/>
      <c r="BL43" s="500"/>
      <c r="BM43" s="535"/>
      <c r="BN43" s="535"/>
      <c r="BO43" s="501"/>
      <c r="BP43" s="500"/>
      <c r="BQ43" s="535"/>
      <c r="BR43" s="535"/>
      <c r="BS43" s="535"/>
      <c r="BT43" s="535"/>
      <c r="BU43" s="535"/>
      <c r="BV43" s="535"/>
      <c r="BW43" s="535"/>
      <c r="BX43" s="535"/>
      <c r="BY43" s="535"/>
      <c r="BZ43" s="501"/>
      <c r="CA43" s="500"/>
      <c r="CB43" s="535"/>
      <c r="CC43" s="501"/>
    </row>
    <row r="44" spans="2:81" s="25" customFormat="1" ht="18" customHeight="1">
      <c r="B44" s="561"/>
      <c r="C44" s="561"/>
      <c r="D44" s="500"/>
      <c r="E44" s="535"/>
      <c r="F44" s="535"/>
      <c r="G44" s="501"/>
      <c r="H44" s="500"/>
      <c r="I44" s="535"/>
      <c r="J44" s="535"/>
      <c r="K44" s="501"/>
      <c r="L44" s="500"/>
      <c r="M44" s="535"/>
      <c r="N44" s="535"/>
      <c r="O44" s="501"/>
      <c r="P44" s="500"/>
      <c r="Q44" s="535"/>
      <c r="R44" s="535"/>
      <c r="S44" s="501"/>
      <c r="T44" s="500"/>
      <c r="U44" s="535"/>
      <c r="V44" s="535"/>
      <c r="W44" s="501"/>
      <c r="X44" s="500"/>
      <c r="Y44" s="501"/>
      <c r="Z44" s="500"/>
      <c r="AA44" s="501"/>
      <c r="AB44" s="500"/>
      <c r="AC44" s="535"/>
      <c r="AD44" s="535"/>
      <c r="AE44" s="535"/>
      <c r="AF44" s="535"/>
      <c r="AG44" s="501"/>
      <c r="AH44" s="556"/>
      <c r="AI44" s="557"/>
      <c r="AJ44" s="537" t="s">
        <v>352</v>
      </c>
      <c r="AK44" s="538"/>
      <c r="AL44" s="538"/>
      <c r="AM44" s="539"/>
      <c r="AN44" s="537" t="s">
        <v>26</v>
      </c>
      <c r="AO44" s="538"/>
      <c r="AP44" s="538"/>
      <c r="AQ44" s="539"/>
      <c r="AR44" s="537" t="s">
        <v>8</v>
      </c>
      <c r="AS44" s="538"/>
      <c r="AT44" s="538"/>
      <c r="AU44" s="539"/>
      <c r="AV44" s="537" t="s">
        <v>314</v>
      </c>
      <c r="AW44" s="539"/>
      <c r="AX44" s="537" t="s">
        <v>315</v>
      </c>
      <c r="AY44" s="539"/>
      <c r="AZ44" s="568" t="s">
        <v>353</v>
      </c>
      <c r="BA44" s="538"/>
      <c r="BB44" s="538"/>
      <c r="BC44" s="539"/>
      <c r="BD44" s="568" t="s">
        <v>354</v>
      </c>
      <c r="BE44" s="538"/>
      <c r="BF44" s="538"/>
      <c r="BG44" s="539"/>
      <c r="BH44" s="568" t="s">
        <v>355</v>
      </c>
      <c r="BI44" s="538"/>
      <c r="BJ44" s="538"/>
      <c r="BK44" s="539"/>
      <c r="BL44" s="537" t="s">
        <v>345</v>
      </c>
      <c r="BM44" s="538"/>
      <c r="BN44" s="538"/>
      <c r="BO44" s="539"/>
      <c r="BP44" s="537" t="s">
        <v>339</v>
      </c>
      <c r="BQ44" s="538"/>
      <c r="BR44" s="538"/>
      <c r="BS44" s="538"/>
      <c r="BT44" s="538"/>
      <c r="BU44" s="538"/>
      <c r="BV44" s="538"/>
      <c r="BW44" s="538"/>
      <c r="BX44" s="538"/>
      <c r="BY44" s="538"/>
      <c r="BZ44" s="539"/>
      <c r="CA44" s="537" t="s">
        <v>213</v>
      </c>
      <c r="CB44" s="538"/>
      <c r="CC44" s="539"/>
    </row>
    <row r="45" spans="2:81" s="25" customFormat="1" ht="18" customHeight="1">
      <c r="B45" s="561"/>
      <c r="C45" s="561"/>
      <c r="D45" s="537" t="s">
        <v>334</v>
      </c>
      <c r="E45" s="538"/>
      <c r="F45" s="538"/>
      <c r="G45" s="539"/>
      <c r="H45" s="537" t="s">
        <v>336</v>
      </c>
      <c r="I45" s="538"/>
      <c r="J45" s="538"/>
      <c r="K45" s="539"/>
      <c r="L45" s="537" t="s">
        <v>188</v>
      </c>
      <c r="M45" s="538"/>
      <c r="N45" s="538"/>
      <c r="O45" s="539"/>
      <c r="P45" s="537" t="s">
        <v>200</v>
      </c>
      <c r="Q45" s="538"/>
      <c r="R45" s="538"/>
      <c r="S45" s="539"/>
      <c r="T45" s="537" t="s">
        <v>338</v>
      </c>
      <c r="U45" s="538"/>
      <c r="V45" s="538"/>
      <c r="W45" s="539"/>
      <c r="X45" s="537" t="s">
        <v>213</v>
      </c>
      <c r="Y45" s="539"/>
      <c r="Z45" s="537" t="s">
        <v>200</v>
      </c>
      <c r="AA45" s="539"/>
      <c r="AB45" s="537" t="s">
        <v>339</v>
      </c>
      <c r="AC45" s="538"/>
      <c r="AD45" s="538"/>
      <c r="AE45" s="538"/>
      <c r="AF45" s="538"/>
      <c r="AG45" s="539"/>
      <c r="AH45" s="556"/>
      <c r="AI45" s="557"/>
      <c r="AJ45" s="498"/>
      <c r="AK45" s="534"/>
      <c r="AL45" s="534"/>
      <c r="AM45" s="499"/>
      <c r="AN45" s="498" t="str">
        <f>IFERROR((VLOOKUP(AJ45,法杖与无人机!$B$57:$BL$61,10,FALSE)),"")</f>
        <v/>
      </c>
      <c r="AO45" s="534"/>
      <c r="AP45" s="534"/>
      <c r="AQ45" s="499"/>
      <c r="AR45" s="498" t="str">
        <f>IFERROR((VLOOKUP(AJ45,法杖与无人机!$B$57:$BL$61,13,FALSE)),"")</f>
        <v/>
      </c>
      <c r="AS45" s="534"/>
      <c r="AT45" s="534"/>
      <c r="AU45" s="499"/>
      <c r="AV45" s="498" t="str">
        <f>IFERROR((VLOOKUP(AJ45,法杖与无人机!$B$57:$BL$61,17,FALSE)),"")</f>
        <v/>
      </c>
      <c r="AW45" s="499"/>
      <c r="AX45" s="498" t="str">
        <f>IFERROR((VLOOKUP(AJ45,法杖与无人机!$B$57:$BL$61,19,FALSE)),"")</f>
        <v/>
      </c>
      <c r="AY45" s="499"/>
      <c r="AZ45" s="498"/>
      <c r="BA45" s="534"/>
      <c r="BB45" s="534"/>
      <c r="BC45" s="499"/>
      <c r="BD45" s="498"/>
      <c r="BE45" s="534"/>
      <c r="BF45" s="534"/>
      <c r="BG45" s="499"/>
      <c r="BH45" s="498"/>
      <c r="BI45" s="534"/>
      <c r="BJ45" s="534"/>
      <c r="BK45" s="499"/>
      <c r="BL45" s="498" t="str">
        <f>IFERROR((VLOOKUP(AJ45,法杖与无人机!$B$57:$BL$61,30,FALSE)),"")</f>
        <v/>
      </c>
      <c r="BM45" s="534"/>
      <c r="BN45" s="534"/>
      <c r="BO45" s="499"/>
      <c r="BP45" s="498" t="str">
        <f>IFERROR((VLOOKUP(AJ45,法杖与无人机!$B$57:$BL$61,33,FALSE)),"")</f>
        <v/>
      </c>
      <c r="BQ45" s="534"/>
      <c r="BR45" s="534"/>
      <c r="BS45" s="534"/>
      <c r="BT45" s="534"/>
      <c r="BU45" s="534"/>
      <c r="BV45" s="534"/>
      <c r="BW45" s="534"/>
      <c r="BX45" s="534"/>
      <c r="BY45" s="534"/>
      <c r="BZ45" s="499"/>
      <c r="CA45" s="498"/>
      <c r="CB45" s="534"/>
      <c r="CC45" s="499"/>
    </row>
    <row r="46" spans="2:81" s="25" customFormat="1" ht="18" customHeight="1">
      <c r="B46" s="561"/>
      <c r="C46" s="561"/>
      <c r="D46" s="498"/>
      <c r="E46" s="534"/>
      <c r="F46" s="534"/>
      <c r="G46" s="499"/>
      <c r="H46" s="498" t="str">
        <f>IFERROR(VLOOKUP(D46,武器!$B$243:$BM$262,7,FALSE),"")</f>
        <v/>
      </c>
      <c r="I46" s="534"/>
      <c r="J46" s="534"/>
      <c r="K46" s="499"/>
      <c r="L46" s="498" t="str">
        <f>IFERROR(VLOOKUP(D46,武器!$B$243:$BM$262,11,FALSE),"")</f>
        <v/>
      </c>
      <c r="M46" s="534"/>
      <c r="N46" s="534"/>
      <c r="O46" s="499"/>
      <c r="P46" s="498" t="str">
        <f>IFERROR(VLOOKUP(D46,武器!$B$243:$BM$262,21,FALSE),"")</f>
        <v/>
      </c>
      <c r="Q46" s="534"/>
      <c r="R46" s="534"/>
      <c r="S46" s="499"/>
      <c r="T46" s="498" t="str">
        <f>IFERROR(VLOOKUP(D46,武器!$B$243:$BM$262,17,FALSE),"")</f>
        <v/>
      </c>
      <c r="U46" s="534"/>
      <c r="V46" s="534"/>
      <c r="W46" s="499"/>
      <c r="X46" s="498"/>
      <c r="Y46" s="499"/>
      <c r="Z46" s="498"/>
      <c r="AA46" s="499"/>
      <c r="AB46" s="498" t="str">
        <f>IFERROR(VLOOKUP(D46,武器!$B$243:$BM$262,26,FALSE),"")</f>
        <v/>
      </c>
      <c r="AC46" s="534"/>
      <c r="AD46" s="534"/>
      <c r="AE46" s="534"/>
      <c r="AF46" s="534"/>
      <c r="AG46" s="499"/>
      <c r="AH46" s="556"/>
      <c r="AI46" s="557"/>
      <c r="AJ46" s="500"/>
      <c r="AK46" s="535"/>
      <c r="AL46" s="535"/>
      <c r="AM46" s="501"/>
      <c r="AN46" s="500"/>
      <c r="AO46" s="535"/>
      <c r="AP46" s="535"/>
      <c r="AQ46" s="501"/>
      <c r="AR46" s="500"/>
      <c r="AS46" s="535"/>
      <c r="AT46" s="535"/>
      <c r="AU46" s="501"/>
      <c r="AV46" s="500"/>
      <c r="AW46" s="501"/>
      <c r="AX46" s="500"/>
      <c r="AY46" s="501"/>
      <c r="AZ46" s="500"/>
      <c r="BA46" s="535"/>
      <c r="BB46" s="535"/>
      <c r="BC46" s="501"/>
      <c r="BD46" s="500"/>
      <c r="BE46" s="535"/>
      <c r="BF46" s="535"/>
      <c r="BG46" s="501"/>
      <c r="BH46" s="500"/>
      <c r="BI46" s="535"/>
      <c r="BJ46" s="535"/>
      <c r="BK46" s="501"/>
      <c r="BL46" s="500"/>
      <c r="BM46" s="535"/>
      <c r="BN46" s="535"/>
      <c r="BO46" s="501"/>
      <c r="BP46" s="500"/>
      <c r="BQ46" s="535"/>
      <c r="BR46" s="535"/>
      <c r="BS46" s="535"/>
      <c r="BT46" s="535"/>
      <c r="BU46" s="535"/>
      <c r="BV46" s="535"/>
      <c r="BW46" s="535"/>
      <c r="BX46" s="535"/>
      <c r="BY46" s="535"/>
      <c r="BZ46" s="501"/>
      <c r="CA46" s="500"/>
      <c r="CB46" s="535"/>
      <c r="CC46" s="501"/>
    </row>
    <row r="47" spans="2:81" s="25" customFormat="1" ht="18" customHeight="1">
      <c r="B47" s="561"/>
      <c r="C47" s="561"/>
      <c r="D47" s="526"/>
      <c r="E47" s="536"/>
      <c r="F47" s="536"/>
      <c r="G47" s="527"/>
      <c r="H47" s="526"/>
      <c r="I47" s="536"/>
      <c r="J47" s="536"/>
      <c r="K47" s="527"/>
      <c r="L47" s="526"/>
      <c r="M47" s="536"/>
      <c r="N47" s="536"/>
      <c r="O47" s="527"/>
      <c r="P47" s="526"/>
      <c r="Q47" s="536"/>
      <c r="R47" s="536"/>
      <c r="S47" s="527"/>
      <c r="T47" s="526"/>
      <c r="U47" s="536"/>
      <c r="V47" s="536"/>
      <c r="W47" s="527"/>
      <c r="X47" s="526"/>
      <c r="Y47" s="527"/>
      <c r="Z47" s="526"/>
      <c r="AA47" s="527"/>
      <c r="AB47" s="526"/>
      <c r="AC47" s="536"/>
      <c r="AD47" s="536"/>
      <c r="AE47" s="536"/>
      <c r="AF47" s="536"/>
      <c r="AG47" s="527"/>
      <c r="AH47" s="556"/>
      <c r="AI47" s="557"/>
      <c r="AJ47" s="537" t="s">
        <v>352</v>
      </c>
      <c r="AK47" s="538"/>
      <c r="AL47" s="538"/>
      <c r="AM47" s="539"/>
      <c r="AN47" s="537" t="s">
        <v>26</v>
      </c>
      <c r="AO47" s="538"/>
      <c r="AP47" s="538"/>
      <c r="AQ47" s="539"/>
      <c r="AR47" s="537" t="s">
        <v>8</v>
      </c>
      <c r="AS47" s="538"/>
      <c r="AT47" s="538"/>
      <c r="AU47" s="539"/>
      <c r="AV47" s="537" t="s">
        <v>314</v>
      </c>
      <c r="AW47" s="539"/>
      <c r="AX47" s="537" t="s">
        <v>315</v>
      </c>
      <c r="AY47" s="539"/>
      <c r="AZ47" s="568" t="s">
        <v>353</v>
      </c>
      <c r="BA47" s="538"/>
      <c r="BB47" s="538"/>
      <c r="BC47" s="539"/>
      <c r="BD47" s="568" t="s">
        <v>354</v>
      </c>
      <c r="BE47" s="538"/>
      <c r="BF47" s="538"/>
      <c r="BG47" s="539"/>
      <c r="BH47" s="568" t="s">
        <v>355</v>
      </c>
      <c r="BI47" s="538"/>
      <c r="BJ47" s="538"/>
      <c r="BK47" s="539"/>
      <c r="BL47" s="537" t="s">
        <v>345</v>
      </c>
      <c r="BM47" s="538"/>
      <c r="BN47" s="538"/>
      <c r="BO47" s="539"/>
      <c r="BP47" s="537" t="s">
        <v>339</v>
      </c>
      <c r="BQ47" s="538"/>
      <c r="BR47" s="538"/>
      <c r="BS47" s="538"/>
      <c r="BT47" s="538"/>
      <c r="BU47" s="538"/>
      <c r="BV47" s="538"/>
      <c r="BW47" s="538"/>
      <c r="BX47" s="538"/>
      <c r="BY47" s="538"/>
      <c r="BZ47" s="539"/>
      <c r="CA47" s="537" t="s">
        <v>213</v>
      </c>
      <c r="CB47" s="538"/>
      <c r="CC47" s="539"/>
    </row>
    <row r="48" spans="2:81" s="25" customFormat="1" ht="18" customHeight="1">
      <c r="B48" s="561"/>
      <c r="C48" s="561"/>
      <c r="D48" s="526"/>
      <c r="E48" s="536"/>
      <c r="F48" s="536"/>
      <c r="G48" s="527"/>
      <c r="H48" s="526"/>
      <c r="I48" s="536"/>
      <c r="J48" s="536"/>
      <c r="K48" s="527"/>
      <c r="L48" s="526"/>
      <c r="M48" s="536"/>
      <c r="N48" s="536"/>
      <c r="O48" s="527"/>
      <c r="P48" s="526"/>
      <c r="Q48" s="536"/>
      <c r="R48" s="536"/>
      <c r="S48" s="527"/>
      <c r="T48" s="526"/>
      <c r="U48" s="536"/>
      <c r="V48" s="536"/>
      <c r="W48" s="527"/>
      <c r="X48" s="526"/>
      <c r="Y48" s="527"/>
      <c r="Z48" s="526"/>
      <c r="AA48" s="527"/>
      <c r="AB48" s="526"/>
      <c r="AC48" s="536"/>
      <c r="AD48" s="536"/>
      <c r="AE48" s="536"/>
      <c r="AF48" s="536"/>
      <c r="AG48" s="527"/>
      <c r="AH48" s="556"/>
      <c r="AI48" s="557"/>
      <c r="AJ48" s="498"/>
      <c r="AK48" s="534"/>
      <c r="AL48" s="534"/>
      <c r="AM48" s="499"/>
      <c r="AN48" s="498" t="str">
        <f>IFERROR((VLOOKUP(AJ48,法杖与无人机!$B$57:$BL$61,10,FALSE)),"")</f>
        <v/>
      </c>
      <c r="AO48" s="534"/>
      <c r="AP48" s="534"/>
      <c r="AQ48" s="499"/>
      <c r="AR48" s="498" t="str">
        <f>IFERROR((VLOOKUP(AJ48,法杖与无人机!$B$57:$BL$61,13,FALSE)),"")</f>
        <v/>
      </c>
      <c r="AS48" s="534"/>
      <c r="AT48" s="534"/>
      <c r="AU48" s="499"/>
      <c r="AV48" s="498" t="str">
        <f>IFERROR((VLOOKUP(AJ48,法杖与无人机!$B$57:$BL$61,17,FALSE)),"")</f>
        <v/>
      </c>
      <c r="AW48" s="499"/>
      <c r="AX48" s="498" t="str">
        <f>IFERROR((VLOOKUP(AJ48,法杖与无人机!$B$57:$BL$61,19,FALSE)),"")</f>
        <v/>
      </c>
      <c r="AY48" s="499"/>
      <c r="AZ48" s="498"/>
      <c r="BA48" s="534"/>
      <c r="BB48" s="534"/>
      <c r="BC48" s="499"/>
      <c r="BD48" s="498"/>
      <c r="BE48" s="534"/>
      <c r="BF48" s="534"/>
      <c r="BG48" s="499"/>
      <c r="BH48" s="498"/>
      <c r="BI48" s="534"/>
      <c r="BJ48" s="534"/>
      <c r="BK48" s="499"/>
      <c r="BL48" s="498" t="str">
        <f>IFERROR((VLOOKUP(AJ48,法杖与无人机!$B$57:$BL$61,30,FALSE)),"")</f>
        <v/>
      </c>
      <c r="BM48" s="534"/>
      <c r="BN48" s="534"/>
      <c r="BO48" s="499"/>
      <c r="BP48" s="498" t="str">
        <f>IFERROR((VLOOKUP(AJ48,法杖与无人机!$B$57:$BL$61,33,FALSE)),"")</f>
        <v/>
      </c>
      <c r="BQ48" s="534"/>
      <c r="BR48" s="534"/>
      <c r="BS48" s="534"/>
      <c r="BT48" s="534"/>
      <c r="BU48" s="534"/>
      <c r="BV48" s="534"/>
      <c r="BW48" s="534"/>
      <c r="BX48" s="534"/>
      <c r="BY48" s="534"/>
      <c r="BZ48" s="499"/>
      <c r="CA48" s="498"/>
      <c r="CB48" s="534"/>
      <c r="CC48" s="499"/>
    </row>
    <row r="49" spans="2:81" s="25" customFormat="1" ht="18" customHeight="1">
      <c r="B49" s="561"/>
      <c r="C49" s="561"/>
      <c r="D49" s="500"/>
      <c r="E49" s="535"/>
      <c r="F49" s="535"/>
      <c r="G49" s="501"/>
      <c r="H49" s="500"/>
      <c r="I49" s="535"/>
      <c r="J49" s="535"/>
      <c r="K49" s="501"/>
      <c r="L49" s="500"/>
      <c r="M49" s="535"/>
      <c r="N49" s="535"/>
      <c r="O49" s="501"/>
      <c r="P49" s="500"/>
      <c r="Q49" s="535"/>
      <c r="R49" s="535"/>
      <c r="S49" s="501"/>
      <c r="T49" s="500"/>
      <c r="U49" s="535"/>
      <c r="V49" s="535"/>
      <c r="W49" s="501"/>
      <c r="X49" s="500"/>
      <c r="Y49" s="501"/>
      <c r="Z49" s="500"/>
      <c r="AA49" s="501"/>
      <c r="AB49" s="500"/>
      <c r="AC49" s="535"/>
      <c r="AD49" s="535"/>
      <c r="AE49" s="535"/>
      <c r="AF49" s="535"/>
      <c r="AG49" s="501"/>
      <c r="AH49" s="556"/>
      <c r="AI49" s="557"/>
      <c r="AJ49" s="500"/>
      <c r="AK49" s="535"/>
      <c r="AL49" s="535"/>
      <c r="AM49" s="501"/>
      <c r="AN49" s="500"/>
      <c r="AO49" s="535"/>
      <c r="AP49" s="535"/>
      <c r="AQ49" s="501"/>
      <c r="AR49" s="500"/>
      <c r="AS49" s="535"/>
      <c r="AT49" s="535"/>
      <c r="AU49" s="501"/>
      <c r="AV49" s="500"/>
      <c r="AW49" s="501"/>
      <c r="AX49" s="500"/>
      <c r="AY49" s="501"/>
      <c r="AZ49" s="500"/>
      <c r="BA49" s="535"/>
      <c r="BB49" s="535"/>
      <c r="BC49" s="501"/>
      <c r="BD49" s="500"/>
      <c r="BE49" s="535"/>
      <c r="BF49" s="535"/>
      <c r="BG49" s="501"/>
      <c r="BH49" s="500"/>
      <c r="BI49" s="535"/>
      <c r="BJ49" s="535"/>
      <c r="BK49" s="501"/>
      <c r="BL49" s="500"/>
      <c r="BM49" s="535"/>
      <c r="BN49" s="535"/>
      <c r="BO49" s="501"/>
      <c r="BP49" s="500"/>
      <c r="BQ49" s="535"/>
      <c r="BR49" s="535"/>
      <c r="BS49" s="535"/>
      <c r="BT49" s="535"/>
      <c r="BU49" s="535"/>
      <c r="BV49" s="535"/>
      <c r="BW49" s="535"/>
      <c r="BX49" s="535"/>
      <c r="BY49" s="535"/>
      <c r="BZ49" s="501"/>
      <c r="CA49" s="500"/>
      <c r="CB49" s="535"/>
      <c r="CC49" s="501"/>
    </row>
    <row r="50" spans="2:81" s="25" customFormat="1" ht="18" customHeight="1">
      <c r="B50" s="561"/>
      <c r="C50" s="561"/>
      <c r="D50" s="537" t="s">
        <v>334</v>
      </c>
      <c r="E50" s="538"/>
      <c r="F50" s="538"/>
      <c r="G50" s="539"/>
      <c r="H50" s="537" t="s">
        <v>336</v>
      </c>
      <c r="I50" s="538"/>
      <c r="J50" s="538"/>
      <c r="K50" s="539"/>
      <c r="L50" s="537" t="s">
        <v>188</v>
      </c>
      <c r="M50" s="538"/>
      <c r="N50" s="538"/>
      <c r="O50" s="539"/>
      <c r="P50" s="537" t="s">
        <v>200</v>
      </c>
      <c r="Q50" s="538"/>
      <c r="R50" s="538"/>
      <c r="S50" s="539"/>
      <c r="T50" s="537" t="s">
        <v>338</v>
      </c>
      <c r="U50" s="538"/>
      <c r="V50" s="538"/>
      <c r="W50" s="539"/>
      <c r="X50" s="537" t="s">
        <v>213</v>
      </c>
      <c r="Y50" s="539"/>
      <c r="Z50" s="537" t="s">
        <v>200</v>
      </c>
      <c r="AA50" s="539"/>
      <c r="AB50" s="537" t="s">
        <v>339</v>
      </c>
      <c r="AC50" s="538"/>
      <c r="AD50" s="538"/>
      <c r="AE50" s="538"/>
      <c r="AF50" s="538"/>
      <c r="AG50" s="539"/>
      <c r="AH50" s="556"/>
      <c r="AI50" s="557"/>
      <c r="AJ50" s="537" t="s">
        <v>352</v>
      </c>
      <c r="AK50" s="538"/>
      <c r="AL50" s="538"/>
      <c r="AM50" s="539"/>
      <c r="AN50" s="537" t="s">
        <v>26</v>
      </c>
      <c r="AO50" s="538"/>
      <c r="AP50" s="538"/>
      <c r="AQ50" s="539"/>
      <c r="AR50" s="537" t="s">
        <v>8</v>
      </c>
      <c r="AS50" s="538"/>
      <c r="AT50" s="538"/>
      <c r="AU50" s="539"/>
      <c r="AV50" s="537" t="s">
        <v>314</v>
      </c>
      <c r="AW50" s="539"/>
      <c r="AX50" s="537" t="s">
        <v>315</v>
      </c>
      <c r="AY50" s="539"/>
      <c r="AZ50" s="568" t="s">
        <v>353</v>
      </c>
      <c r="BA50" s="538"/>
      <c r="BB50" s="538"/>
      <c r="BC50" s="539"/>
      <c r="BD50" s="568" t="s">
        <v>354</v>
      </c>
      <c r="BE50" s="538"/>
      <c r="BF50" s="538"/>
      <c r="BG50" s="539"/>
      <c r="BH50" s="568" t="s">
        <v>355</v>
      </c>
      <c r="BI50" s="538"/>
      <c r="BJ50" s="538"/>
      <c r="BK50" s="539"/>
      <c r="BL50" s="537" t="s">
        <v>345</v>
      </c>
      <c r="BM50" s="538"/>
      <c r="BN50" s="538"/>
      <c r="BO50" s="539"/>
      <c r="BP50" s="537" t="s">
        <v>339</v>
      </c>
      <c r="BQ50" s="538"/>
      <c r="BR50" s="538"/>
      <c r="BS50" s="538"/>
      <c r="BT50" s="538"/>
      <c r="BU50" s="538"/>
      <c r="BV50" s="538"/>
      <c r="BW50" s="538"/>
      <c r="BX50" s="538"/>
      <c r="BY50" s="538"/>
      <c r="BZ50" s="539"/>
      <c r="CA50" s="537" t="s">
        <v>213</v>
      </c>
      <c r="CB50" s="538"/>
      <c r="CC50" s="539"/>
    </row>
    <row r="51" spans="2:81" s="25" customFormat="1" ht="18" customHeight="1">
      <c r="B51" s="561"/>
      <c r="C51" s="561"/>
      <c r="D51" s="498"/>
      <c r="E51" s="534"/>
      <c r="F51" s="534"/>
      <c r="G51" s="499"/>
      <c r="H51" s="498" t="str">
        <f>IFERROR(VLOOKUP(D51,武器!$B$243:$BM$262,7,FALSE),"")</f>
        <v/>
      </c>
      <c r="I51" s="534"/>
      <c r="J51" s="534"/>
      <c r="K51" s="499"/>
      <c r="L51" s="498" t="str">
        <f>IFERROR(VLOOKUP(D51,武器!$B$243:$BM$262,11,FALSE),"")</f>
        <v/>
      </c>
      <c r="M51" s="534"/>
      <c r="N51" s="534"/>
      <c r="O51" s="499"/>
      <c r="P51" s="498" t="str">
        <f>IFERROR(VLOOKUP(D51,武器!$B$243:$BM$262,21,FALSE),"")</f>
        <v/>
      </c>
      <c r="Q51" s="534"/>
      <c r="R51" s="534"/>
      <c r="S51" s="499"/>
      <c r="T51" s="498" t="str">
        <f>IFERROR(VLOOKUP(D51,武器!$B$243:$BM$262,17,FALSE),"")</f>
        <v/>
      </c>
      <c r="U51" s="534"/>
      <c r="V51" s="534"/>
      <c r="W51" s="499"/>
      <c r="X51" s="498"/>
      <c r="Y51" s="499"/>
      <c r="Z51" s="498"/>
      <c r="AA51" s="499"/>
      <c r="AB51" s="498" t="str">
        <f>IFERROR(VLOOKUP(D51,武器!$B$243:$BM$262,26,FALSE),"")</f>
        <v/>
      </c>
      <c r="AC51" s="534"/>
      <c r="AD51" s="534"/>
      <c r="AE51" s="534"/>
      <c r="AF51" s="534"/>
      <c r="AG51" s="499"/>
      <c r="AH51" s="556"/>
      <c r="AI51" s="557"/>
      <c r="AJ51" s="498"/>
      <c r="AK51" s="534"/>
      <c r="AL51" s="534"/>
      <c r="AM51" s="499"/>
      <c r="AN51" s="498" t="str">
        <f>IFERROR((VLOOKUP(AJ51,法杖与无人机!$B$57:$BL$61,10,FALSE)),"")</f>
        <v/>
      </c>
      <c r="AO51" s="534"/>
      <c r="AP51" s="534"/>
      <c r="AQ51" s="499"/>
      <c r="AR51" s="498" t="str">
        <f>IFERROR((VLOOKUP(AJ51,法杖与无人机!$B$57:$BL$61,13,FALSE)),"")</f>
        <v/>
      </c>
      <c r="AS51" s="534"/>
      <c r="AT51" s="534"/>
      <c r="AU51" s="499"/>
      <c r="AV51" s="498" t="str">
        <f>IFERROR((VLOOKUP(AJ51,法杖与无人机!$B$57:$BL$61,17,FALSE)),"")</f>
        <v/>
      </c>
      <c r="AW51" s="499"/>
      <c r="AX51" s="498" t="str">
        <f>IFERROR((VLOOKUP(AJ51,法杖与无人机!$B$57:$BL$61,19,FALSE)),"")</f>
        <v/>
      </c>
      <c r="AY51" s="499"/>
      <c r="AZ51" s="498"/>
      <c r="BA51" s="534"/>
      <c r="BB51" s="534"/>
      <c r="BC51" s="499"/>
      <c r="BD51" s="498"/>
      <c r="BE51" s="534"/>
      <c r="BF51" s="534"/>
      <c r="BG51" s="499"/>
      <c r="BH51" s="498"/>
      <c r="BI51" s="534"/>
      <c r="BJ51" s="534"/>
      <c r="BK51" s="499"/>
      <c r="BL51" s="498" t="str">
        <f>IFERROR((VLOOKUP(AJ51,法杖与无人机!$B$57:$BL$61,30,FALSE)),"")</f>
        <v/>
      </c>
      <c r="BM51" s="534"/>
      <c r="BN51" s="534"/>
      <c r="BO51" s="499"/>
      <c r="BP51" s="498" t="str">
        <f>IFERROR((VLOOKUP(AJ51,法杖与无人机!$B$57:$BL$61,33,FALSE)),"")</f>
        <v/>
      </c>
      <c r="BQ51" s="534"/>
      <c r="BR51" s="534"/>
      <c r="BS51" s="534"/>
      <c r="BT51" s="534"/>
      <c r="BU51" s="534"/>
      <c r="BV51" s="534"/>
      <c r="BW51" s="534"/>
      <c r="BX51" s="534"/>
      <c r="BY51" s="534"/>
      <c r="BZ51" s="499"/>
      <c r="CA51" s="498"/>
      <c r="CB51" s="534"/>
      <c r="CC51" s="499"/>
    </row>
    <row r="52" spans="2:81" s="25" customFormat="1" ht="18" customHeight="1">
      <c r="B52" s="561"/>
      <c r="C52" s="561"/>
      <c r="D52" s="526"/>
      <c r="E52" s="536"/>
      <c r="F52" s="536"/>
      <c r="G52" s="527"/>
      <c r="H52" s="526"/>
      <c r="I52" s="536"/>
      <c r="J52" s="536"/>
      <c r="K52" s="527"/>
      <c r="L52" s="526"/>
      <c r="M52" s="536"/>
      <c r="N52" s="536"/>
      <c r="O52" s="527"/>
      <c r="P52" s="526"/>
      <c r="Q52" s="536"/>
      <c r="R52" s="536"/>
      <c r="S52" s="527"/>
      <c r="T52" s="526"/>
      <c r="U52" s="536"/>
      <c r="V52" s="536"/>
      <c r="W52" s="527"/>
      <c r="X52" s="526"/>
      <c r="Y52" s="527"/>
      <c r="Z52" s="526"/>
      <c r="AA52" s="527"/>
      <c r="AB52" s="526"/>
      <c r="AC52" s="536"/>
      <c r="AD52" s="536"/>
      <c r="AE52" s="536"/>
      <c r="AF52" s="536"/>
      <c r="AG52" s="527"/>
      <c r="AH52" s="556"/>
      <c r="AI52" s="557"/>
      <c r="AJ52" s="500"/>
      <c r="AK52" s="535"/>
      <c r="AL52" s="535"/>
      <c r="AM52" s="501"/>
      <c r="AN52" s="500"/>
      <c r="AO52" s="535"/>
      <c r="AP52" s="535"/>
      <c r="AQ52" s="501"/>
      <c r="AR52" s="500"/>
      <c r="AS52" s="535"/>
      <c r="AT52" s="535"/>
      <c r="AU52" s="501"/>
      <c r="AV52" s="500"/>
      <c r="AW52" s="501"/>
      <c r="AX52" s="500"/>
      <c r="AY52" s="501"/>
      <c r="AZ52" s="500"/>
      <c r="BA52" s="535"/>
      <c r="BB52" s="535"/>
      <c r="BC52" s="501"/>
      <c r="BD52" s="500"/>
      <c r="BE52" s="535"/>
      <c r="BF52" s="535"/>
      <c r="BG52" s="501"/>
      <c r="BH52" s="500"/>
      <c r="BI52" s="535"/>
      <c r="BJ52" s="535"/>
      <c r="BK52" s="501"/>
      <c r="BL52" s="500"/>
      <c r="BM52" s="535"/>
      <c r="BN52" s="535"/>
      <c r="BO52" s="501"/>
      <c r="BP52" s="500"/>
      <c r="BQ52" s="535"/>
      <c r="BR52" s="535"/>
      <c r="BS52" s="535"/>
      <c r="BT52" s="535"/>
      <c r="BU52" s="535"/>
      <c r="BV52" s="535"/>
      <c r="BW52" s="535"/>
      <c r="BX52" s="535"/>
      <c r="BY52" s="535"/>
      <c r="BZ52" s="501"/>
      <c r="CA52" s="500"/>
      <c r="CB52" s="535"/>
      <c r="CC52" s="501"/>
    </row>
    <row r="53" spans="2:81" s="25" customFormat="1" ht="18" customHeight="1">
      <c r="B53" s="561"/>
      <c r="C53" s="561"/>
      <c r="D53" s="526"/>
      <c r="E53" s="536"/>
      <c r="F53" s="536"/>
      <c r="G53" s="527"/>
      <c r="H53" s="526"/>
      <c r="I53" s="536"/>
      <c r="J53" s="536"/>
      <c r="K53" s="527"/>
      <c r="L53" s="526"/>
      <c r="M53" s="536"/>
      <c r="N53" s="536"/>
      <c r="O53" s="527"/>
      <c r="P53" s="526"/>
      <c r="Q53" s="536"/>
      <c r="R53" s="536"/>
      <c r="S53" s="527"/>
      <c r="T53" s="526"/>
      <c r="U53" s="536"/>
      <c r="V53" s="536"/>
      <c r="W53" s="527"/>
      <c r="X53" s="526"/>
      <c r="Y53" s="527"/>
      <c r="Z53" s="526"/>
      <c r="AA53" s="527"/>
      <c r="AB53" s="526"/>
      <c r="AC53" s="536"/>
      <c r="AD53" s="536"/>
      <c r="AE53" s="536"/>
      <c r="AF53" s="536"/>
      <c r="AG53" s="527"/>
      <c r="AH53" s="556"/>
      <c r="AI53" s="557"/>
      <c r="AJ53" s="537" t="s">
        <v>352</v>
      </c>
      <c r="AK53" s="538"/>
      <c r="AL53" s="538"/>
      <c r="AM53" s="539"/>
      <c r="AN53" s="537" t="s">
        <v>26</v>
      </c>
      <c r="AO53" s="538"/>
      <c r="AP53" s="538"/>
      <c r="AQ53" s="539"/>
      <c r="AR53" s="537" t="s">
        <v>8</v>
      </c>
      <c r="AS53" s="538"/>
      <c r="AT53" s="538"/>
      <c r="AU53" s="539"/>
      <c r="AV53" s="537" t="s">
        <v>314</v>
      </c>
      <c r="AW53" s="539"/>
      <c r="AX53" s="537" t="s">
        <v>315</v>
      </c>
      <c r="AY53" s="539"/>
      <c r="AZ53" s="568" t="s">
        <v>353</v>
      </c>
      <c r="BA53" s="538"/>
      <c r="BB53" s="538"/>
      <c r="BC53" s="539"/>
      <c r="BD53" s="568" t="s">
        <v>354</v>
      </c>
      <c r="BE53" s="538"/>
      <c r="BF53" s="538"/>
      <c r="BG53" s="539"/>
      <c r="BH53" s="568" t="s">
        <v>355</v>
      </c>
      <c r="BI53" s="538"/>
      <c r="BJ53" s="538"/>
      <c r="BK53" s="539"/>
      <c r="BL53" s="537" t="s">
        <v>345</v>
      </c>
      <c r="BM53" s="538"/>
      <c r="BN53" s="538"/>
      <c r="BO53" s="539"/>
      <c r="BP53" s="537" t="s">
        <v>339</v>
      </c>
      <c r="BQ53" s="538"/>
      <c r="BR53" s="538"/>
      <c r="BS53" s="538"/>
      <c r="BT53" s="538"/>
      <c r="BU53" s="538"/>
      <c r="BV53" s="538"/>
      <c r="BW53" s="538"/>
      <c r="BX53" s="538"/>
      <c r="BY53" s="538"/>
      <c r="BZ53" s="539"/>
      <c r="CA53" s="537" t="s">
        <v>213</v>
      </c>
      <c r="CB53" s="538"/>
      <c r="CC53" s="539"/>
    </row>
    <row r="54" spans="2:81" s="25" customFormat="1" ht="18" customHeight="1">
      <c r="B54" s="561"/>
      <c r="C54" s="561"/>
      <c r="D54" s="500"/>
      <c r="E54" s="535"/>
      <c r="F54" s="535"/>
      <c r="G54" s="501"/>
      <c r="H54" s="500"/>
      <c r="I54" s="535"/>
      <c r="J54" s="535"/>
      <c r="K54" s="501"/>
      <c r="L54" s="500"/>
      <c r="M54" s="535"/>
      <c r="N54" s="535"/>
      <c r="O54" s="501"/>
      <c r="P54" s="500"/>
      <c r="Q54" s="535"/>
      <c r="R54" s="535"/>
      <c r="S54" s="501"/>
      <c r="T54" s="500"/>
      <c r="U54" s="535"/>
      <c r="V54" s="535"/>
      <c r="W54" s="501"/>
      <c r="X54" s="500"/>
      <c r="Y54" s="501"/>
      <c r="Z54" s="500"/>
      <c r="AA54" s="501"/>
      <c r="AB54" s="500"/>
      <c r="AC54" s="535"/>
      <c r="AD54" s="535"/>
      <c r="AE54" s="535"/>
      <c r="AF54" s="535"/>
      <c r="AG54" s="501"/>
      <c r="AH54" s="556"/>
      <c r="AI54" s="557"/>
      <c r="AJ54" s="498"/>
      <c r="AK54" s="534"/>
      <c r="AL54" s="534"/>
      <c r="AM54" s="499"/>
      <c r="AN54" s="498" t="str">
        <f>IFERROR((VLOOKUP(AJ54,法杖与无人机!$B$57:$BL$61,10,FALSE)),"")</f>
        <v/>
      </c>
      <c r="AO54" s="534"/>
      <c r="AP54" s="534"/>
      <c r="AQ54" s="499"/>
      <c r="AR54" s="498" t="str">
        <f>IFERROR((VLOOKUP(AJ54,法杖与无人机!$B$57:$BL$61,13,FALSE)),"")</f>
        <v/>
      </c>
      <c r="AS54" s="534"/>
      <c r="AT54" s="534"/>
      <c r="AU54" s="499"/>
      <c r="AV54" s="498" t="str">
        <f>IFERROR((VLOOKUP(AJ54,法杖与无人机!$B$57:$BL$61,17,FALSE)),"")</f>
        <v/>
      </c>
      <c r="AW54" s="499"/>
      <c r="AX54" s="498" t="str">
        <f>IFERROR((VLOOKUP(AJ54,法杖与无人机!$B$57:$BL$61,19,FALSE)),"")</f>
        <v/>
      </c>
      <c r="AY54" s="499"/>
      <c r="AZ54" s="498"/>
      <c r="BA54" s="534"/>
      <c r="BB54" s="534"/>
      <c r="BC54" s="499"/>
      <c r="BD54" s="498"/>
      <c r="BE54" s="534"/>
      <c r="BF54" s="534"/>
      <c r="BG54" s="499"/>
      <c r="BH54" s="498"/>
      <c r="BI54" s="534"/>
      <c r="BJ54" s="534"/>
      <c r="BK54" s="499"/>
      <c r="BL54" s="498" t="str">
        <f>IFERROR((VLOOKUP(AJ54,法杖与无人机!$B$57:$BL$61,30,FALSE)),"")</f>
        <v/>
      </c>
      <c r="BM54" s="534"/>
      <c r="BN54" s="534"/>
      <c r="BO54" s="499"/>
      <c r="BP54" s="498" t="str">
        <f>IFERROR((VLOOKUP(AJ54,法杖与无人机!$B$57:$BL$61,33,FALSE)),"")</f>
        <v/>
      </c>
      <c r="BQ54" s="534"/>
      <c r="BR54" s="534"/>
      <c r="BS54" s="534"/>
      <c r="BT54" s="534"/>
      <c r="BU54" s="534"/>
      <c r="BV54" s="534"/>
      <c r="BW54" s="534"/>
      <c r="BX54" s="534"/>
      <c r="BY54" s="534"/>
      <c r="BZ54" s="499"/>
      <c r="CA54" s="498"/>
      <c r="CB54" s="534"/>
      <c r="CC54" s="499"/>
    </row>
    <row r="55" spans="2:81" s="25" customFormat="1" ht="18" customHeight="1">
      <c r="B55" s="561"/>
      <c r="C55" s="561"/>
      <c r="D55" s="537" t="s">
        <v>334</v>
      </c>
      <c r="E55" s="538"/>
      <c r="F55" s="538"/>
      <c r="G55" s="539"/>
      <c r="H55" s="537" t="s">
        <v>336</v>
      </c>
      <c r="I55" s="538"/>
      <c r="J55" s="538"/>
      <c r="K55" s="539"/>
      <c r="L55" s="537" t="s">
        <v>188</v>
      </c>
      <c r="M55" s="538"/>
      <c r="N55" s="538"/>
      <c r="O55" s="539"/>
      <c r="P55" s="537" t="s">
        <v>200</v>
      </c>
      <c r="Q55" s="538"/>
      <c r="R55" s="538"/>
      <c r="S55" s="539"/>
      <c r="T55" s="537" t="s">
        <v>338</v>
      </c>
      <c r="U55" s="538"/>
      <c r="V55" s="538"/>
      <c r="W55" s="539"/>
      <c r="X55" s="537" t="s">
        <v>213</v>
      </c>
      <c r="Y55" s="539"/>
      <c r="Z55" s="537" t="s">
        <v>200</v>
      </c>
      <c r="AA55" s="539"/>
      <c r="AB55" s="537" t="s">
        <v>339</v>
      </c>
      <c r="AC55" s="538"/>
      <c r="AD55" s="538"/>
      <c r="AE55" s="538"/>
      <c r="AF55" s="538"/>
      <c r="AG55" s="539"/>
      <c r="AH55" s="556"/>
      <c r="AI55" s="557"/>
      <c r="AJ55" s="500"/>
      <c r="AK55" s="535"/>
      <c r="AL55" s="535"/>
      <c r="AM55" s="501"/>
      <c r="AN55" s="500"/>
      <c r="AO55" s="535"/>
      <c r="AP55" s="535"/>
      <c r="AQ55" s="501"/>
      <c r="AR55" s="500"/>
      <c r="AS55" s="535"/>
      <c r="AT55" s="535"/>
      <c r="AU55" s="501"/>
      <c r="AV55" s="500"/>
      <c r="AW55" s="501"/>
      <c r="AX55" s="500"/>
      <c r="AY55" s="501"/>
      <c r="AZ55" s="500"/>
      <c r="BA55" s="535"/>
      <c r="BB55" s="535"/>
      <c r="BC55" s="501"/>
      <c r="BD55" s="500"/>
      <c r="BE55" s="535"/>
      <c r="BF55" s="535"/>
      <c r="BG55" s="501"/>
      <c r="BH55" s="500"/>
      <c r="BI55" s="535"/>
      <c r="BJ55" s="535"/>
      <c r="BK55" s="501"/>
      <c r="BL55" s="500"/>
      <c r="BM55" s="535"/>
      <c r="BN55" s="535"/>
      <c r="BO55" s="501"/>
      <c r="BP55" s="500"/>
      <c r="BQ55" s="535"/>
      <c r="BR55" s="535"/>
      <c r="BS55" s="535"/>
      <c r="BT55" s="535"/>
      <c r="BU55" s="535"/>
      <c r="BV55" s="535"/>
      <c r="BW55" s="535"/>
      <c r="BX55" s="535"/>
      <c r="BY55" s="535"/>
      <c r="BZ55" s="501"/>
      <c r="CA55" s="500"/>
      <c r="CB55" s="535"/>
      <c r="CC55" s="501"/>
    </row>
    <row r="56" spans="2:81" s="25" customFormat="1" ht="18" customHeight="1">
      <c r="B56" s="561"/>
      <c r="C56" s="561"/>
      <c r="D56" s="498"/>
      <c r="E56" s="534"/>
      <c r="F56" s="534"/>
      <c r="G56" s="499"/>
      <c r="H56" s="498" t="str">
        <f>IFERROR(VLOOKUP(D56,武器!$B$243:$BM$262,7,FALSE),"")</f>
        <v/>
      </c>
      <c r="I56" s="534"/>
      <c r="J56" s="534"/>
      <c r="K56" s="499"/>
      <c r="L56" s="498" t="str">
        <f>IFERROR(VLOOKUP(D56,武器!$B$243:$BM$262,11,FALSE),"")</f>
        <v/>
      </c>
      <c r="M56" s="534"/>
      <c r="N56" s="534"/>
      <c r="O56" s="499"/>
      <c r="P56" s="498" t="str">
        <f>IFERROR(VLOOKUP(D56,武器!$B$243:$BM$262,21,FALSE),"")</f>
        <v/>
      </c>
      <c r="Q56" s="534"/>
      <c r="R56" s="534"/>
      <c r="S56" s="499"/>
      <c r="T56" s="498" t="str">
        <f>IFERROR(VLOOKUP(D56,武器!$B$243:$BM$262,17,FALSE),"")</f>
        <v/>
      </c>
      <c r="U56" s="534"/>
      <c r="V56" s="534"/>
      <c r="W56" s="499"/>
      <c r="X56" s="498"/>
      <c r="Y56" s="499"/>
      <c r="Z56" s="498"/>
      <c r="AA56" s="499"/>
      <c r="AB56" s="498" t="str">
        <f>IFERROR(VLOOKUP(D56,武器!$B$243:$BM$262,26,FALSE),"")</f>
        <v/>
      </c>
      <c r="AC56" s="534"/>
      <c r="AD56" s="534"/>
      <c r="AE56" s="534"/>
      <c r="AF56" s="534"/>
      <c r="AG56" s="499"/>
      <c r="AH56" s="556"/>
      <c r="AI56" s="557"/>
      <c r="AJ56" s="537" t="s">
        <v>352</v>
      </c>
      <c r="AK56" s="538"/>
      <c r="AL56" s="538"/>
      <c r="AM56" s="539"/>
      <c r="AN56" s="537" t="s">
        <v>26</v>
      </c>
      <c r="AO56" s="538"/>
      <c r="AP56" s="538"/>
      <c r="AQ56" s="539"/>
      <c r="AR56" s="537" t="s">
        <v>8</v>
      </c>
      <c r="AS56" s="538"/>
      <c r="AT56" s="538"/>
      <c r="AU56" s="539"/>
      <c r="AV56" s="537" t="s">
        <v>314</v>
      </c>
      <c r="AW56" s="539"/>
      <c r="AX56" s="537" t="s">
        <v>315</v>
      </c>
      <c r="AY56" s="539"/>
      <c r="AZ56" s="568" t="s">
        <v>353</v>
      </c>
      <c r="BA56" s="538"/>
      <c r="BB56" s="538"/>
      <c r="BC56" s="539"/>
      <c r="BD56" s="568" t="s">
        <v>354</v>
      </c>
      <c r="BE56" s="538"/>
      <c r="BF56" s="538"/>
      <c r="BG56" s="539"/>
      <c r="BH56" s="568" t="s">
        <v>355</v>
      </c>
      <c r="BI56" s="538"/>
      <c r="BJ56" s="538"/>
      <c r="BK56" s="539"/>
      <c r="BL56" s="537" t="s">
        <v>345</v>
      </c>
      <c r="BM56" s="538"/>
      <c r="BN56" s="538"/>
      <c r="BO56" s="539"/>
      <c r="BP56" s="537" t="s">
        <v>339</v>
      </c>
      <c r="BQ56" s="538"/>
      <c r="BR56" s="538"/>
      <c r="BS56" s="538"/>
      <c r="BT56" s="538"/>
      <c r="BU56" s="538"/>
      <c r="BV56" s="538"/>
      <c r="BW56" s="538"/>
      <c r="BX56" s="538"/>
      <c r="BY56" s="538"/>
      <c r="BZ56" s="539"/>
      <c r="CA56" s="537" t="s">
        <v>213</v>
      </c>
      <c r="CB56" s="538"/>
      <c r="CC56" s="539"/>
    </row>
    <row r="57" spans="2:81" s="25" customFormat="1" ht="18" customHeight="1">
      <c r="B57" s="561"/>
      <c r="C57" s="561"/>
      <c r="D57" s="526"/>
      <c r="E57" s="536"/>
      <c r="F57" s="536"/>
      <c r="G57" s="527"/>
      <c r="H57" s="526"/>
      <c r="I57" s="536"/>
      <c r="J57" s="536"/>
      <c r="K57" s="527"/>
      <c r="L57" s="526"/>
      <c r="M57" s="536"/>
      <c r="N57" s="536"/>
      <c r="O57" s="527"/>
      <c r="P57" s="526"/>
      <c r="Q57" s="536"/>
      <c r="R57" s="536"/>
      <c r="S57" s="527"/>
      <c r="T57" s="526"/>
      <c r="U57" s="536"/>
      <c r="V57" s="536"/>
      <c r="W57" s="527"/>
      <c r="X57" s="526"/>
      <c r="Y57" s="527"/>
      <c r="Z57" s="526"/>
      <c r="AA57" s="527"/>
      <c r="AB57" s="526"/>
      <c r="AC57" s="536"/>
      <c r="AD57" s="536"/>
      <c r="AE57" s="536"/>
      <c r="AF57" s="536"/>
      <c r="AG57" s="527"/>
      <c r="AH57" s="556"/>
      <c r="AI57" s="557"/>
      <c r="AJ57" s="498"/>
      <c r="AK57" s="534"/>
      <c r="AL57" s="534"/>
      <c r="AM57" s="499"/>
      <c r="AN57" s="498" t="str">
        <f>IFERROR((VLOOKUP(AJ57,法杖与无人机!$B$57:$BL$61,10,FALSE)),"")</f>
        <v/>
      </c>
      <c r="AO57" s="534"/>
      <c r="AP57" s="534"/>
      <c r="AQ57" s="499"/>
      <c r="AR57" s="498" t="str">
        <f>IFERROR((VLOOKUP(AJ57,法杖与无人机!$B$57:$BL$61,13,FALSE)),"")</f>
        <v/>
      </c>
      <c r="AS57" s="534"/>
      <c r="AT57" s="534"/>
      <c r="AU57" s="499"/>
      <c r="AV57" s="498" t="str">
        <f>IFERROR((VLOOKUP(AJ57,法杖与无人机!$B$57:$BL$61,17,FALSE)),"")</f>
        <v/>
      </c>
      <c r="AW57" s="499"/>
      <c r="AX57" s="498" t="str">
        <f>IFERROR((VLOOKUP(AJ57,法杖与无人机!$B$57:$BL$61,19,FALSE)),"")</f>
        <v/>
      </c>
      <c r="AY57" s="499"/>
      <c r="AZ57" s="498"/>
      <c r="BA57" s="534"/>
      <c r="BB57" s="534"/>
      <c r="BC57" s="499"/>
      <c r="BD57" s="498"/>
      <c r="BE57" s="534"/>
      <c r="BF57" s="534"/>
      <c r="BG57" s="499"/>
      <c r="BH57" s="498"/>
      <c r="BI57" s="534"/>
      <c r="BJ57" s="534"/>
      <c r="BK57" s="499"/>
      <c r="BL57" s="498" t="str">
        <f>IFERROR((VLOOKUP(AJ57,法杖与无人机!$B$57:$BL$61,30,FALSE)),"")</f>
        <v/>
      </c>
      <c r="BM57" s="534"/>
      <c r="BN57" s="534"/>
      <c r="BO57" s="499"/>
      <c r="BP57" s="498" t="str">
        <f>IFERROR((VLOOKUP(AJ57,法杖与无人机!$B$57:$BL$61,33,FALSE)),"")</f>
        <v/>
      </c>
      <c r="BQ57" s="534"/>
      <c r="BR57" s="534"/>
      <c r="BS57" s="534"/>
      <c r="BT57" s="534"/>
      <c r="BU57" s="534"/>
      <c r="BV57" s="534"/>
      <c r="BW57" s="534"/>
      <c r="BX57" s="534"/>
      <c r="BY57" s="534"/>
      <c r="BZ57" s="499"/>
      <c r="CA57" s="498"/>
      <c r="CB57" s="534"/>
      <c r="CC57" s="499"/>
    </row>
    <row r="58" spans="2:81" s="25" customFormat="1" ht="18" customHeight="1">
      <c r="B58" s="561"/>
      <c r="C58" s="561"/>
      <c r="D58" s="526"/>
      <c r="E58" s="536"/>
      <c r="F58" s="536"/>
      <c r="G58" s="527"/>
      <c r="H58" s="526"/>
      <c r="I58" s="536"/>
      <c r="J58" s="536"/>
      <c r="K58" s="527"/>
      <c r="L58" s="526"/>
      <c r="M58" s="536"/>
      <c r="N58" s="536"/>
      <c r="O58" s="527"/>
      <c r="P58" s="526"/>
      <c r="Q58" s="536"/>
      <c r="R58" s="536"/>
      <c r="S58" s="527"/>
      <c r="T58" s="526"/>
      <c r="U58" s="536"/>
      <c r="V58" s="536"/>
      <c r="W58" s="527"/>
      <c r="X58" s="526"/>
      <c r="Y58" s="527"/>
      <c r="Z58" s="526"/>
      <c r="AA58" s="527"/>
      <c r="AB58" s="526"/>
      <c r="AC58" s="536"/>
      <c r="AD58" s="536"/>
      <c r="AE58" s="536"/>
      <c r="AF58" s="536"/>
      <c r="AG58" s="527"/>
      <c r="AH58" s="556"/>
      <c r="AI58" s="557"/>
      <c r="AJ58" s="500"/>
      <c r="AK58" s="535"/>
      <c r="AL58" s="535"/>
      <c r="AM58" s="501"/>
      <c r="AN58" s="500"/>
      <c r="AO58" s="535"/>
      <c r="AP58" s="535"/>
      <c r="AQ58" s="501"/>
      <c r="AR58" s="500"/>
      <c r="AS58" s="535"/>
      <c r="AT58" s="535"/>
      <c r="AU58" s="501"/>
      <c r="AV58" s="500"/>
      <c r="AW58" s="501"/>
      <c r="AX58" s="500"/>
      <c r="AY58" s="501"/>
      <c r="AZ58" s="500"/>
      <c r="BA58" s="535"/>
      <c r="BB58" s="535"/>
      <c r="BC58" s="501"/>
      <c r="BD58" s="500"/>
      <c r="BE58" s="535"/>
      <c r="BF58" s="535"/>
      <c r="BG58" s="501"/>
      <c r="BH58" s="500"/>
      <c r="BI58" s="535"/>
      <c r="BJ58" s="535"/>
      <c r="BK58" s="501"/>
      <c r="BL58" s="500"/>
      <c r="BM58" s="535"/>
      <c r="BN58" s="535"/>
      <c r="BO58" s="501"/>
      <c r="BP58" s="500"/>
      <c r="BQ58" s="535"/>
      <c r="BR58" s="535"/>
      <c r="BS58" s="535"/>
      <c r="BT58" s="535"/>
      <c r="BU58" s="535"/>
      <c r="BV58" s="535"/>
      <c r="BW58" s="535"/>
      <c r="BX58" s="535"/>
      <c r="BY58" s="535"/>
      <c r="BZ58" s="501"/>
      <c r="CA58" s="500"/>
      <c r="CB58" s="535"/>
      <c r="CC58" s="501"/>
    </row>
    <row r="59" spans="2:81" s="25" customFormat="1" ht="18" customHeight="1">
      <c r="B59" s="561"/>
      <c r="C59" s="561"/>
      <c r="D59" s="500"/>
      <c r="E59" s="535"/>
      <c r="F59" s="535"/>
      <c r="G59" s="501"/>
      <c r="H59" s="500"/>
      <c r="I59" s="535"/>
      <c r="J59" s="535"/>
      <c r="K59" s="501"/>
      <c r="L59" s="500"/>
      <c r="M59" s="535"/>
      <c r="N59" s="535"/>
      <c r="O59" s="501"/>
      <c r="P59" s="500"/>
      <c r="Q59" s="535"/>
      <c r="R59" s="535"/>
      <c r="S59" s="501"/>
      <c r="T59" s="500"/>
      <c r="U59" s="535"/>
      <c r="V59" s="535"/>
      <c r="W59" s="501"/>
      <c r="X59" s="500"/>
      <c r="Y59" s="501"/>
      <c r="Z59" s="500"/>
      <c r="AA59" s="501"/>
      <c r="AB59" s="500"/>
      <c r="AC59" s="535"/>
      <c r="AD59" s="535"/>
      <c r="AE59" s="535"/>
      <c r="AF59" s="535"/>
      <c r="AG59" s="501"/>
      <c r="AH59" s="556"/>
      <c r="AI59" s="557"/>
      <c r="AJ59" s="537" t="s">
        <v>352</v>
      </c>
      <c r="AK59" s="538"/>
      <c r="AL59" s="538"/>
      <c r="AM59" s="539"/>
      <c r="AN59" s="537" t="s">
        <v>26</v>
      </c>
      <c r="AO59" s="538"/>
      <c r="AP59" s="538"/>
      <c r="AQ59" s="539"/>
      <c r="AR59" s="537" t="s">
        <v>8</v>
      </c>
      <c r="AS59" s="538"/>
      <c r="AT59" s="538"/>
      <c r="AU59" s="539"/>
      <c r="AV59" s="537" t="s">
        <v>314</v>
      </c>
      <c r="AW59" s="539"/>
      <c r="AX59" s="537" t="s">
        <v>315</v>
      </c>
      <c r="AY59" s="539"/>
      <c r="AZ59" s="568" t="s">
        <v>353</v>
      </c>
      <c r="BA59" s="538"/>
      <c r="BB59" s="538"/>
      <c r="BC59" s="539"/>
      <c r="BD59" s="568" t="s">
        <v>354</v>
      </c>
      <c r="BE59" s="538"/>
      <c r="BF59" s="538"/>
      <c r="BG59" s="539"/>
      <c r="BH59" s="568" t="s">
        <v>355</v>
      </c>
      <c r="BI59" s="538"/>
      <c r="BJ59" s="538"/>
      <c r="BK59" s="539"/>
      <c r="BL59" s="537" t="s">
        <v>345</v>
      </c>
      <c r="BM59" s="538"/>
      <c r="BN59" s="538"/>
      <c r="BO59" s="539"/>
      <c r="BP59" s="537" t="s">
        <v>339</v>
      </c>
      <c r="BQ59" s="538"/>
      <c r="BR59" s="538"/>
      <c r="BS59" s="538"/>
      <c r="BT59" s="538"/>
      <c r="BU59" s="538"/>
      <c r="BV59" s="538"/>
      <c r="BW59" s="538"/>
      <c r="BX59" s="538"/>
      <c r="BY59" s="538"/>
      <c r="BZ59" s="539"/>
      <c r="CA59" s="537" t="s">
        <v>213</v>
      </c>
      <c r="CB59" s="538"/>
      <c r="CC59" s="539"/>
    </row>
    <row r="60" spans="2:81" s="25" customFormat="1" ht="18" customHeight="1">
      <c r="B60" s="561"/>
      <c r="C60" s="561"/>
      <c r="D60" s="537" t="s">
        <v>334</v>
      </c>
      <c r="E60" s="538"/>
      <c r="F60" s="538"/>
      <c r="G60" s="539"/>
      <c r="H60" s="537" t="s">
        <v>336</v>
      </c>
      <c r="I60" s="538"/>
      <c r="J60" s="538"/>
      <c r="K60" s="539"/>
      <c r="L60" s="537" t="s">
        <v>188</v>
      </c>
      <c r="M60" s="538"/>
      <c r="N60" s="538"/>
      <c r="O60" s="539"/>
      <c r="P60" s="537" t="s">
        <v>200</v>
      </c>
      <c r="Q60" s="538"/>
      <c r="R60" s="538"/>
      <c r="S60" s="539"/>
      <c r="T60" s="537" t="s">
        <v>338</v>
      </c>
      <c r="U60" s="538"/>
      <c r="V60" s="538"/>
      <c r="W60" s="539"/>
      <c r="X60" s="537" t="s">
        <v>213</v>
      </c>
      <c r="Y60" s="539"/>
      <c r="Z60" s="537" t="s">
        <v>200</v>
      </c>
      <c r="AA60" s="539"/>
      <c r="AB60" s="537" t="s">
        <v>339</v>
      </c>
      <c r="AC60" s="538"/>
      <c r="AD60" s="538"/>
      <c r="AE60" s="538"/>
      <c r="AF60" s="538"/>
      <c r="AG60" s="539"/>
      <c r="AH60" s="556"/>
      <c r="AI60" s="557"/>
      <c r="AJ60" s="498"/>
      <c r="AK60" s="534"/>
      <c r="AL60" s="534"/>
      <c r="AM60" s="499"/>
      <c r="AN60" s="498" t="str">
        <f>IFERROR((VLOOKUP(AJ60,法杖与无人机!$B$57:$BL$61,10,FALSE)),"")</f>
        <v/>
      </c>
      <c r="AO60" s="534"/>
      <c r="AP60" s="534"/>
      <c r="AQ60" s="499"/>
      <c r="AR60" s="498" t="str">
        <f>IFERROR((VLOOKUP(AJ60,法杖与无人机!$B$57:$BL$61,13,FALSE)),"")</f>
        <v/>
      </c>
      <c r="AS60" s="534"/>
      <c r="AT60" s="534"/>
      <c r="AU60" s="499"/>
      <c r="AV60" s="498" t="str">
        <f>IFERROR((VLOOKUP(AJ60,法杖与无人机!$B$57:$BL$61,17,FALSE)),"")</f>
        <v/>
      </c>
      <c r="AW60" s="499"/>
      <c r="AX60" s="498" t="str">
        <f>IFERROR((VLOOKUP(AJ60,法杖与无人机!$B$57:$BL$61,19,FALSE)),"")</f>
        <v/>
      </c>
      <c r="AY60" s="499"/>
      <c r="AZ60" s="498"/>
      <c r="BA60" s="534"/>
      <c r="BB60" s="534"/>
      <c r="BC60" s="499"/>
      <c r="BD60" s="498"/>
      <c r="BE60" s="534"/>
      <c r="BF60" s="534"/>
      <c r="BG60" s="499"/>
      <c r="BH60" s="498"/>
      <c r="BI60" s="534"/>
      <c r="BJ60" s="534"/>
      <c r="BK60" s="499"/>
      <c r="BL60" s="498" t="str">
        <f>IFERROR((VLOOKUP(AJ60,法杖与无人机!$B$57:$BL$61,30,FALSE)),"")</f>
        <v/>
      </c>
      <c r="BM60" s="534"/>
      <c r="BN60" s="534"/>
      <c r="BO60" s="499"/>
      <c r="BP60" s="498" t="str">
        <f>IFERROR((VLOOKUP(AJ60,法杖与无人机!$B$57:$BL$61,33,FALSE)),"")</f>
        <v/>
      </c>
      <c r="BQ60" s="534"/>
      <c r="BR60" s="534"/>
      <c r="BS60" s="534"/>
      <c r="BT60" s="534"/>
      <c r="BU60" s="534"/>
      <c r="BV60" s="534"/>
      <c r="BW60" s="534"/>
      <c r="BX60" s="534"/>
      <c r="BY60" s="534"/>
      <c r="BZ60" s="499"/>
      <c r="CA60" s="498"/>
      <c r="CB60" s="534"/>
      <c r="CC60" s="499"/>
    </row>
    <row r="61" spans="2:81" s="25" customFormat="1" ht="18" customHeight="1">
      <c r="B61" s="561"/>
      <c r="C61" s="561"/>
      <c r="D61" s="498"/>
      <c r="E61" s="534"/>
      <c r="F61" s="534"/>
      <c r="G61" s="499"/>
      <c r="H61" s="498" t="str">
        <f>IFERROR(VLOOKUP(D61,武器!$B$243:$BM$262,7,FALSE),"")</f>
        <v/>
      </c>
      <c r="I61" s="534"/>
      <c r="J61" s="534"/>
      <c r="K61" s="499"/>
      <c r="L61" s="498" t="str">
        <f>IFERROR(VLOOKUP(D61,武器!$B$243:$BM$262,11,FALSE),"")</f>
        <v/>
      </c>
      <c r="M61" s="534"/>
      <c r="N61" s="534"/>
      <c r="O61" s="499"/>
      <c r="P61" s="498" t="str">
        <f>IFERROR(VLOOKUP(D61,武器!$B$243:$BM$262,21,FALSE),"")</f>
        <v/>
      </c>
      <c r="Q61" s="534"/>
      <c r="R61" s="534"/>
      <c r="S61" s="499"/>
      <c r="T61" s="498" t="str">
        <f>IFERROR(VLOOKUP(D61,武器!$B$243:$BM$262,17,FALSE),"")</f>
        <v/>
      </c>
      <c r="U61" s="534"/>
      <c r="V61" s="534"/>
      <c r="W61" s="499"/>
      <c r="X61" s="498"/>
      <c r="Y61" s="499"/>
      <c r="Z61" s="498"/>
      <c r="AA61" s="499"/>
      <c r="AB61" s="498" t="str">
        <f>IFERROR(VLOOKUP(D61,武器!$B$243:$BM$262,26,FALSE),"")</f>
        <v/>
      </c>
      <c r="AC61" s="534"/>
      <c r="AD61" s="534"/>
      <c r="AE61" s="534"/>
      <c r="AF61" s="534"/>
      <c r="AG61" s="499"/>
      <c r="AH61" s="558"/>
      <c r="AI61" s="559"/>
      <c r="AJ61" s="500"/>
      <c r="AK61" s="535"/>
      <c r="AL61" s="535"/>
      <c r="AM61" s="501"/>
      <c r="AN61" s="500"/>
      <c r="AO61" s="535"/>
      <c r="AP61" s="535"/>
      <c r="AQ61" s="501"/>
      <c r="AR61" s="500"/>
      <c r="AS61" s="535"/>
      <c r="AT61" s="535"/>
      <c r="AU61" s="501"/>
      <c r="AV61" s="500"/>
      <c r="AW61" s="501"/>
      <c r="AX61" s="500"/>
      <c r="AY61" s="501"/>
      <c r="AZ61" s="500"/>
      <c r="BA61" s="535"/>
      <c r="BB61" s="535"/>
      <c r="BC61" s="501"/>
      <c r="BD61" s="500"/>
      <c r="BE61" s="535"/>
      <c r="BF61" s="535"/>
      <c r="BG61" s="501"/>
      <c r="BH61" s="500"/>
      <c r="BI61" s="535"/>
      <c r="BJ61" s="535"/>
      <c r="BK61" s="501"/>
      <c r="BL61" s="500"/>
      <c r="BM61" s="535"/>
      <c r="BN61" s="535"/>
      <c r="BO61" s="501"/>
      <c r="BP61" s="500"/>
      <c r="BQ61" s="535"/>
      <c r="BR61" s="535"/>
      <c r="BS61" s="535"/>
      <c r="BT61" s="535"/>
      <c r="BU61" s="535"/>
      <c r="BV61" s="535"/>
      <c r="BW61" s="535"/>
      <c r="BX61" s="535"/>
      <c r="BY61" s="535"/>
      <c r="BZ61" s="501"/>
      <c r="CA61" s="500"/>
      <c r="CB61" s="535"/>
      <c r="CC61" s="501"/>
    </row>
    <row r="62" spans="2:81" s="25" customFormat="1" ht="18" customHeight="1">
      <c r="B62" s="561"/>
      <c r="C62" s="561"/>
      <c r="D62" s="526"/>
      <c r="E62" s="536"/>
      <c r="F62" s="536"/>
      <c r="G62" s="527"/>
      <c r="H62" s="526"/>
      <c r="I62" s="536"/>
      <c r="J62" s="536"/>
      <c r="K62" s="527"/>
      <c r="L62" s="526"/>
      <c r="M62" s="536"/>
      <c r="N62" s="536"/>
      <c r="O62" s="527"/>
      <c r="P62" s="526"/>
      <c r="Q62" s="536"/>
      <c r="R62" s="536"/>
      <c r="S62" s="527"/>
      <c r="T62" s="526"/>
      <c r="U62" s="536"/>
      <c r="V62" s="536"/>
      <c r="W62" s="527"/>
      <c r="X62" s="526"/>
      <c r="Y62" s="527"/>
      <c r="Z62" s="526"/>
      <c r="AA62" s="527"/>
      <c r="AB62" s="526"/>
      <c r="AC62" s="536"/>
      <c r="AD62" s="536"/>
      <c r="AE62" s="536"/>
      <c r="AF62" s="536"/>
      <c r="AG62" s="527"/>
      <c r="AH62" s="554" t="s">
        <v>356</v>
      </c>
      <c r="AI62" s="555"/>
      <c r="AJ62" s="537" t="s">
        <v>357</v>
      </c>
      <c r="AK62" s="538"/>
      <c r="AL62" s="538"/>
      <c r="AM62" s="539"/>
      <c r="AN62" s="537" t="s">
        <v>358</v>
      </c>
      <c r="AO62" s="538"/>
      <c r="AP62" s="538"/>
      <c r="AQ62" s="539"/>
      <c r="AR62" s="537" t="s">
        <v>359</v>
      </c>
      <c r="AS62" s="538"/>
      <c r="AT62" s="538"/>
      <c r="AU62" s="539"/>
      <c r="AV62" s="537" t="s">
        <v>200</v>
      </c>
      <c r="AW62" s="538"/>
      <c r="AX62" s="538"/>
      <c r="AY62" s="539"/>
      <c r="AZ62" s="537" t="s">
        <v>344</v>
      </c>
      <c r="BA62" s="538"/>
      <c r="BB62" s="538"/>
      <c r="BC62" s="539"/>
      <c r="BD62" s="537" t="s">
        <v>345</v>
      </c>
      <c r="BE62" s="538"/>
      <c r="BF62" s="538"/>
      <c r="BG62" s="539"/>
      <c r="BH62" s="537" t="s">
        <v>339</v>
      </c>
      <c r="BI62" s="538"/>
      <c r="BJ62" s="538"/>
      <c r="BK62" s="538"/>
      <c r="BL62" s="538"/>
      <c r="BM62" s="538"/>
      <c r="BN62" s="538"/>
      <c r="BO62" s="538"/>
      <c r="BP62" s="538"/>
      <c r="BQ62" s="538"/>
      <c r="BR62" s="538"/>
      <c r="BS62" s="538"/>
      <c r="BT62" s="538"/>
      <c r="BU62" s="538"/>
      <c r="BV62" s="538"/>
      <c r="BW62" s="538"/>
      <c r="BX62" s="538"/>
      <c r="BY62" s="538"/>
      <c r="BZ62" s="538"/>
      <c r="CA62" s="538"/>
      <c r="CB62" s="538"/>
      <c r="CC62" s="539"/>
    </row>
    <row r="63" spans="2:81" s="25" customFormat="1" ht="18" customHeight="1">
      <c r="B63" s="561"/>
      <c r="C63" s="561"/>
      <c r="D63" s="526"/>
      <c r="E63" s="536"/>
      <c r="F63" s="536"/>
      <c r="G63" s="527"/>
      <c r="H63" s="526"/>
      <c r="I63" s="536"/>
      <c r="J63" s="536"/>
      <c r="K63" s="527"/>
      <c r="L63" s="526"/>
      <c r="M63" s="536"/>
      <c r="N63" s="536"/>
      <c r="O63" s="527"/>
      <c r="P63" s="526"/>
      <c r="Q63" s="536"/>
      <c r="R63" s="536"/>
      <c r="S63" s="527"/>
      <c r="T63" s="526"/>
      <c r="U63" s="536"/>
      <c r="V63" s="536"/>
      <c r="W63" s="527"/>
      <c r="X63" s="526"/>
      <c r="Y63" s="527"/>
      <c r="Z63" s="526"/>
      <c r="AA63" s="527"/>
      <c r="AB63" s="526"/>
      <c r="AC63" s="536"/>
      <c r="AD63" s="536"/>
      <c r="AE63" s="536"/>
      <c r="AF63" s="536"/>
      <c r="AG63" s="527"/>
      <c r="AH63" s="556"/>
      <c r="AI63" s="557"/>
      <c r="AJ63" s="497"/>
      <c r="AK63" s="497"/>
      <c r="AL63" s="497"/>
      <c r="AM63" s="497"/>
      <c r="AN63" s="498" t="str">
        <f>IFERROR(VLOOKUP(AJ63,护甲!$B$7:$BB$36,5,FALSE),"")</f>
        <v/>
      </c>
      <c r="AO63" s="534"/>
      <c r="AP63" s="534"/>
      <c r="AQ63" s="499"/>
      <c r="AR63" s="498" t="str">
        <f>IFERROR(VLOOKUP(AJ63,护甲!$B$7:$BB$36,7,FALSE),"")</f>
        <v/>
      </c>
      <c r="AS63" s="534"/>
      <c r="AT63" s="534"/>
      <c r="AU63" s="499"/>
      <c r="AV63" s="498" t="str">
        <f>IFERROR(VLOOKUP(AJ63,护甲!$B$7:$BB$36,9,FALSE),"")</f>
        <v/>
      </c>
      <c r="AW63" s="534"/>
      <c r="AX63" s="534"/>
      <c r="AY63" s="499"/>
      <c r="AZ63" s="498" t="str">
        <f>IFERROR(VLOOKUP(AJ63,护甲!$B$7:$BB$36,11,FALSE),"")</f>
        <v/>
      </c>
      <c r="BA63" s="534"/>
      <c r="BB63" s="534"/>
      <c r="BC63" s="499"/>
      <c r="BD63" s="498" t="str">
        <f>IFERROR(VLOOKUP(AJ63,护甲!$B$7:$BB$36,13,FALSE),"")</f>
        <v/>
      </c>
      <c r="BE63" s="534"/>
      <c r="BF63" s="534"/>
      <c r="BG63" s="499"/>
      <c r="BH63" s="498" t="str">
        <f>IFERROR(VLOOKUP(AJ63,护甲!$B$7:$BB$36,16,FALSE),"")</f>
        <v/>
      </c>
      <c r="BI63" s="534"/>
      <c r="BJ63" s="534"/>
      <c r="BK63" s="534"/>
      <c r="BL63" s="534"/>
      <c r="BM63" s="534"/>
      <c r="BN63" s="534"/>
      <c r="BO63" s="534"/>
      <c r="BP63" s="534"/>
      <c r="BQ63" s="534"/>
      <c r="BR63" s="534"/>
      <c r="BS63" s="534"/>
      <c r="BT63" s="534"/>
      <c r="BU63" s="534"/>
      <c r="BV63" s="534"/>
      <c r="BW63" s="534"/>
      <c r="BX63" s="534"/>
      <c r="BY63" s="534"/>
      <c r="BZ63" s="534"/>
      <c r="CA63" s="534"/>
      <c r="CB63" s="534"/>
      <c r="CC63" s="499"/>
    </row>
    <row r="64" spans="2:81" s="25" customFormat="1" ht="18" customHeight="1">
      <c r="B64" s="561"/>
      <c r="C64" s="561"/>
      <c r="D64" s="500"/>
      <c r="E64" s="535"/>
      <c r="F64" s="535"/>
      <c r="G64" s="501"/>
      <c r="H64" s="500"/>
      <c r="I64" s="535"/>
      <c r="J64" s="535"/>
      <c r="K64" s="501"/>
      <c r="L64" s="500"/>
      <c r="M64" s="535"/>
      <c r="N64" s="535"/>
      <c r="O64" s="501"/>
      <c r="P64" s="500"/>
      <c r="Q64" s="535"/>
      <c r="R64" s="535"/>
      <c r="S64" s="501"/>
      <c r="T64" s="500"/>
      <c r="U64" s="535"/>
      <c r="V64" s="535"/>
      <c r="W64" s="501"/>
      <c r="X64" s="500"/>
      <c r="Y64" s="501"/>
      <c r="Z64" s="500"/>
      <c r="AA64" s="501"/>
      <c r="AB64" s="500"/>
      <c r="AC64" s="535"/>
      <c r="AD64" s="535"/>
      <c r="AE64" s="535"/>
      <c r="AF64" s="535"/>
      <c r="AG64" s="501"/>
      <c r="AH64" s="558"/>
      <c r="AI64" s="559"/>
      <c r="AJ64" s="497"/>
      <c r="AK64" s="497"/>
      <c r="AL64" s="497"/>
      <c r="AM64" s="497"/>
      <c r="AN64" s="500"/>
      <c r="AO64" s="535"/>
      <c r="AP64" s="535"/>
      <c r="AQ64" s="501"/>
      <c r="AR64" s="500"/>
      <c r="AS64" s="535"/>
      <c r="AT64" s="535"/>
      <c r="AU64" s="501"/>
      <c r="AV64" s="500"/>
      <c r="AW64" s="535"/>
      <c r="AX64" s="535"/>
      <c r="AY64" s="501"/>
      <c r="AZ64" s="500"/>
      <c r="BA64" s="535"/>
      <c r="BB64" s="535"/>
      <c r="BC64" s="501"/>
      <c r="BD64" s="500"/>
      <c r="BE64" s="535"/>
      <c r="BF64" s="535"/>
      <c r="BG64" s="501"/>
      <c r="BH64" s="500"/>
      <c r="BI64" s="535"/>
      <c r="BJ64" s="535"/>
      <c r="BK64" s="535"/>
      <c r="BL64" s="535"/>
      <c r="BM64" s="535"/>
      <c r="BN64" s="535"/>
      <c r="BO64" s="535"/>
      <c r="BP64" s="535"/>
      <c r="BQ64" s="535"/>
      <c r="BR64" s="535"/>
      <c r="BS64" s="535"/>
      <c r="BT64" s="535"/>
      <c r="BU64" s="535"/>
      <c r="BV64" s="535"/>
      <c r="BW64" s="535"/>
      <c r="BX64" s="535"/>
      <c r="BY64" s="535"/>
      <c r="BZ64" s="535"/>
      <c r="CA64" s="535"/>
      <c r="CB64" s="535"/>
      <c r="CC64" s="501"/>
    </row>
    <row r="65" spans="2:81" s="25" customFormat="1" ht="18" customHeight="1">
      <c r="B65" s="560" t="s">
        <v>360</v>
      </c>
      <c r="C65" s="560"/>
      <c r="D65" s="560"/>
      <c r="E65" s="560"/>
      <c r="F65" s="497"/>
      <c r="G65" s="497"/>
      <c r="H65" s="497"/>
      <c r="I65" s="497"/>
      <c r="J65" s="497"/>
      <c r="K65" s="497"/>
      <c r="L65" s="497"/>
      <c r="M65" s="497"/>
      <c r="N65" s="497"/>
      <c r="O65" s="497"/>
      <c r="P65" s="497"/>
      <c r="Q65" s="497"/>
      <c r="R65" s="497"/>
      <c r="S65" s="497"/>
      <c r="T65" s="497"/>
      <c r="U65" s="497"/>
      <c r="V65" s="497"/>
      <c r="W65" s="497"/>
      <c r="X65" s="497"/>
      <c r="Y65" s="497"/>
      <c r="Z65" s="497"/>
      <c r="AA65" s="497"/>
      <c r="AB65" s="497"/>
      <c r="AC65" s="497"/>
      <c r="AD65" s="497"/>
      <c r="AE65" s="497"/>
      <c r="AF65" s="497"/>
      <c r="AG65" s="497"/>
      <c r="AH65" s="497"/>
      <c r="AI65" s="497"/>
      <c r="AJ65" s="497"/>
      <c r="AK65" s="497"/>
      <c r="AL65" s="497"/>
      <c r="AM65" s="497"/>
      <c r="AN65" s="497"/>
      <c r="AO65" s="497"/>
      <c r="AP65" s="497"/>
      <c r="AQ65" s="497"/>
      <c r="AR65" s="497"/>
      <c r="AS65" s="497"/>
      <c r="AT65" s="497"/>
      <c r="AU65" s="497"/>
      <c r="AV65" s="497"/>
      <c r="AW65" s="497"/>
      <c r="AX65" s="497"/>
      <c r="AY65" s="497"/>
      <c r="AZ65" s="497"/>
      <c r="BA65" s="497"/>
      <c r="BB65" s="497"/>
      <c r="BC65" s="497"/>
      <c r="BD65" s="497"/>
      <c r="BE65" s="497"/>
      <c r="BF65" s="497"/>
      <c r="BG65" s="497"/>
      <c r="BH65" s="497"/>
      <c r="BI65" s="497"/>
      <c r="BJ65" s="497"/>
      <c r="BK65" s="497"/>
      <c r="BL65" s="497"/>
      <c r="BM65" s="497"/>
      <c r="BN65" s="497"/>
      <c r="BO65" s="497"/>
      <c r="BP65" s="497"/>
      <c r="BQ65" s="497"/>
      <c r="BR65" s="497"/>
      <c r="BS65" s="497"/>
      <c r="BT65" s="497"/>
      <c r="BU65" s="497"/>
      <c r="BV65" s="497"/>
      <c r="BW65" s="497"/>
      <c r="BX65" s="497"/>
      <c r="BY65" s="497"/>
      <c r="BZ65" s="497"/>
      <c r="CA65" s="497"/>
      <c r="CB65" s="497"/>
      <c r="CC65" s="497"/>
    </row>
    <row r="66" spans="2:81" s="25" customFormat="1" ht="18" customHeight="1">
      <c r="B66" s="560"/>
      <c r="C66" s="560"/>
      <c r="D66" s="560"/>
      <c r="E66" s="560"/>
      <c r="F66" s="497"/>
      <c r="G66" s="497"/>
      <c r="H66" s="497"/>
      <c r="I66" s="497"/>
      <c r="J66" s="497"/>
      <c r="K66" s="497"/>
      <c r="L66" s="497"/>
      <c r="M66" s="497"/>
      <c r="N66" s="497"/>
      <c r="O66" s="497"/>
      <c r="P66" s="497"/>
      <c r="Q66" s="497"/>
      <c r="R66" s="497"/>
      <c r="S66" s="497"/>
      <c r="T66" s="497"/>
      <c r="U66" s="497"/>
      <c r="V66" s="497"/>
      <c r="W66" s="497"/>
      <c r="X66" s="497"/>
      <c r="Y66" s="497"/>
      <c r="Z66" s="497"/>
      <c r="AA66" s="497"/>
      <c r="AB66" s="497"/>
      <c r="AC66" s="497"/>
      <c r="AD66" s="497"/>
      <c r="AE66" s="497"/>
      <c r="AF66" s="497"/>
      <c r="AG66" s="497"/>
      <c r="AH66" s="497"/>
      <c r="AI66" s="497"/>
      <c r="AJ66" s="497"/>
      <c r="AK66" s="497"/>
      <c r="AL66" s="497"/>
      <c r="AM66" s="497"/>
      <c r="AN66" s="497"/>
      <c r="AO66" s="497"/>
      <c r="AP66" s="497"/>
      <c r="AQ66" s="497"/>
      <c r="AR66" s="497"/>
      <c r="AS66" s="497"/>
      <c r="AT66" s="497"/>
      <c r="AU66" s="497"/>
      <c r="AV66" s="497"/>
      <c r="AW66" s="497"/>
      <c r="AX66" s="497"/>
      <c r="AY66" s="497"/>
      <c r="AZ66" s="497"/>
      <c r="BA66" s="497"/>
      <c r="BB66" s="497"/>
      <c r="BC66" s="497"/>
      <c r="BD66" s="497"/>
      <c r="BE66" s="497"/>
      <c r="BF66" s="497"/>
      <c r="BG66" s="497"/>
      <c r="BH66" s="497"/>
      <c r="BI66" s="497"/>
      <c r="BJ66" s="497"/>
      <c r="BK66" s="497"/>
      <c r="BL66" s="497"/>
      <c r="BM66" s="497"/>
      <c r="BN66" s="497"/>
      <c r="BO66" s="497"/>
      <c r="BP66" s="497"/>
      <c r="BQ66" s="497"/>
      <c r="BR66" s="497"/>
      <c r="BS66" s="497"/>
      <c r="BT66" s="497"/>
      <c r="BU66" s="497"/>
      <c r="BV66" s="497"/>
      <c r="BW66" s="497"/>
      <c r="BX66" s="497"/>
      <c r="BY66" s="497"/>
      <c r="BZ66" s="497"/>
      <c r="CA66" s="497"/>
      <c r="CB66" s="497"/>
      <c r="CC66" s="497"/>
    </row>
    <row r="67" spans="2:81" s="25" customFormat="1" ht="18" customHeight="1">
      <c r="B67" s="560"/>
      <c r="C67" s="560"/>
      <c r="D67" s="560"/>
      <c r="E67" s="560"/>
      <c r="F67" s="497"/>
      <c r="G67" s="497"/>
      <c r="H67" s="497"/>
      <c r="I67" s="497"/>
      <c r="J67" s="497"/>
      <c r="K67" s="497"/>
      <c r="L67" s="497"/>
      <c r="M67" s="497"/>
      <c r="N67" s="497"/>
      <c r="O67" s="497"/>
      <c r="P67" s="497"/>
      <c r="Q67" s="497"/>
      <c r="R67" s="497"/>
      <c r="S67" s="497"/>
      <c r="T67" s="497"/>
      <c r="U67" s="497"/>
      <c r="V67" s="497"/>
      <c r="W67" s="497"/>
      <c r="X67" s="497"/>
      <c r="Y67" s="497"/>
      <c r="Z67" s="497"/>
      <c r="AA67" s="497"/>
      <c r="AB67" s="497"/>
      <c r="AC67" s="497"/>
      <c r="AD67" s="497"/>
      <c r="AE67" s="497"/>
      <c r="AF67" s="497"/>
      <c r="AG67" s="497"/>
      <c r="AH67" s="497"/>
      <c r="AI67" s="497"/>
      <c r="AJ67" s="497"/>
      <c r="AK67" s="497"/>
      <c r="AL67" s="497"/>
      <c r="AM67" s="497"/>
      <c r="AN67" s="497"/>
      <c r="AO67" s="497"/>
      <c r="AP67" s="497"/>
      <c r="AQ67" s="497"/>
      <c r="AR67" s="497"/>
      <c r="AS67" s="497"/>
      <c r="AT67" s="497"/>
      <c r="AU67" s="497"/>
      <c r="AV67" s="497"/>
      <c r="AW67" s="497"/>
      <c r="AX67" s="497"/>
      <c r="AY67" s="497"/>
      <c r="AZ67" s="497"/>
      <c r="BA67" s="497"/>
      <c r="BB67" s="497"/>
      <c r="BC67" s="497"/>
      <c r="BD67" s="497"/>
      <c r="BE67" s="497"/>
      <c r="BF67" s="497"/>
      <c r="BG67" s="497"/>
      <c r="BH67" s="497"/>
      <c r="BI67" s="497"/>
      <c r="BJ67" s="497"/>
      <c r="BK67" s="497"/>
      <c r="BL67" s="497"/>
      <c r="BM67" s="497"/>
      <c r="BN67" s="497"/>
      <c r="BO67" s="497"/>
      <c r="BP67" s="497"/>
      <c r="BQ67" s="497"/>
      <c r="BR67" s="497"/>
      <c r="BS67" s="497"/>
      <c r="BT67" s="497"/>
      <c r="BU67" s="497"/>
      <c r="BV67" s="497"/>
      <c r="BW67" s="497"/>
      <c r="BX67" s="497"/>
      <c r="BY67" s="497"/>
      <c r="BZ67" s="497"/>
      <c r="CA67" s="497"/>
      <c r="CB67" s="497"/>
      <c r="CC67" s="497"/>
    </row>
    <row r="68" spans="2:81" s="25" customFormat="1" ht="18" customHeight="1"/>
    <row r="69" spans="2:81" s="25" customFormat="1" ht="18" customHeight="1"/>
    <row r="70" spans="2:81" s="25" customFormat="1" ht="18" customHeight="1"/>
    <row r="71" spans="2:81" s="25" customFormat="1" ht="18" customHeight="1"/>
    <row r="72" spans="2:81" s="25" customFormat="1" ht="18" customHeight="1"/>
    <row r="73" spans="2:81" s="25" customFormat="1" ht="18" customHeight="1"/>
    <row r="74" spans="2:81" s="25" customFormat="1" ht="18" customHeight="1"/>
    <row r="75" spans="2:81" s="25" customFormat="1" ht="18" customHeight="1"/>
    <row r="76" spans="2:81" s="25" customFormat="1" ht="18" customHeight="1"/>
    <row r="77" spans="2:81" s="25" customFormat="1" ht="18" customHeight="1"/>
    <row r="78" spans="2:81" s="25" customFormat="1" ht="18" customHeight="1"/>
    <row r="79" spans="2:81" s="25" customFormat="1" ht="18" customHeight="1"/>
    <row r="80" spans="2:81" s="25" customFormat="1" ht="18" customHeight="1"/>
    <row r="81" s="25" customFormat="1" ht="18" customHeight="1"/>
    <row r="82" s="25" customFormat="1" ht="18" customHeight="1"/>
    <row r="83" s="25" customFormat="1" ht="18" customHeight="1"/>
    <row r="84" s="25" customFormat="1" ht="18" customHeight="1"/>
    <row r="85" s="25" customFormat="1" ht="18" customHeight="1"/>
    <row r="86" s="25" customFormat="1" ht="18" customHeight="1"/>
    <row r="87" s="25" customFormat="1" ht="18" customHeight="1"/>
    <row r="88" s="25" customFormat="1" ht="18" customHeight="1"/>
    <row r="89" s="25" customFormat="1" ht="18" customHeight="1"/>
    <row r="90" s="25" customFormat="1" ht="18" customHeight="1"/>
    <row r="91" s="25" customFormat="1" ht="18" customHeight="1"/>
    <row r="92" s="25" customFormat="1" ht="18" customHeight="1"/>
    <row r="93" s="25" customFormat="1" ht="18" customHeight="1"/>
    <row r="94" s="25" customFormat="1" ht="18" customHeight="1"/>
    <row r="95" s="25" customFormat="1" ht="18" customHeight="1"/>
    <row r="96" s="25" customFormat="1" ht="18" customHeight="1"/>
    <row r="97" s="25" customFormat="1" ht="18" customHeight="1"/>
    <row r="98" s="25" customFormat="1" ht="18" customHeight="1"/>
    <row r="99" s="25" customFormat="1" ht="18" customHeight="1"/>
    <row r="100" s="25" customFormat="1" ht="18" customHeight="1"/>
    <row r="101" s="25" customFormat="1" ht="18" customHeight="1"/>
    <row r="102" s="25" customFormat="1" ht="18" customHeight="1"/>
    <row r="103" s="25" customFormat="1" ht="18" customHeight="1"/>
    <row r="104" s="25" customFormat="1" ht="18" customHeight="1"/>
    <row r="105" s="25" customFormat="1" ht="18" customHeight="1"/>
    <row r="106" s="25" customFormat="1" ht="18" customHeight="1"/>
    <row r="107" s="25" customFormat="1" ht="18" customHeight="1"/>
    <row r="108" s="25" customFormat="1" ht="18" customHeight="1"/>
    <row r="109" s="25" customFormat="1" ht="18" customHeight="1"/>
    <row r="110" s="25" customFormat="1" ht="18" customHeight="1"/>
    <row r="111" s="25" customFormat="1" ht="18" customHeight="1"/>
    <row r="112" s="25" customFormat="1" ht="18" customHeight="1"/>
    <row r="113" s="25" customFormat="1" ht="18" customHeight="1"/>
    <row r="114" s="25" customFormat="1" ht="18" customHeight="1"/>
    <row r="115" s="25" customFormat="1" ht="18" customHeight="1"/>
    <row r="116" s="25" customFormat="1" ht="18" customHeight="1"/>
    <row r="117" s="25" customFormat="1" ht="18" customHeight="1"/>
    <row r="118" s="25" customFormat="1" ht="18" customHeight="1"/>
    <row r="119" s="25" customFormat="1" ht="18" customHeight="1"/>
    <row r="120" s="25" customFormat="1" ht="18" customHeight="1"/>
    <row r="121" s="25" customFormat="1" ht="18" customHeight="1"/>
    <row r="122" s="25" customFormat="1" ht="18" customHeight="1"/>
    <row r="123" s="25" customFormat="1" ht="18" customHeight="1"/>
    <row r="124" s="25" customFormat="1" ht="18" customHeight="1"/>
    <row r="125" s="25" customFormat="1" ht="18" customHeight="1"/>
    <row r="126" s="25" customFormat="1" ht="18" customHeight="1"/>
    <row r="127" s="25" customFormat="1" ht="18" customHeight="1"/>
    <row r="128" s="25" customFormat="1" ht="18" customHeight="1"/>
    <row r="129" s="25" customFormat="1" ht="18" customHeight="1"/>
    <row r="130" s="25" customFormat="1" ht="18" customHeight="1"/>
    <row r="131" s="25" customFormat="1" ht="18" customHeight="1"/>
    <row r="132" s="25" customFormat="1" ht="18" customHeight="1"/>
    <row r="133" s="25" customFormat="1" ht="18" customHeight="1"/>
    <row r="134" s="25" customFormat="1" ht="18" customHeight="1"/>
    <row r="135" s="25" customFormat="1" ht="18" customHeight="1"/>
    <row r="136" s="25" customFormat="1" ht="18" customHeight="1"/>
    <row r="137" s="25" customFormat="1" ht="18" customHeight="1"/>
    <row r="138" s="25" customFormat="1" ht="18" customHeight="1"/>
    <row r="139" s="25" customFormat="1" ht="18" customHeight="1"/>
    <row r="140" s="25" customFormat="1" ht="18" customHeight="1"/>
    <row r="141" s="25" customFormat="1" ht="18" customHeight="1"/>
    <row r="142" s="25" customFormat="1" ht="18" customHeight="1"/>
    <row r="143" s="25" customFormat="1"/>
    <row r="144" s="25" customFormat="1"/>
    <row r="145" s="25" customFormat="1"/>
    <row r="146" s="25" customFormat="1"/>
    <row r="147" s="25" customFormat="1"/>
  </sheetData>
  <mergeCells count="787">
    <mergeCell ref="AT4:AW4"/>
    <mergeCell ref="AX4:BA4"/>
    <mergeCell ref="BB4:BE4"/>
    <mergeCell ref="BF4:BI4"/>
    <mergeCell ref="BJ4:BM4"/>
    <mergeCell ref="BN4:BQ4"/>
    <mergeCell ref="BR4:BU4"/>
    <mergeCell ref="B4:E4"/>
    <mergeCell ref="F4:I4"/>
    <mergeCell ref="J4:M4"/>
    <mergeCell ref="N4:Q4"/>
    <mergeCell ref="R4:U4"/>
    <mergeCell ref="V4:Y4"/>
    <mergeCell ref="Z4:AC4"/>
    <mergeCell ref="AD4:AG4"/>
    <mergeCell ref="AH4:AK4"/>
    <mergeCell ref="BV4:BY4"/>
    <mergeCell ref="BZ4:CC4"/>
    <mergeCell ref="B5:E5"/>
    <mergeCell ref="F5:I5"/>
    <mergeCell ref="J5:M5"/>
    <mergeCell ref="N5:Q5"/>
    <mergeCell ref="R5:U5"/>
    <mergeCell ref="V5:Y5"/>
    <mergeCell ref="Z5:AC5"/>
    <mergeCell ref="AD5:AG5"/>
    <mergeCell ref="AH5:AK5"/>
    <mergeCell ref="AL5:AO5"/>
    <mergeCell ref="AP5:AS5"/>
    <mergeCell ref="AT5:AW5"/>
    <mergeCell ref="AX5:BA5"/>
    <mergeCell ref="BB5:BE5"/>
    <mergeCell ref="BF5:BI5"/>
    <mergeCell ref="BJ5:BM5"/>
    <mergeCell ref="BN5:BQ5"/>
    <mergeCell ref="BR5:BU5"/>
    <mergeCell ref="BV5:BY5"/>
    <mergeCell ref="BZ5:CC5"/>
    <mergeCell ref="AL4:AO4"/>
    <mergeCell ref="AP4:AS4"/>
    <mergeCell ref="AT6:AW6"/>
    <mergeCell ref="AX6:BA6"/>
    <mergeCell ref="BB6:BE6"/>
    <mergeCell ref="BF6:BI6"/>
    <mergeCell ref="BJ6:BM6"/>
    <mergeCell ref="BN6:BQ6"/>
    <mergeCell ref="BR6:BU6"/>
    <mergeCell ref="B6:E6"/>
    <mergeCell ref="F6:I6"/>
    <mergeCell ref="J6:M6"/>
    <mergeCell ref="N6:Q6"/>
    <mergeCell ref="R6:U6"/>
    <mergeCell ref="V6:Y6"/>
    <mergeCell ref="Z6:AC6"/>
    <mergeCell ref="AD6:AG6"/>
    <mergeCell ref="AH6:AK6"/>
    <mergeCell ref="BV6:BY6"/>
    <mergeCell ref="BZ6:CC6"/>
    <mergeCell ref="B7:E7"/>
    <mergeCell ref="F7:I7"/>
    <mergeCell ref="J7:M7"/>
    <mergeCell ref="N7:Q7"/>
    <mergeCell ref="R7:U7"/>
    <mergeCell ref="V7:Y7"/>
    <mergeCell ref="Z7:AC7"/>
    <mergeCell ref="AD7:AG7"/>
    <mergeCell ref="AH7:AK7"/>
    <mergeCell ref="AL7:AO7"/>
    <mergeCell ref="AP7:AS7"/>
    <mergeCell ref="AT7:AW7"/>
    <mergeCell ref="AX7:BA7"/>
    <mergeCell ref="BB7:BE7"/>
    <mergeCell ref="BF7:BI7"/>
    <mergeCell ref="BJ7:BM7"/>
    <mergeCell ref="BN7:BQ7"/>
    <mergeCell ref="BR7:BU7"/>
    <mergeCell ref="BV7:BY7"/>
    <mergeCell ref="BZ7:CC7"/>
    <mergeCell ref="AL6:AO6"/>
    <mergeCell ref="AP6:AS6"/>
    <mergeCell ref="AP8:AS8"/>
    <mergeCell ref="AT8:AW8"/>
    <mergeCell ref="AX8:BA8"/>
    <mergeCell ref="BB8:BE8"/>
    <mergeCell ref="BF8:BI8"/>
    <mergeCell ref="BJ8:BM8"/>
    <mergeCell ref="BN8:BQ8"/>
    <mergeCell ref="BR8:BU8"/>
    <mergeCell ref="B8:E8"/>
    <mergeCell ref="F8:I8"/>
    <mergeCell ref="J8:M8"/>
    <mergeCell ref="N8:Q8"/>
    <mergeCell ref="R8:U8"/>
    <mergeCell ref="V8:Y8"/>
    <mergeCell ref="Z8:AC8"/>
    <mergeCell ref="AD8:AG8"/>
    <mergeCell ref="AH8:AK8"/>
    <mergeCell ref="BV8:BY8"/>
    <mergeCell ref="BZ8:CC8"/>
    <mergeCell ref="B11:E11"/>
    <mergeCell ref="F11:I11"/>
    <mergeCell ref="J11:M11"/>
    <mergeCell ref="N11:Q11"/>
    <mergeCell ref="R11:U11"/>
    <mergeCell ref="V11:Y11"/>
    <mergeCell ref="Z11:AC11"/>
    <mergeCell ref="AD11:AG11"/>
    <mergeCell ref="AI11:AM11"/>
    <mergeCell ref="AN11:AO11"/>
    <mergeCell ref="AP11:AQ11"/>
    <mergeCell ref="AR11:AS11"/>
    <mergeCell ref="AT11:AX11"/>
    <mergeCell ref="AY11:AZ11"/>
    <mergeCell ref="BA11:BB11"/>
    <mergeCell ref="BC11:BD11"/>
    <mergeCell ref="BE11:BI11"/>
    <mergeCell ref="BJ11:BK11"/>
    <mergeCell ref="BL11:BM11"/>
    <mergeCell ref="BN11:BO11"/>
    <mergeCell ref="BP11:BT11"/>
    <mergeCell ref="AL8:AO8"/>
    <mergeCell ref="B12:E12"/>
    <mergeCell ref="F12:I12"/>
    <mergeCell ref="J12:M12"/>
    <mergeCell ref="N12:Q12"/>
    <mergeCell ref="R12:U12"/>
    <mergeCell ref="V12:Y12"/>
    <mergeCell ref="Z12:AC12"/>
    <mergeCell ref="AD12:AG12"/>
    <mergeCell ref="AI12:AM12"/>
    <mergeCell ref="AN12:AO12"/>
    <mergeCell ref="AP12:AQ12"/>
    <mergeCell ref="AR12:AS12"/>
    <mergeCell ref="AT12:AX12"/>
    <mergeCell ref="AY12:AZ12"/>
    <mergeCell ref="BA12:BB12"/>
    <mergeCell ref="BC12:BD12"/>
    <mergeCell ref="BE12:BI12"/>
    <mergeCell ref="BJ12:BK12"/>
    <mergeCell ref="BL12:BM12"/>
    <mergeCell ref="BN12:BO12"/>
    <mergeCell ref="BP12:BT12"/>
    <mergeCell ref="B13:E13"/>
    <mergeCell ref="F13:I13"/>
    <mergeCell ref="J13:M13"/>
    <mergeCell ref="N13:Q13"/>
    <mergeCell ref="R13:U13"/>
    <mergeCell ref="V13:Y13"/>
    <mergeCell ref="Z13:AC13"/>
    <mergeCell ref="AD13:AG13"/>
    <mergeCell ref="AI13:AM13"/>
    <mergeCell ref="AN13:AO13"/>
    <mergeCell ref="AP13:AQ13"/>
    <mergeCell ref="AR13:AS13"/>
    <mergeCell ref="AT13:AX13"/>
    <mergeCell ref="AY13:AZ13"/>
    <mergeCell ref="BA13:BB13"/>
    <mergeCell ref="BC13:BD13"/>
    <mergeCell ref="BE13:BI13"/>
    <mergeCell ref="BJ13:BK13"/>
    <mergeCell ref="BL13:BM13"/>
    <mergeCell ref="BN13:BO13"/>
    <mergeCell ref="BP13:BT13"/>
    <mergeCell ref="B14:E14"/>
    <mergeCell ref="F14:I14"/>
    <mergeCell ref="J14:M14"/>
    <mergeCell ref="N14:Q14"/>
    <mergeCell ref="R14:U14"/>
    <mergeCell ref="V14:Y14"/>
    <mergeCell ref="Z14:AC14"/>
    <mergeCell ref="AD14:AG14"/>
    <mergeCell ref="AI14:AM14"/>
    <mergeCell ref="BN15:BO15"/>
    <mergeCell ref="BP15:BT15"/>
    <mergeCell ref="AN14:AO14"/>
    <mergeCell ref="AP14:AQ14"/>
    <mergeCell ref="AR14:AS14"/>
    <mergeCell ref="AT14:AX14"/>
    <mergeCell ref="AY14:AZ14"/>
    <mergeCell ref="BA14:BB14"/>
    <mergeCell ref="BC14:BD14"/>
    <mergeCell ref="BE14:BI14"/>
    <mergeCell ref="BJ14:BK14"/>
    <mergeCell ref="BC16:BD16"/>
    <mergeCell ref="BE16:BI16"/>
    <mergeCell ref="BL14:BM14"/>
    <mergeCell ref="BN14:BO14"/>
    <mergeCell ref="BP14:BT14"/>
    <mergeCell ref="B15:E15"/>
    <mergeCell ref="F15:I15"/>
    <mergeCell ref="J15:M15"/>
    <mergeCell ref="N15:Q15"/>
    <mergeCell ref="R15:U15"/>
    <mergeCell ref="V15:Y15"/>
    <mergeCell ref="Z15:AC15"/>
    <mergeCell ref="AD15:AG15"/>
    <mergeCell ref="AI15:AM15"/>
    <mergeCell ref="AN15:AO15"/>
    <mergeCell ref="AP15:AQ15"/>
    <mergeCell ref="AR15:AS15"/>
    <mergeCell ref="AT15:AX15"/>
    <mergeCell ref="AY15:AZ15"/>
    <mergeCell ref="BA15:BB15"/>
    <mergeCell ref="BC15:BD15"/>
    <mergeCell ref="BE15:BI15"/>
    <mergeCell ref="BJ15:BK15"/>
    <mergeCell ref="BL15:BM15"/>
    <mergeCell ref="BJ16:BK16"/>
    <mergeCell ref="BL16:BM16"/>
    <mergeCell ref="BN16:BO16"/>
    <mergeCell ref="BP16:BT16"/>
    <mergeCell ref="AI17:AM17"/>
    <mergeCell ref="AN17:AO17"/>
    <mergeCell ref="AP17:AQ17"/>
    <mergeCell ref="AR17:AS17"/>
    <mergeCell ref="AT17:AX17"/>
    <mergeCell ref="AY17:AZ17"/>
    <mergeCell ref="BA17:BB17"/>
    <mergeCell ref="BC17:BD17"/>
    <mergeCell ref="BE17:BI17"/>
    <mergeCell ref="BJ17:BK17"/>
    <mergeCell ref="BL17:BM17"/>
    <mergeCell ref="BN17:BO17"/>
    <mergeCell ref="BP17:BT17"/>
    <mergeCell ref="AI16:AM16"/>
    <mergeCell ref="AN16:AO16"/>
    <mergeCell ref="AP16:AQ16"/>
    <mergeCell ref="AR16:AS16"/>
    <mergeCell ref="AT16:AX16"/>
    <mergeCell ref="AY16:AZ16"/>
    <mergeCell ref="BA16:BB16"/>
    <mergeCell ref="AP18:AQ18"/>
    <mergeCell ref="AR18:AS18"/>
    <mergeCell ref="AT18:AX18"/>
    <mergeCell ref="AY18:AZ18"/>
    <mergeCell ref="BA18:BB18"/>
    <mergeCell ref="BC18:BD18"/>
    <mergeCell ref="BE18:BO18"/>
    <mergeCell ref="BP18:BT18"/>
    <mergeCell ref="B18:E18"/>
    <mergeCell ref="F18:I18"/>
    <mergeCell ref="J18:M18"/>
    <mergeCell ref="N18:Q18"/>
    <mergeCell ref="R18:U18"/>
    <mergeCell ref="V18:Y18"/>
    <mergeCell ref="Z18:AC18"/>
    <mergeCell ref="AD18:AG18"/>
    <mergeCell ref="AI18:AM18"/>
    <mergeCell ref="J19:M19"/>
    <mergeCell ref="N19:Q19"/>
    <mergeCell ref="R19:U19"/>
    <mergeCell ref="V19:Y19"/>
    <mergeCell ref="Z19:AC19"/>
    <mergeCell ref="AD19:AG19"/>
    <mergeCell ref="AI19:AM19"/>
    <mergeCell ref="AN18:AO18"/>
    <mergeCell ref="AN19:AO19"/>
    <mergeCell ref="AP19:AQ19"/>
    <mergeCell ref="AR19:AS19"/>
    <mergeCell ref="AT19:AX19"/>
    <mergeCell ref="AY19:AZ19"/>
    <mergeCell ref="BA19:BB19"/>
    <mergeCell ref="BC19:BD19"/>
    <mergeCell ref="B20:E20"/>
    <mergeCell ref="F20:I20"/>
    <mergeCell ref="J20:M20"/>
    <mergeCell ref="N20:Q20"/>
    <mergeCell ref="R20:U20"/>
    <mergeCell ref="V20:Y20"/>
    <mergeCell ref="Z20:AC20"/>
    <mergeCell ref="AD20:AG20"/>
    <mergeCell ref="AI20:AM20"/>
    <mergeCell ref="AN20:AO20"/>
    <mergeCell ref="AP20:AQ20"/>
    <mergeCell ref="AR20:AS20"/>
    <mergeCell ref="AT20:AX20"/>
    <mergeCell ref="AY20:AZ20"/>
    <mergeCell ref="BA20:BB20"/>
    <mergeCell ref="BC20:BD20"/>
    <mergeCell ref="B19:E19"/>
    <mergeCell ref="F19:I19"/>
    <mergeCell ref="D23:G23"/>
    <mergeCell ref="H23:K23"/>
    <mergeCell ref="L23:O23"/>
    <mergeCell ref="P23:S23"/>
    <mergeCell ref="T23:W23"/>
    <mergeCell ref="X23:AA23"/>
    <mergeCell ref="AB23:AG23"/>
    <mergeCell ref="AH23:AK23"/>
    <mergeCell ref="AL23:AO23"/>
    <mergeCell ref="AP23:AS23"/>
    <mergeCell ref="AT23:AW23"/>
    <mergeCell ref="AX23:BA23"/>
    <mergeCell ref="BB23:BE23"/>
    <mergeCell ref="BF23:BG23"/>
    <mergeCell ref="BH23:BI23"/>
    <mergeCell ref="BJ23:BL23"/>
    <mergeCell ref="BM23:CC23"/>
    <mergeCell ref="X24:AA24"/>
    <mergeCell ref="AH24:AK24"/>
    <mergeCell ref="AL24:AO24"/>
    <mergeCell ref="AP24:AS24"/>
    <mergeCell ref="AT24:AW24"/>
    <mergeCell ref="AX24:BA24"/>
    <mergeCell ref="BB24:BE24"/>
    <mergeCell ref="BF24:BG24"/>
    <mergeCell ref="BH24:BI24"/>
    <mergeCell ref="BJ24:BL24"/>
    <mergeCell ref="BM24:CC24"/>
    <mergeCell ref="AH25:AO25"/>
    <mergeCell ref="AP25:AW25"/>
    <mergeCell ref="AX25:BE25"/>
    <mergeCell ref="BF25:BM25"/>
    <mergeCell ref="BN25:BU25"/>
    <mergeCell ref="BV25:CC25"/>
    <mergeCell ref="D26:G26"/>
    <mergeCell ref="H26:K26"/>
    <mergeCell ref="L26:O26"/>
    <mergeCell ref="P26:S26"/>
    <mergeCell ref="T26:W26"/>
    <mergeCell ref="AH26:AK26"/>
    <mergeCell ref="AL26:AN26"/>
    <mergeCell ref="AO26:AQ26"/>
    <mergeCell ref="AR26:AT26"/>
    <mergeCell ref="AU26:AW26"/>
    <mergeCell ref="AX26:BA26"/>
    <mergeCell ref="BB26:BD26"/>
    <mergeCell ref="BE26:BG26"/>
    <mergeCell ref="BH26:BJ26"/>
    <mergeCell ref="BK26:BM26"/>
    <mergeCell ref="BN26:BQ26"/>
    <mergeCell ref="BR26:BT26"/>
    <mergeCell ref="BU26:BW26"/>
    <mergeCell ref="CA26:CC26"/>
    <mergeCell ref="AB27:AG27"/>
    <mergeCell ref="AB28:AG28"/>
    <mergeCell ref="D29:G29"/>
    <mergeCell ref="H29:K29"/>
    <mergeCell ref="L29:O29"/>
    <mergeCell ref="P29:S29"/>
    <mergeCell ref="T29:W29"/>
    <mergeCell ref="X29:AA29"/>
    <mergeCell ref="AB29:AG29"/>
    <mergeCell ref="AH29:AK29"/>
    <mergeCell ref="AL29:AO29"/>
    <mergeCell ref="AP29:AS29"/>
    <mergeCell ref="AT29:AW29"/>
    <mergeCell ref="AX29:BA29"/>
    <mergeCell ref="BB29:BE29"/>
    <mergeCell ref="BF29:BG29"/>
    <mergeCell ref="BH29:BI29"/>
    <mergeCell ref="BJ29:BL29"/>
    <mergeCell ref="BM29:CC29"/>
    <mergeCell ref="BB27:BD28"/>
    <mergeCell ref="BE27:BG28"/>
    <mergeCell ref="BH27:BJ28"/>
    <mergeCell ref="BK32:BM32"/>
    <mergeCell ref="BN32:BQ32"/>
    <mergeCell ref="X30:AA30"/>
    <mergeCell ref="AH30:AK30"/>
    <mergeCell ref="AL30:AO30"/>
    <mergeCell ref="AP30:AS30"/>
    <mergeCell ref="AT30:AW30"/>
    <mergeCell ref="AX30:BA30"/>
    <mergeCell ref="BB30:BE30"/>
    <mergeCell ref="BF30:BG30"/>
    <mergeCell ref="BH30:BI30"/>
    <mergeCell ref="D32:G32"/>
    <mergeCell ref="H32:K32"/>
    <mergeCell ref="L32:O32"/>
    <mergeCell ref="P32:S32"/>
    <mergeCell ref="T32:W32"/>
    <mergeCell ref="AH32:AK32"/>
    <mergeCell ref="AL32:AN32"/>
    <mergeCell ref="AO32:AQ32"/>
    <mergeCell ref="AR32:AT32"/>
    <mergeCell ref="D35:G35"/>
    <mergeCell ref="H35:K35"/>
    <mergeCell ref="L35:O35"/>
    <mergeCell ref="P35:S35"/>
    <mergeCell ref="T35:W35"/>
    <mergeCell ref="X35:Y35"/>
    <mergeCell ref="Z35:AA35"/>
    <mergeCell ref="AB35:AG35"/>
    <mergeCell ref="AJ35:AM35"/>
    <mergeCell ref="AJ39:AM40"/>
    <mergeCell ref="T36:W39"/>
    <mergeCell ref="AJ36:AM37"/>
    <mergeCell ref="AJ38:AM38"/>
    <mergeCell ref="AX36:AY37"/>
    <mergeCell ref="BR32:BT32"/>
    <mergeCell ref="BU32:BW32"/>
    <mergeCell ref="BX32:BZ32"/>
    <mergeCell ref="CA32:CC32"/>
    <mergeCell ref="AB33:AG33"/>
    <mergeCell ref="AB34:AG34"/>
    <mergeCell ref="AN35:AQ35"/>
    <mergeCell ref="AR35:AU35"/>
    <mergeCell ref="AV35:AW35"/>
    <mergeCell ref="AX35:AY35"/>
    <mergeCell ref="AZ35:BC35"/>
    <mergeCell ref="BD35:BG35"/>
    <mergeCell ref="BH35:BK35"/>
    <mergeCell ref="BL35:BO35"/>
    <mergeCell ref="AU32:AW32"/>
    <mergeCell ref="AX32:BA32"/>
    <mergeCell ref="BB32:BD32"/>
    <mergeCell ref="BE32:BG32"/>
    <mergeCell ref="BH32:BJ32"/>
    <mergeCell ref="AJ42:AM43"/>
    <mergeCell ref="AX42:AY43"/>
    <mergeCell ref="AN41:AQ41"/>
    <mergeCell ref="AR41:AU41"/>
    <mergeCell ref="AV41:AW41"/>
    <mergeCell ref="AX41:AY41"/>
    <mergeCell ref="AZ41:BC41"/>
    <mergeCell ref="BD41:BG41"/>
    <mergeCell ref="BH41:BK41"/>
    <mergeCell ref="AN42:AQ43"/>
    <mergeCell ref="AR42:AU43"/>
    <mergeCell ref="AZ42:BC43"/>
    <mergeCell ref="BD42:BG43"/>
    <mergeCell ref="BH42:BK43"/>
    <mergeCell ref="AJ41:AM41"/>
    <mergeCell ref="AJ44:AM44"/>
    <mergeCell ref="AN44:AQ44"/>
    <mergeCell ref="AR44:AU44"/>
    <mergeCell ref="AV44:AW44"/>
    <mergeCell ref="AX44:AY44"/>
    <mergeCell ref="AZ44:BC44"/>
    <mergeCell ref="BD44:BG44"/>
    <mergeCell ref="BH44:BK44"/>
    <mergeCell ref="BL44:BO44"/>
    <mergeCell ref="AZ50:BC50"/>
    <mergeCell ref="D45:G45"/>
    <mergeCell ref="H45:K45"/>
    <mergeCell ref="L45:O45"/>
    <mergeCell ref="P45:S45"/>
    <mergeCell ref="T45:W45"/>
    <mergeCell ref="X45:Y45"/>
    <mergeCell ref="Z45:AA45"/>
    <mergeCell ref="AB45:AG45"/>
    <mergeCell ref="AJ47:AM47"/>
    <mergeCell ref="AJ45:AM46"/>
    <mergeCell ref="T46:W49"/>
    <mergeCell ref="D46:G49"/>
    <mergeCell ref="H46:K49"/>
    <mergeCell ref="L46:O49"/>
    <mergeCell ref="P46:S49"/>
    <mergeCell ref="D50:G50"/>
    <mergeCell ref="H50:K50"/>
    <mergeCell ref="L50:O50"/>
    <mergeCell ref="P50:S50"/>
    <mergeCell ref="AJ50:AM50"/>
    <mergeCell ref="AJ53:AM53"/>
    <mergeCell ref="AN53:AQ53"/>
    <mergeCell ref="AR53:AU53"/>
    <mergeCell ref="AV53:AW53"/>
    <mergeCell ref="AN50:AQ50"/>
    <mergeCell ref="AR50:AU50"/>
    <mergeCell ref="AV50:AW50"/>
    <mergeCell ref="AX50:AY50"/>
    <mergeCell ref="BD59:BG59"/>
    <mergeCell ref="BH59:BK59"/>
    <mergeCell ref="BL59:BO59"/>
    <mergeCell ref="AX53:AY53"/>
    <mergeCell ref="AZ53:BC53"/>
    <mergeCell ref="BD53:BG53"/>
    <mergeCell ref="BH53:BK53"/>
    <mergeCell ref="BL53:BO53"/>
    <mergeCell ref="D55:G55"/>
    <mergeCell ref="H55:K55"/>
    <mergeCell ref="L55:O55"/>
    <mergeCell ref="P55:S55"/>
    <mergeCell ref="T55:W55"/>
    <mergeCell ref="X55:Y55"/>
    <mergeCell ref="Z55:AA55"/>
    <mergeCell ref="AB55:AG55"/>
    <mergeCell ref="D51:G54"/>
    <mergeCell ref="H51:K54"/>
    <mergeCell ref="L51:O54"/>
    <mergeCell ref="P51:S54"/>
    <mergeCell ref="T51:W54"/>
    <mergeCell ref="AJ62:AM62"/>
    <mergeCell ref="D61:G64"/>
    <mergeCell ref="H61:K64"/>
    <mergeCell ref="L61:O64"/>
    <mergeCell ref="P61:S64"/>
    <mergeCell ref="T61:W64"/>
    <mergeCell ref="X61:Y64"/>
    <mergeCell ref="Z61:AA64"/>
    <mergeCell ref="AJ63:AM64"/>
    <mergeCell ref="AV47:AW47"/>
    <mergeCell ref="AX47:AY47"/>
    <mergeCell ref="AZ47:BC47"/>
    <mergeCell ref="BP48:BZ49"/>
    <mergeCell ref="BP51:BZ52"/>
    <mergeCell ref="T60:W60"/>
    <mergeCell ref="X60:Y60"/>
    <mergeCell ref="Z60:AA60"/>
    <mergeCell ref="AB60:AG60"/>
    <mergeCell ref="AJ56:AM56"/>
    <mergeCell ref="AN56:AQ56"/>
    <mergeCell ref="AR56:AU56"/>
    <mergeCell ref="AV56:AW56"/>
    <mergeCell ref="AX56:AY56"/>
    <mergeCell ref="AZ56:BC56"/>
    <mergeCell ref="BD56:BG56"/>
    <mergeCell ref="BH56:BK56"/>
    <mergeCell ref="BL56:BO56"/>
    <mergeCell ref="AJ59:AM59"/>
    <mergeCell ref="AN59:AQ59"/>
    <mergeCell ref="AR59:AU59"/>
    <mergeCell ref="AV59:AW59"/>
    <mergeCell ref="AX59:AY59"/>
    <mergeCell ref="AZ59:BC59"/>
    <mergeCell ref="AN36:AQ37"/>
    <mergeCell ref="AR36:AU37"/>
    <mergeCell ref="AZ36:BC37"/>
    <mergeCell ref="BD36:BG37"/>
    <mergeCell ref="BH36:BK37"/>
    <mergeCell ref="BL36:BO37"/>
    <mergeCell ref="BL42:BO43"/>
    <mergeCell ref="AN45:AQ46"/>
    <mergeCell ref="AR45:AU46"/>
    <mergeCell ref="AN39:AQ40"/>
    <mergeCell ref="AR39:AU40"/>
    <mergeCell ref="AZ39:BC40"/>
    <mergeCell ref="BD39:BG40"/>
    <mergeCell ref="BH39:BK40"/>
    <mergeCell ref="BL39:BO40"/>
    <mergeCell ref="AN38:AQ38"/>
    <mergeCell ref="AR38:AU38"/>
    <mergeCell ref="AV38:AW38"/>
    <mergeCell ref="AX38:AY38"/>
    <mergeCell ref="AZ38:BC38"/>
    <mergeCell ref="BD38:BG38"/>
    <mergeCell ref="BH38:BK38"/>
    <mergeCell ref="BL38:BO38"/>
    <mergeCell ref="CA39:CC40"/>
    <mergeCell ref="CA42:CC43"/>
    <mergeCell ref="CA45:CC46"/>
    <mergeCell ref="BP57:BZ58"/>
    <mergeCell ref="AZ45:BC46"/>
    <mergeCell ref="BD45:BG46"/>
    <mergeCell ref="BH45:BK46"/>
    <mergeCell ref="BL45:BO46"/>
    <mergeCell ref="BH48:BK49"/>
    <mergeCell ref="BL48:BO49"/>
    <mergeCell ref="BP53:BZ53"/>
    <mergeCell ref="CA56:CC56"/>
    <mergeCell ref="BH57:BK58"/>
    <mergeCell ref="BL57:BO58"/>
    <mergeCell ref="CA57:CC58"/>
    <mergeCell ref="BD47:BG47"/>
    <mergeCell ref="BH47:BK47"/>
    <mergeCell ref="BL47:BO47"/>
    <mergeCell ref="BP47:BZ47"/>
    <mergeCell ref="CA53:CC53"/>
    <mergeCell ref="CA47:CC47"/>
    <mergeCell ref="CA50:CC50"/>
    <mergeCell ref="BP56:BZ56"/>
    <mergeCell ref="BH54:BK55"/>
    <mergeCell ref="CA35:CC35"/>
    <mergeCell ref="CA38:CC38"/>
    <mergeCell ref="BR33:BT34"/>
    <mergeCell ref="BU33:BW34"/>
    <mergeCell ref="BX33:BZ34"/>
    <mergeCell ref="CA33:CC34"/>
    <mergeCell ref="BP36:BZ37"/>
    <mergeCell ref="CA36:CC37"/>
    <mergeCell ref="BP35:BZ35"/>
    <mergeCell ref="BP38:BZ38"/>
    <mergeCell ref="CA51:CC52"/>
    <mergeCell ref="CA54:CC55"/>
    <mergeCell ref="CA44:CC44"/>
    <mergeCell ref="BL41:BO41"/>
    <mergeCell ref="BP41:BZ41"/>
    <mergeCell ref="BP54:BZ55"/>
    <mergeCell ref="AL33:AN34"/>
    <mergeCell ref="AO33:AQ34"/>
    <mergeCell ref="AR33:AT34"/>
    <mergeCell ref="AU33:AW34"/>
    <mergeCell ref="AJ51:AM52"/>
    <mergeCell ref="AN51:AQ52"/>
    <mergeCell ref="AR51:AU52"/>
    <mergeCell ref="AZ51:BC52"/>
    <mergeCell ref="BD51:BG52"/>
    <mergeCell ref="AV48:AW49"/>
    <mergeCell ref="AX48:AY49"/>
    <mergeCell ref="AV36:AW37"/>
    <mergeCell ref="AV42:AW43"/>
    <mergeCell ref="AV39:AW40"/>
    <mergeCell ref="CA41:CC41"/>
    <mergeCell ref="BP44:BZ44"/>
    <mergeCell ref="BP39:BZ40"/>
    <mergeCell ref="BP42:BZ43"/>
    <mergeCell ref="BE19:BO20"/>
    <mergeCell ref="B21:CC22"/>
    <mergeCell ref="D30:G31"/>
    <mergeCell ref="H30:K31"/>
    <mergeCell ref="L30:O31"/>
    <mergeCell ref="P30:S31"/>
    <mergeCell ref="T30:W31"/>
    <mergeCell ref="BK27:BM28"/>
    <mergeCell ref="AL27:AN28"/>
    <mergeCell ref="AO27:AQ28"/>
    <mergeCell ref="AR27:AT28"/>
    <mergeCell ref="AU27:AW28"/>
    <mergeCell ref="BU27:BW28"/>
    <mergeCell ref="BX27:BZ28"/>
    <mergeCell ref="CA27:CC28"/>
    <mergeCell ref="BJ30:BL30"/>
    <mergeCell ref="BM30:CC30"/>
    <mergeCell ref="AH31:AO31"/>
    <mergeCell ref="AP31:AW31"/>
    <mergeCell ref="AX31:BE31"/>
    <mergeCell ref="BF31:BM31"/>
    <mergeCell ref="BN31:BU31"/>
    <mergeCell ref="BV31:CC31"/>
    <mergeCell ref="BX26:BZ26"/>
    <mergeCell ref="BN33:BQ34"/>
    <mergeCell ref="BB33:BD34"/>
    <mergeCell ref="BE33:BG34"/>
    <mergeCell ref="BH33:BJ34"/>
    <mergeCell ref="BK33:BM34"/>
    <mergeCell ref="BR27:BT28"/>
    <mergeCell ref="AZ63:BC64"/>
    <mergeCell ref="BD63:BG64"/>
    <mergeCell ref="AJ48:AM49"/>
    <mergeCell ref="AN48:AQ49"/>
    <mergeCell ref="AR48:AU49"/>
    <mergeCell ref="AZ48:BC49"/>
    <mergeCell ref="BD48:BG49"/>
    <mergeCell ref="AZ57:BC58"/>
    <mergeCell ref="BD57:BG58"/>
    <mergeCell ref="AJ54:AM55"/>
    <mergeCell ref="AN54:AQ55"/>
    <mergeCell ref="AR54:AU55"/>
    <mergeCell ref="AZ54:BC55"/>
    <mergeCell ref="BD54:BG55"/>
    <mergeCell ref="AV54:AW55"/>
    <mergeCell ref="AX54:AY55"/>
    <mergeCell ref="BP45:BZ46"/>
    <mergeCell ref="AZ62:BC62"/>
    <mergeCell ref="AH27:AK28"/>
    <mergeCell ref="AX27:BA28"/>
    <mergeCell ref="BN27:BQ28"/>
    <mergeCell ref="AH2:CC3"/>
    <mergeCell ref="BH63:CC64"/>
    <mergeCell ref="AH9:CC10"/>
    <mergeCell ref="AV57:AW58"/>
    <mergeCell ref="AX57:AY58"/>
    <mergeCell ref="AJ60:AM61"/>
    <mergeCell ref="AN60:AQ61"/>
    <mergeCell ref="AR60:AU61"/>
    <mergeCell ref="AZ60:BC61"/>
    <mergeCell ref="BD60:BG61"/>
    <mergeCell ref="BH60:BK61"/>
    <mergeCell ref="BL60:BO61"/>
    <mergeCell ref="AV60:AW61"/>
    <mergeCell ref="AX60:AY61"/>
    <mergeCell ref="CA60:CC61"/>
    <mergeCell ref="BP60:BZ61"/>
    <mergeCell ref="AJ57:AM58"/>
    <mergeCell ref="AN57:AQ58"/>
    <mergeCell ref="AR57:AU58"/>
    <mergeCell ref="AH33:AK34"/>
    <mergeCell ref="AX33:BA34"/>
    <mergeCell ref="BV65:BY67"/>
    <mergeCell ref="BZ65:CC67"/>
    <mergeCell ref="AN63:AQ64"/>
    <mergeCell ref="B65:E67"/>
    <mergeCell ref="F65:I67"/>
    <mergeCell ref="J65:M67"/>
    <mergeCell ref="N65:Q67"/>
    <mergeCell ref="R65:U67"/>
    <mergeCell ref="V65:Y67"/>
    <mergeCell ref="Z65:AC67"/>
    <mergeCell ref="AD65:AG67"/>
    <mergeCell ref="AH65:AK67"/>
    <mergeCell ref="AL65:AO67"/>
    <mergeCell ref="AP65:AS67"/>
    <mergeCell ref="B35:C64"/>
    <mergeCell ref="H41:K44"/>
    <mergeCell ref="L41:O44"/>
    <mergeCell ref="P41:S44"/>
    <mergeCell ref="T41:W44"/>
    <mergeCell ref="AB41:AG44"/>
    <mergeCell ref="AR63:AU64"/>
    <mergeCell ref="AN62:AQ62"/>
    <mergeCell ref="AX39:AY40"/>
    <mergeCell ref="CA48:CC49"/>
    <mergeCell ref="AH62:AI64"/>
    <mergeCell ref="D41:G44"/>
    <mergeCell ref="AT65:AW67"/>
    <mergeCell ref="AX65:BA67"/>
    <mergeCell ref="BB65:BE67"/>
    <mergeCell ref="BF65:BI67"/>
    <mergeCell ref="BJ65:BM67"/>
    <mergeCell ref="BN65:BQ67"/>
    <mergeCell ref="BR65:BU67"/>
    <mergeCell ref="BD62:BG62"/>
    <mergeCell ref="BH62:CC62"/>
    <mergeCell ref="BP59:BZ59"/>
    <mergeCell ref="CA59:CC59"/>
    <mergeCell ref="AV51:AW52"/>
    <mergeCell ref="AX51:AY52"/>
    <mergeCell ref="BL54:BO55"/>
    <mergeCell ref="BH51:BK52"/>
    <mergeCell ref="BL51:BO52"/>
    <mergeCell ref="BD50:BG50"/>
    <mergeCell ref="BH50:BK50"/>
    <mergeCell ref="BL50:BO50"/>
    <mergeCell ref="BP50:BZ50"/>
    <mergeCell ref="AN47:AQ47"/>
    <mergeCell ref="AR47:AU47"/>
    <mergeCell ref="AB51:AG54"/>
    <mergeCell ref="X41:Y44"/>
    <mergeCell ref="Z41:AA44"/>
    <mergeCell ref="X51:Y54"/>
    <mergeCell ref="Z51:AA54"/>
    <mergeCell ref="AB61:AG64"/>
    <mergeCell ref="D36:G39"/>
    <mergeCell ref="H36:K39"/>
    <mergeCell ref="L36:O39"/>
    <mergeCell ref="P36:S39"/>
    <mergeCell ref="T50:W50"/>
    <mergeCell ref="X50:Y50"/>
    <mergeCell ref="Z50:AA50"/>
    <mergeCell ref="AB50:AG50"/>
    <mergeCell ref="D40:G40"/>
    <mergeCell ref="H40:K40"/>
    <mergeCell ref="L40:O40"/>
    <mergeCell ref="P40:S40"/>
    <mergeCell ref="T40:W40"/>
    <mergeCell ref="X40:Y40"/>
    <mergeCell ref="Z40:AA40"/>
    <mergeCell ref="AB40:AG40"/>
    <mergeCell ref="B2:AG3"/>
    <mergeCell ref="B9:AG10"/>
    <mergeCell ref="B16:AG17"/>
    <mergeCell ref="B29:C34"/>
    <mergeCell ref="X25:AA28"/>
    <mergeCell ref="B23:C28"/>
    <mergeCell ref="AB24:AG26"/>
    <mergeCell ref="D24:G25"/>
    <mergeCell ref="H24:K25"/>
    <mergeCell ref="L24:O25"/>
    <mergeCell ref="P24:S25"/>
    <mergeCell ref="T24:W25"/>
    <mergeCell ref="D27:G28"/>
    <mergeCell ref="H27:K28"/>
    <mergeCell ref="L27:O28"/>
    <mergeCell ref="P27:S28"/>
    <mergeCell ref="T27:W28"/>
    <mergeCell ref="D33:G34"/>
    <mergeCell ref="H33:K34"/>
    <mergeCell ref="L33:O34"/>
    <mergeCell ref="P33:S34"/>
    <mergeCell ref="T33:W34"/>
    <mergeCell ref="AB30:AG32"/>
    <mergeCell ref="X31:AA34"/>
    <mergeCell ref="AV63:AY64"/>
    <mergeCell ref="AB46:AG49"/>
    <mergeCell ref="X46:Y49"/>
    <mergeCell ref="Z46:AA49"/>
    <mergeCell ref="AV45:AW46"/>
    <mergeCell ref="AX45:AY46"/>
    <mergeCell ref="AR62:AU62"/>
    <mergeCell ref="AV62:AY62"/>
    <mergeCell ref="D60:G60"/>
    <mergeCell ref="H60:K60"/>
    <mergeCell ref="L60:O60"/>
    <mergeCell ref="P60:S60"/>
    <mergeCell ref="D56:G59"/>
    <mergeCell ref="H56:K59"/>
    <mergeCell ref="L56:O59"/>
    <mergeCell ref="P56:S59"/>
    <mergeCell ref="T56:W59"/>
    <mergeCell ref="X56:Y59"/>
    <mergeCell ref="Z56:AA59"/>
    <mergeCell ref="AB56:AG59"/>
    <mergeCell ref="AH35:AI61"/>
    <mergeCell ref="AB36:AG39"/>
    <mergeCell ref="X36:Y39"/>
    <mergeCell ref="Z36:AA39"/>
  </mergeCells>
  <phoneticPr fontId="32" type="noConversion"/>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500-000000000000}">
          <x14:formula1>
            <xm:f>法杖与无人机副表!$C$3:$C$9</xm:f>
          </x14:formula1>
          <xm:sqref>AH24:AK24 AH30:AK30</xm:sqref>
        </x14:dataValidation>
        <x14:dataValidation type="list" allowBlank="1" showInputMessage="1" showErrorMessage="1" xr:uid="{00000000-0002-0000-0500-000001000000}">
          <x14:formula1>
            <xm:f>法杖与无人机副表!$E$3:$E$18</xm:f>
          </x14:formula1>
          <xm:sqref>AP25:AW25 BF25:BM25 BV25:CC25 AP31:AW31 BF31:BM31 BV31:CC31</xm:sqref>
        </x14:dataValidation>
        <x14:dataValidation type="list" allowBlank="1" showInputMessage="1" showErrorMessage="1" xr:uid="{00000000-0002-0000-0500-000002000000}">
          <x14:formula1>
            <xm:f>背包杂项!$E$3:$E$18</xm:f>
          </x14:formula1>
          <xm:sqref>AJ63:AM64</xm:sqref>
        </x14:dataValidation>
        <x14:dataValidation type="list" allowBlank="1" showInputMessage="1" showErrorMessage="1" xr:uid="{00000000-0002-0000-0500-000003000000}">
          <x14:formula1>
            <xm:f>武器配件!$C$3:$C$12</xm:f>
          </x14:formula1>
          <xm:sqref>AB28:AG28 AB34:AG34</xm:sqref>
        </x14:dataValidation>
        <x14:dataValidation type="list" allowBlank="1" showInputMessage="1" showErrorMessage="1" xr:uid="{00000000-0002-0000-0500-000004000000}">
          <x14:formula1>
            <xm:f>背包杂项!$C$3:$C$53</xm:f>
          </x14:formula1>
          <xm:sqref>D24:G25 D30:G31</xm:sqref>
        </x14:dataValidation>
        <x14:dataValidation type="list" allowBlank="1" showInputMessage="1" showErrorMessage="1" xr:uid="{00000000-0002-0000-0500-000005000000}">
          <x14:formula1>
            <xm:f>法杖与无人机副表!$I$3:$I$17</xm:f>
          </x14:formula1>
          <xm:sqref>AZ36:BK37 AZ42:BK43 AZ48:BK49 AZ54:BK55 AZ60:BK61 AZ39:BK40 AZ45:BK46 AZ51:BK52 AZ57:BK58</xm:sqref>
        </x14:dataValidation>
        <x14:dataValidation type="list" allowBlank="1" showInputMessage="1" showErrorMessage="1" xr:uid="{00000000-0002-0000-0500-000006000000}">
          <x14:formula1>
            <xm:f>法杖与无人机副表!$G$3:$G$8</xm:f>
          </x14:formula1>
          <xm:sqref>AJ39:AM40 AJ45:AM46 AJ51:AM52 AJ57:AM58 AJ36:AM37 AJ42:AM43 AJ48:AM49 AJ54:AM55 AJ60:AM61</xm:sqref>
        </x14:dataValidation>
        <x14:dataValidation type="list" allowBlank="1" showInputMessage="1" showErrorMessage="1" xr:uid="{00000000-0002-0000-0500-000007000000}">
          <x14:formula1>
            <xm:f>背包杂项!$G$3:$G$13</xm:f>
          </x14:formula1>
          <xm:sqref>D36:G39 D56:G59 D41:G44 D61:G64 D46:G49 D51:G54</xm:sqref>
        </x14:dataValidation>
        <x14:dataValidation type="list" allowBlank="1" showInputMessage="1" showErrorMessage="1" xr:uid="{00000000-0002-0000-0500-000008000000}">
          <x14:formula1>
            <xm:f>能力表!$B$35:$B$58</xm:f>
          </x14:formula1>
          <xm:sqref>BP12:BT18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P66"/>
  <sheetViews>
    <sheetView topLeftCell="A19" workbookViewId="0">
      <selection activeCell="B38" sqref="B38"/>
    </sheetView>
  </sheetViews>
  <sheetFormatPr defaultColWidth="8.88671875" defaultRowHeight="13.8"/>
  <cols>
    <col min="1" max="7" width="10.77734375" customWidth="1"/>
    <col min="8" max="8" width="1.6640625" customWidth="1"/>
    <col min="9" max="9" width="71.5546875" customWidth="1"/>
    <col min="10" max="12" width="1.6640625" customWidth="1"/>
    <col min="14" max="16" width="1.6640625" customWidth="1"/>
    <col min="18" max="20" width="1.6640625" customWidth="1"/>
    <col min="22" max="24" width="1.6640625" customWidth="1"/>
    <col min="26" max="380" width="1.6640625" customWidth="1"/>
  </cols>
  <sheetData>
    <row r="1" spans="1:380">
      <c r="A1" t="str">
        <f>角色卡!AF5&amp;角色卡!AF8</f>
        <v>身体素质0</v>
      </c>
      <c r="B1" t="str">
        <f>角色卡!AJ5&amp;角色卡!AJ8</f>
        <v>生理强度0</v>
      </c>
      <c r="C1" t="str">
        <f>角色卡!AN5&amp;角色卡!AN8</f>
        <v>反应机动0</v>
      </c>
      <c r="D1" t="str">
        <f>角色卡!AR5&amp;角色卡!AR8</f>
        <v>精神意志0</v>
      </c>
      <c r="E1" t="str">
        <f>角色卡!AV5&amp;角色卡!AV8</f>
        <v>经验智慧0</v>
      </c>
      <c r="F1" t="str">
        <f>角色卡!AZ5&amp;角色卡!AZ8</f>
        <v>源石技艺0</v>
      </c>
      <c r="G1" t="str">
        <f>角色卡!BD5&amp;角色卡!BD8</f>
        <v>个人魅力0</v>
      </c>
      <c r="H1" t="str">
        <f>角色卡!AM5&amp;角色卡!AM8</f>
        <v/>
      </c>
      <c r="I1" t="str">
        <f>A1&amp;B1&amp;C1&amp;D1&amp;E1&amp;F1&amp;G1</f>
        <v>身体素质0生理强度0反应机动0精神意志0经验智慧0源石技艺0个人魅力0</v>
      </c>
      <c r="J1" t="str">
        <f>角色卡!AO5&amp;角色卡!AO8</f>
        <v/>
      </c>
      <c r="K1" t="str">
        <f>角色卡!AP5&amp;角色卡!AP8</f>
        <v/>
      </c>
      <c r="L1" t="str">
        <f>角色卡!AQ5&amp;角色卡!AQ8</f>
        <v/>
      </c>
      <c r="N1" t="str">
        <f>角色卡!AS5&amp;角色卡!AS8</f>
        <v/>
      </c>
      <c r="O1" t="str">
        <f>角色卡!AT5&amp;角色卡!AT8</f>
        <v/>
      </c>
      <c r="P1" t="str">
        <f>角色卡!AU5&amp;角色卡!AU8</f>
        <v/>
      </c>
      <c r="R1" t="str">
        <f>角色卡!AW5&amp;角色卡!AW8</f>
        <v/>
      </c>
      <c r="S1" t="str">
        <f>角色卡!AX5&amp;角色卡!AX8</f>
        <v/>
      </c>
      <c r="T1" t="str">
        <f>角色卡!AY5&amp;角色卡!AY8</f>
        <v/>
      </c>
      <c r="V1" t="str">
        <f>角色卡!BA5&amp;角色卡!BA8</f>
        <v/>
      </c>
      <c r="W1" t="str">
        <f>角色卡!BB5&amp;角色卡!BB8</f>
        <v/>
      </c>
      <c r="X1" t="str">
        <f>角色卡!BC5&amp;角色卡!BC8</f>
        <v/>
      </c>
      <c r="Z1" t="str">
        <f>角色卡!BE5&amp;角色卡!BE8</f>
        <v/>
      </c>
      <c r="AA1" t="str">
        <f>角色卡!BF5&amp;角色卡!BF8</f>
        <v/>
      </c>
      <c r="AB1" t="str">
        <f>角色卡!BG5&amp;角色卡!BG8</f>
        <v/>
      </c>
      <c r="AC1" t="str">
        <f>角色卡!BH5&amp;角色卡!BH8</f>
        <v/>
      </c>
      <c r="AD1" t="str">
        <f>角色卡!BI5&amp;角色卡!BI8</f>
        <v/>
      </c>
      <c r="AE1" t="str">
        <f>角色卡!BJ5&amp;角色卡!BJ8</f>
        <v/>
      </c>
      <c r="AF1" t="str">
        <f>角色卡!BK5&amp;角色卡!BK8</f>
        <v/>
      </c>
      <c r="AG1" t="str">
        <f>角色卡!BL5&amp;角色卡!BL8</f>
        <v/>
      </c>
      <c r="AH1" t="str">
        <f>角色卡!BM5&amp;角色卡!BM8</f>
        <v/>
      </c>
      <c r="AI1" t="str">
        <f>角色卡!BN5&amp;角色卡!BN8</f>
        <v/>
      </c>
      <c r="AJ1" t="str">
        <f>角色卡!BO5&amp;角色卡!BO8</f>
        <v/>
      </c>
      <c r="AK1" t="str">
        <f>角色卡!BP5&amp;角色卡!BP8</f>
        <v/>
      </c>
      <c r="AL1" t="str">
        <f>角色卡!BQ5&amp;角色卡!BQ8</f>
        <v/>
      </c>
      <c r="AM1" t="str">
        <f>角色卡!BR5&amp;角色卡!BR8</f>
        <v/>
      </c>
      <c r="AN1" t="str">
        <f>角色卡!BS5&amp;角色卡!BS8</f>
        <v/>
      </c>
    </row>
    <row r="2" spans="1:380">
      <c r="A2" t="str">
        <f>角色卡!AF9&amp;角色卡!AF10</f>
        <v>生命值0</v>
      </c>
      <c r="B2" t="str">
        <f>角色卡!AJ9&amp;角色卡!AJ10</f>
        <v>体型</v>
      </c>
      <c r="C2" t="str">
        <f>角色卡!AN9&amp;角色卡!AN10</f>
        <v>力量/DB0</v>
      </c>
      <c r="D2" t="str">
        <f>角色卡!AR9&amp;角色卡!AR10</f>
        <v>物理抗性0</v>
      </c>
      <c r="E2" t="str">
        <f>角色卡!AV9&amp;角色卡!AV10</f>
        <v>法术抗性0</v>
      </c>
      <c r="F2" t="str">
        <f>角色卡!AZ9&amp;角色卡!AZ10</f>
        <v>先攻0</v>
      </c>
      <c r="G2" t="str">
        <f>角色卡!BD9&amp;角色卡!BD10</f>
        <v>耐力2</v>
      </c>
      <c r="H2" t="str">
        <f>角色卡!AM9&amp;角色卡!AM10</f>
        <v/>
      </c>
      <c r="I2" t="str">
        <f>A2&amp;B2&amp;C2&amp;D2&amp;E2&amp;F2&amp;G2</f>
        <v>生命值0体型力量/DB0物理抗性0法术抗性0先攻0耐力2</v>
      </c>
      <c r="J2" t="str">
        <f>角色卡!AO9&amp;角色卡!AO10</f>
        <v/>
      </c>
      <c r="K2" t="str">
        <f>角色卡!AP9&amp;角色卡!AP10</f>
        <v/>
      </c>
      <c r="L2" t="str">
        <f>角色卡!AQ9&amp;角色卡!AQ10</f>
        <v/>
      </c>
      <c r="N2" t="str">
        <f>角色卡!AS9&amp;角色卡!AS10</f>
        <v/>
      </c>
      <c r="O2" t="str">
        <f>角色卡!AT9&amp;角色卡!AT10</f>
        <v/>
      </c>
      <c r="P2" t="str">
        <f>角色卡!AU9&amp;角色卡!AU10</f>
        <v/>
      </c>
      <c r="R2" t="str">
        <f>角色卡!AW9&amp;角色卡!AW10</f>
        <v/>
      </c>
      <c r="S2" t="str">
        <f>角色卡!AX9&amp;角色卡!AX10</f>
        <v/>
      </c>
      <c r="T2" t="str">
        <f>角色卡!AY9&amp;角色卡!AY10</f>
        <v/>
      </c>
      <c r="V2" t="str">
        <f>角色卡!BA9&amp;角色卡!BA10</f>
        <v/>
      </c>
      <c r="W2" t="str">
        <f>角色卡!BB9&amp;角色卡!BB10</f>
        <v/>
      </c>
      <c r="X2" t="str">
        <f>角色卡!BC9&amp;角色卡!BC10</f>
        <v/>
      </c>
      <c r="Z2" t="str">
        <f>角色卡!BE9&amp;角色卡!BE10</f>
        <v/>
      </c>
      <c r="AA2" t="str">
        <f>角色卡!BF9&amp;角色卡!BF10</f>
        <v/>
      </c>
      <c r="AB2" t="str">
        <f>角色卡!BG9&amp;角色卡!BG10</f>
        <v/>
      </c>
      <c r="AC2" t="str">
        <f>角色卡!BH9&amp;角色卡!BH10</f>
        <v/>
      </c>
      <c r="AD2" t="str">
        <f>角色卡!BI9&amp;角色卡!BI10</f>
        <v/>
      </c>
      <c r="AE2" t="str">
        <f>角色卡!BJ9&amp;角色卡!BJ10</f>
        <v/>
      </c>
      <c r="AF2" t="str">
        <f>角色卡!BK9&amp;角色卡!BK10</f>
        <v/>
      </c>
      <c r="AG2" t="str">
        <f>角色卡!BL9&amp;角色卡!BL10</f>
        <v/>
      </c>
      <c r="AH2" t="str">
        <f>角色卡!BM9&amp;角色卡!BM10</f>
        <v/>
      </c>
      <c r="AI2" t="str">
        <f>角色卡!BN9&amp;角色卡!BN10</f>
        <v/>
      </c>
      <c r="AJ2" t="str">
        <f>角色卡!BO9&amp;角色卡!BO10</f>
        <v/>
      </c>
      <c r="AK2" t="str">
        <f>角色卡!BP9&amp;角色卡!BP10</f>
        <v/>
      </c>
      <c r="AL2" t="str">
        <f>角色卡!BQ9&amp;角色卡!BQ10</f>
        <v/>
      </c>
      <c r="AM2" t="str">
        <f>角色卡!BR9&amp;角色卡!BR10</f>
        <v/>
      </c>
      <c r="AN2" t="str">
        <f>角色卡!BS9&amp;角色卡!BS10</f>
        <v/>
      </c>
      <c r="AO2" t="str">
        <f>角色卡!BT9&amp;角色卡!BT10</f>
        <v/>
      </c>
      <c r="AP2" t="str">
        <f>角色卡!BU9&amp;角色卡!BU10</f>
        <v/>
      </c>
      <c r="AQ2" t="str">
        <f>角色卡!BV9&amp;角色卡!BV10</f>
        <v/>
      </c>
      <c r="AR2" t="str">
        <f>角色卡!BW9&amp;角色卡!BW10</f>
        <v/>
      </c>
      <c r="AS2" t="str">
        <f>角色卡!BX9&amp;角色卡!BX10</f>
        <v/>
      </c>
      <c r="AT2" t="str">
        <f>角色卡!BY9&amp;角色卡!BY10</f>
        <v/>
      </c>
      <c r="AU2" t="str">
        <f>角色卡!BZ9&amp;角色卡!BZ10</f>
        <v/>
      </c>
      <c r="AV2" t="str">
        <f>角色卡!CA9&amp;角色卡!CA10</f>
        <v/>
      </c>
      <c r="AW2" t="str">
        <f>角色卡!CB9&amp;角色卡!CB10</f>
        <v/>
      </c>
      <c r="AX2" t="str">
        <f>角色卡!CC9&amp;角色卡!CC10</f>
        <v/>
      </c>
      <c r="AY2" t="str">
        <f>角色卡!CD9&amp;角色卡!CD10</f>
        <v/>
      </c>
      <c r="AZ2" t="str">
        <f>角色卡!CE9&amp;角色卡!CE10</f>
        <v/>
      </c>
      <c r="BA2" t="str">
        <f>角色卡!CF9&amp;角色卡!CF10</f>
        <v/>
      </c>
      <c r="BB2" t="str">
        <f>角色卡!CG9&amp;角色卡!CG10</f>
        <v/>
      </c>
      <c r="BC2" t="str">
        <f>角色卡!CH9&amp;角色卡!CH10</f>
        <v/>
      </c>
      <c r="BD2" t="str">
        <f>角色卡!CI9&amp;角色卡!CI10</f>
        <v/>
      </c>
      <c r="BE2" t="str">
        <f>角色卡!CJ9&amp;角色卡!CJ10</f>
        <v/>
      </c>
      <c r="BF2" t="str">
        <f>角色卡!CK9&amp;角色卡!CK10</f>
        <v/>
      </c>
      <c r="BG2" t="str">
        <f>角色卡!CL9&amp;角色卡!CL10</f>
        <v/>
      </c>
      <c r="BH2" t="str">
        <f>角色卡!CM9&amp;角色卡!CM10</f>
        <v/>
      </c>
      <c r="BI2" t="str">
        <f>角色卡!CN9&amp;角色卡!CN10</f>
        <v/>
      </c>
      <c r="BJ2" t="str">
        <f>角色卡!CO9&amp;角色卡!CO10</f>
        <v/>
      </c>
      <c r="BK2" t="str">
        <f>角色卡!CP9&amp;角色卡!CP10</f>
        <v/>
      </c>
      <c r="BL2" t="str">
        <f>角色卡!CQ9&amp;角色卡!CQ10</f>
        <v/>
      </c>
      <c r="BM2" t="str">
        <f>角色卡!CR9&amp;角色卡!CR10</f>
        <v/>
      </c>
      <c r="BN2" t="str">
        <f>角色卡!CS9&amp;角色卡!CS10</f>
        <v/>
      </c>
      <c r="BO2" t="str">
        <f>角色卡!CT9&amp;角色卡!CT10</f>
        <v/>
      </c>
      <c r="BP2" t="str">
        <f>角色卡!CU9&amp;角色卡!CU10</f>
        <v/>
      </c>
      <c r="BQ2" t="str">
        <f>角色卡!CV9&amp;角色卡!CV10</f>
        <v/>
      </c>
      <c r="BR2" t="str">
        <f>角色卡!CW9&amp;角色卡!CW10</f>
        <v/>
      </c>
      <c r="BS2" t="str">
        <f>角色卡!CX9&amp;角色卡!CX10</f>
        <v/>
      </c>
      <c r="BT2" t="str">
        <f>角色卡!CY9&amp;角色卡!CY10</f>
        <v/>
      </c>
      <c r="BU2" t="str">
        <f>角色卡!CZ9&amp;角色卡!CZ10</f>
        <v/>
      </c>
      <c r="BV2" t="str">
        <f>角色卡!DA9&amp;角色卡!DA10</f>
        <v/>
      </c>
      <c r="BW2" t="str">
        <f>角色卡!DB9&amp;角色卡!DB10</f>
        <v/>
      </c>
      <c r="BX2" t="str">
        <f>角色卡!DC9&amp;角色卡!DC10</f>
        <v/>
      </c>
      <c r="BY2" t="str">
        <f>角色卡!DD9&amp;角色卡!DD10</f>
        <v/>
      </c>
      <c r="BZ2" t="str">
        <f>角色卡!DE9&amp;角色卡!DE10</f>
        <v/>
      </c>
      <c r="CA2" t="str">
        <f>角色卡!DF9&amp;角色卡!DF10</f>
        <v/>
      </c>
      <c r="CB2" t="str">
        <f>角色卡!DG9&amp;角色卡!DG10</f>
        <v/>
      </c>
      <c r="CC2" t="str">
        <f>角色卡!DH9&amp;角色卡!DH10</f>
        <v/>
      </c>
      <c r="CD2" t="str">
        <f>角色卡!DI9&amp;角色卡!DI10</f>
        <v/>
      </c>
      <c r="CE2" t="str">
        <f>角色卡!DJ9&amp;角色卡!DJ10</f>
        <v/>
      </c>
      <c r="CF2" t="str">
        <f>角色卡!DK9&amp;角色卡!DK10</f>
        <v/>
      </c>
      <c r="CG2" t="str">
        <f>角色卡!DL9&amp;角色卡!DL10</f>
        <v/>
      </c>
      <c r="CH2" t="str">
        <f>角色卡!DM9&amp;角色卡!DM10</f>
        <v/>
      </c>
      <c r="CI2" t="str">
        <f>角色卡!DN9&amp;角色卡!DN10</f>
        <v/>
      </c>
      <c r="CJ2" t="str">
        <f>角色卡!DO9&amp;角色卡!DO10</f>
        <v/>
      </c>
      <c r="CK2" t="str">
        <f>角色卡!DP9&amp;角色卡!DP10</f>
        <v/>
      </c>
      <c r="CL2" t="str">
        <f>角色卡!DQ9&amp;角色卡!DQ10</f>
        <v/>
      </c>
      <c r="CM2" t="str">
        <f>角色卡!DR9&amp;角色卡!DR10</f>
        <v/>
      </c>
      <c r="CN2" t="str">
        <f>角色卡!DS9&amp;角色卡!DS10</f>
        <v/>
      </c>
      <c r="CO2" t="str">
        <f>角色卡!DT9&amp;角色卡!DT10</f>
        <v/>
      </c>
      <c r="CP2" t="str">
        <f>角色卡!DU9&amp;角色卡!DU10</f>
        <v/>
      </c>
      <c r="CQ2" t="str">
        <f>角色卡!DV9&amp;角色卡!DV10</f>
        <v/>
      </c>
      <c r="CR2" t="str">
        <f>角色卡!DW9&amp;角色卡!DW10</f>
        <v/>
      </c>
      <c r="CS2" t="str">
        <f>角色卡!DX9&amp;角色卡!DX10</f>
        <v/>
      </c>
      <c r="CT2" t="str">
        <f>角色卡!DY9&amp;角色卡!DY10</f>
        <v/>
      </c>
      <c r="CU2" t="str">
        <f>角色卡!DZ9&amp;角色卡!DZ10</f>
        <v/>
      </c>
      <c r="CV2" t="str">
        <f>角色卡!EA9&amp;角色卡!EA10</f>
        <v/>
      </c>
      <c r="CW2" t="str">
        <f>角色卡!EB9&amp;角色卡!EB10</f>
        <v/>
      </c>
      <c r="CX2" t="str">
        <f>角色卡!EC9&amp;角色卡!EC10</f>
        <v/>
      </c>
      <c r="CY2" t="str">
        <f>角色卡!ED9&amp;角色卡!ED10</f>
        <v/>
      </c>
      <c r="CZ2" t="str">
        <f>角色卡!EE9&amp;角色卡!EE10</f>
        <v/>
      </c>
      <c r="DA2" t="str">
        <f>角色卡!EF9&amp;角色卡!EF10</f>
        <v/>
      </c>
      <c r="DB2" t="str">
        <f>角色卡!EG9&amp;角色卡!EG10</f>
        <v/>
      </c>
      <c r="DC2" t="str">
        <f>角色卡!EH9&amp;角色卡!EH10</f>
        <v/>
      </c>
      <c r="DD2" t="str">
        <f>角色卡!EI9&amp;角色卡!EI10</f>
        <v/>
      </c>
      <c r="DE2" t="str">
        <f>角色卡!EJ9&amp;角色卡!EJ10</f>
        <v/>
      </c>
      <c r="DF2" t="str">
        <f>角色卡!EK9&amp;角色卡!EK10</f>
        <v/>
      </c>
      <c r="DG2" t="str">
        <f>角色卡!EL9&amp;角色卡!EL10</f>
        <v/>
      </c>
      <c r="DH2" t="str">
        <f>角色卡!EM9&amp;角色卡!EM10</f>
        <v/>
      </c>
      <c r="DI2" t="str">
        <f>角色卡!EN9&amp;角色卡!EN10</f>
        <v/>
      </c>
      <c r="DJ2" t="str">
        <f>角色卡!EO9&amp;角色卡!EO10</f>
        <v/>
      </c>
      <c r="DK2" t="str">
        <f>角色卡!EP9&amp;角色卡!EP10</f>
        <v/>
      </c>
      <c r="DL2" t="str">
        <f>角色卡!EQ9&amp;角色卡!EQ10</f>
        <v/>
      </c>
      <c r="DM2" t="str">
        <f>角色卡!ER9&amp;角色卡!ER10</f>
        <v/>
      </c>
      <c r="DN2" t="str">
        <f>角色卡!ES9&amp;角色卡!ES10</f>
        <v/>
      </c>
      <c r="DO2" t="str">
        <f>角色卡!ET9&amp;角色卡!ET10</f>
        <v/>
      </c>
      <c r="DP2" t="str">
        <f>角色卡!EU9&amp;角色卡!EU10</f>
        <v/>
      </c>
      <c r="DQ2" t="str">
        <f>角色卡!EV9&amp;角色卡!EV10</f>
        <v/>
      </c>
      <c r="DR2" t="str">
        <f>角色卡!EW9&amp;角色卡!EW10</f>
        <v/>
      </c>
      <c r="DS2" t="str">
        <f>角色卡!EX9&amp;角色卡!EX10</f>
        <v/>
      </c>
      <c r="DT2" t="str">
        <f>角色卡!EY9&amp;角色卡!EY10</f>
        <v/>
      </c>
      <c r="DU2" t="str">
        <f>角色卡!EZ9&amp;角色卡!EZ10</f>
        <v/>
      </c>
      <c r="DV2" t="str">
        <f>角色卡!FA9&amp;角色卡!FA10</f>
        <v/>
      </c>
      <c r="DW2" t="str">
        <f>角色卡!FB9&amp;角色卡!FB10</f>
        <v/>
      </c>
      <c r="DX2" t="str">
        <f>角色卡!FC9&amp;角色卡!FC10</f>
        <v/>
      </c>
      <c r="DY2" t="str">
        <f>角色卡!FD9&amp;角色卡!FD10</f>
        <v/>
      </c>
      <c r="DZ2" t="str">
        <f>角色卡!FE9&amp;角色卡!FE10</f>
        <v/>
      </c>
      <c r="EA2" t="str">
        <f>角色卡!FF9&amp;角色卡!FF10</f>
        <v/>
      </c>
      <c r="EB2" t="str">
        <f>角色卡!FG9&amp;角色卡!FG10</f>
        <v/>
      </c>
      <c r="EC2" t="str">
        <f>角色卡!FH9&amp;角色卡!FH10</f>
        <v/>
      </c>
      <c r="ED2" t="str">
        <f>角色卡!FI9&amp;角色卡!FI10</f>
        <v/>
      </c>
      <c r="EE2" t="str">
        <f>角色卡!FJ9&amp;角色卡!FJ10</f>
        <v/>
      </c>
      <c r="EF2" t="str">
        <f>角色卡!FK9&amp;角色卡!FK10</f>
        <v/>
      </c>
      <c r="EG2" t="str">
        <f>角色卡!FL9&amp;角色卡!FL10</f>
        <v/>
      </c>
      <c r="EH2" t="str">
        <f>角色卡!FM9&amp;角色卡!FM10</f>
        <v/>
      </c>
      <c r="EI2" t="str">
        <f>角色卡!FN9&amp;角色卡!FN10</f>
        <v/>
      </c>
      <c r="EJ2" t="str">
        <f>角色卡!FO9&amp;角色卡!FO10</f>
        <v/>
      </c>
      <c r="EK2" t="str">
        <f>角色卡!FP9&amp;角色卡!FP10</f>
        <v/>
      </c>
      <c r="EL2" t="str">
        <f>角色卡!FQ9&amp;角色卡!FQ10</f>
        <v/>
      </c>
      <c r="EM2" t="str">
        <f>角色卡!FR9&amp;角色卡!FR10</f>
        <v/>
      </c>
      <c r="EN2" t="str">
        <f>角色卡!FS9&amp;角色卡!FS10</f>
        <v/>
      </c>
      <c r="EO2" t="str">
        <f>角色卡!FT9&amp;角色卡!FT10</f>
        <v/>
      </c>
      <c r="EP2" t="str">
        <f>角色卡!FU9&amp;角色卡!FU10</f>
        <v/>
      </c>
      <c r="EQ2" t="str">
        <f>角色卡!FV9&amp;角色卡!FV10</f>
        <v/>
      </c>
      <c r="ER2" t="str">
        <f>角色卡!FW9&amp;角色卡!FW10</f>
        <v/>
      </c>
      <c r="ES2" t="str">
        <f>角色卡!FX9&amp;角色卡!FX10</f>
        <v/>
      </c>
      <c r="ET2" t="str">
        <f>角色卡!FY9&amp;角色卡!FY10</f>
        <v/>
      </c>
      <c r="EU2" t="str">
        <f>角色卡!FZ9&amp;角色卡!FZ10</f>
        <v/>
      </c>
      <c r="EV2" t="str">
        <f>角色卡!GA9&amp;角色卡!GA10</f>
        <v/>
      </c>
      <c r="EW2" t="str">
        <f>角色卡!GB9&amp;角色卡!GB10</f>
        <v/>
      </c>
      <c r="EX2" t="str">
        <f>角色卡!GC9&amp;角色卡!GC10</f>
        <v/>
      </c>
      <c r="EY2" t="str">
        <f>角色卡!GD9&amp;角色卡!GD10</f>
        <v/>
      </c>
      <c r="EZ2" t="str">
        <f>角色卡!GE9&amp;角色卡!GE10</f>
        <v/>
      </c>
      <c r="FA2" t="str">
        <f>角色卡!GF9&amp;角色卡!GF10</f>
        <v/>
      </c>
      <c r="FB2" t="str">
        <f>角色卡!GG9&amp;角色卡!GG10</f>
        <v/>
      </c>
      <c r="FC2" t="str">
        <f>角色卡!GH9&amp;角色卡!GH10</f>
        <v/>
      </c>
      <c r="FD2" t="str">
        <f>角色卡!GI9&amp;角色卡!GI10</f>
        <v/>
      </c>
      <c r="FE2" t="str">
        <f>角色卡!GJ9&amp;角色卡!GJ10</f>
        <v/>
      </c>
      <c r="FF2" t="str">
        <f>角色卡!GK9&amp;角色卡!GK10</f>
        <v/>
      </c>
      <c r="FG2" t="str">
        <f>角色卡!GL9&amp;角色卡!GL10</f>
        <v/>
      </c>
      <c r="FH2" t="str">
        <f>角色卡!GM9&amp;角色卡!GM10</f>
        <v/>
      </c>
      <c r="FI2" t="str">
        <f>角色卡!GN9&amp;角色卡!GN10</f>
        <v/>
      </c>
      <c r="FJ2" t="str">
        <f>角色卡!GO9&amp;角色卡!GO10</f>
        <v/>
      </c>
      <c r="FK2" t="str">
        <f>角色卡!GP9&amp;角色卡!GP10</f>
        <v/>
      </c>
      <c r="FL2" t="str">
        <f>角色卡!GQ9&amp;角色卡!GQ10</f>
        <v/>
      </c>
      <c r="FM2" t="str">
        <f>角色卡!GR9&amp;角色卡!GR10</f>
        <v/>
      </c>
      <c r="FN2" t="str">
        <f>角色卡!GS9&amp;角色卡!GS10</f>
        <v/>
      </c>
      <c r="FO2" t="str">
        <f>角色卡!GT9&amp;角色卡!GT10</f>
        <v/>
      </c>
      <c r="FP2" t="str">
        <f>角色卡!GU9&amp;角色卡!GU10</f>
        <v/>
      </c>
      <c r="FQ2" t="str">
        <f>角色卡!GV9&amp;角色卡!GV10</f>
        <v/>
      </c>
      <c r="FR2" t="str">
        <f>角色卡!GW9&amp;角色卡!GW10</f>
        <v/>
      </c>
      <c r="FS2" t="str">
        <f>角色卡!GX9&amp;角色卡!GX10</f>
        <v/>
      </c>
      <c r="FT2" t="str">
        <f>角色卡!GY9&amp;角色卡!GY10</f>
        <v/>
      </c>
      <c r="FU2" t="str">
        <f>角色卡!GZ9&amp;角色卡!GZ10</f>
        <v/>
      </c>
      <c r="FV2" t="str">
        <f>角色卡!HA9&amp;角色卡!HA10</f>
        <v/>
      </c>
      <c r="FW2" t="str">
        <f>角色卡!HB9&amp;角色卡!HB10</f>
        <v/>
      </c>
      <c r="FX2" t="str">
        <f>角色卡!HC9&amp;角色卡!HC10</f>
        <v/>
      </c>
      <c r="FY2" t="str">
        <f>角色卡!HD9&amp;角色卡!HD10</f>
        <v/>
      </c>
      <c r="FZ2" t="str">
        <f>角色卡!HE9&amp;角色卡!HE10</f>
        <v/>
      </c>
      <c r="GA2" t="str">
        <f>角色卡!HF9&amp;角色卡!HF10</f>
        <v/>
      </c>
      <c r="GB2" t="str">
        <f>角色卡!HG9&amp;角色卡!HG10</f>
        <v/>
      </c>
      <c r="GC2" t="str">
        <f>角色卡!HH9&amp;角色卡!HH10</f>
        <v/>
      </c>
      <c r="GD2" t="str">
        <f>角色卡!HI9&amp;角色卡!HI10</f>
        <v/>
      </c>
      <c r="GE2" t="str">
        <f>角色卡!HJ9&amp;角色卡!HJ10</f>
        <v/>
      </c>
      <c r="GF2" t="str">
        <f>角色卡!HK9&amp;角色卡!HK10</f>
        <v/>
      </c>
      <c r="GG2" t="str">
        <f>角色卡!HL9&amp;角色卡!HL10</f>
        <v/>
      </c>
      <c r="GH2" t="str">
        <f>角色卡!HM9&amp;角色卡!HM10</f>
        <v/>
      </c>
      <c r="GI2" t="str">
        <f>角色卡!HN9&amp;角色卡!HN10</f>
        <v/>
      </c>
      <c r="GJ2" t="str">
        <f>角色卡!HO9&amp;角色卡!HO10</f>
        <v/>
      </c>
      <c r="GK2" t="str">
        <f>角色卡!HP9&amp;角色卡!HP10</f>
        <v/>
      </c>
      <c r="GL2" t="str">
        <f>角色卡!HQ9&amp;角色卡!HQ10</f>
        <v/>
      </c>
      <c r="GM2" t="str">
        <f>角色卡!HR9&amp;角色卡!HR10</f>
        <v/>
      </c>
      <c r="GN2" t="str">
        <f>角色卡!HS9&amp;角色卡!HS10</f>
        <v/>
      </c>
      <c r="GO2" t="str">
        <f>角色卡!HT9&amp;角色卡!HT10</f>
        <v/>
      </c>
      <c r="GP2" t="str">
        <f>角色卡!HU9&amp;角色卡!HU10</f>
        <v/>
      </c>
      <c r="GQ2" t="str">
        <f>角色卡!HV9&amp;角色卡!HV10</f>
        <v/>
      </c>
      <c r="GR2" t="str">
        <f>角色卡!HW9&amp;角色卡!HW10</f>
        <v/>
      </c>
      <c r="GS2" t="str">
        <f>角色卡!HX9&amp;角色卡!HX10</f>
        <v/>
      </c>
      <c r="GT2" t="str">
        <f>角色卡!HY9&amp;角色卡!HY10</f>
        <v/>
      </c>
      <c r="GU2" t="str">
        <f>角色卡!HZ9&amp;角色卡!HZ10</f>
        <v/>
      </c>
      <c r="GV2" t="str">
        <f>角色卡!IA9&amp;角色卡!IA10</f>
        <v/>
      </c>
      <c r="GW2" t="str">
        <f>角色卡!IB9&amp;角色卡!IB10</f>
        <v/>
      </c>
      <c r="GX2" t="str">
        <f>角色卡!IC9&amp;角色卡!IC10</f>
        <v/>
      </c>
      <c r="GY2" t="str">
        <f>角色卡!ID9&amp;角色卡!ID10</f>
        <v/>
      </c>
      <c r="GZ2" t="str">
        <f>角色卡!IE9&amp;角色卡!IE10</f>
        <v/>
      </c>
      <c r="HA2" t="str">
        <f>角色卡!IF9&amp;角色卡!IF10</f>
        <v/>
      </c>
      <c r="HB2" t="str">
        <f>角色卡!IG9&amp;角色卡!IG10</f>
        <v/>
      </c>
      <c r="HC2" t="str">
        <f>角色卡!IH9&amp;角色卡!IH10</f>
        <v/>
      </c>
      <c r="HD2" t="str">
        <f>角色卡!II9&amp;角色卡!II10</f>
        <v/>
      </c>
      <c r="HE2" t="str">
        <f>角色卡!IJ9&amp;角色卡!IJ10</f>
        <v/>
      </c>
      <c r="HF2" t="str">
        <f>角色卡!IK9&amp;角色卡!IK10</f>
        <v/>
      </c>
      <c r="HG2" t="str">
        <f>角色卡!IL9&amp;角色卡!IL10</f>
        <v/>
      </c>
      <c r="HH2" t="str">
        <f>角色卡!IM9&amp;角色卡!IM10</f>
        <v/>
      </c>
      <c r="HI2" t="str">
        <f>角色卡!IN9&amp;角色卡!IN10</f>
        <v/>
      </c>
      <c r="HJ2" t="str">
        <f>角色卡!IO9&amp;角色卡!IO10</f>
        <v/>
      </c>
      <c r="HK2" t="str">
        <f>角色卡!IP9&amp;角色卡!IP10</f>
        <v/>
      </c>
      <c r="HL2" t="str">
        <f>角色卡!IQ9&amp;角色卡!IQ10</f>
        <v/>
      </c>
      <c r="HM2" t="str">
        <f>角色卡!IR9&amp;角色卡!IR10</f>
        <v/>
      </c>
      <c r="HN2" t="str">
        <f>角色卡!IS9&amp;角色卡!IS10</f>
        <v/>
      </c>
      <c r="HO2" t="str">
        <f>角色卡!IT9&amp;角色卡!IT10</f>
        <v/>
      </c>
      <c r="HP2" t="str">
        <f>角色卡!IU9&amp;角色卡!IU10</f>
        <v/>
      </c>
      <c r="HQ2" t="str">
        <f>角色卡!IV9&amp;角色卡!IV10</f>
        <v/>
      </c>
      <c r="HR2" t="str">
        <f>角色卡!IW9&amp;角色卡!IW10</f>
        <v/>
      </c>
      <c r="HS2" t="str">
        <f>角色卡!IX9&amp;角色卡!IX10</f>
        <v/>
      </c>
      <c r="HT2" t="str">
        <f>角色卡!IY9&amp;角色卡!IY10</f>
        <v/>
      </c>
      <c r="HU2" t="str">
        <f>角色卡!IZ9&amp;角色卡!IZ10</f>
        <v/>
      </c>
      <c r="HV2" t="str">
        <f>角色卡!JA9&amp;角色卡!JA10</f>
        <v/>
      </c>
      <c r="HW2" t="str">
        <f>角色卡!JB9&amp;角色卡!JB10</f>
        <v/>
      </c>
      <c r="HX2" t="str">
        <f>角色卡!JC9&amp;角色卡!JC10</f>
        <v/>
      </c>
      <c r="HY2" t="str">
        <f>角色卡!JD9&amp;角色卡!JD10</f>
        <v/>
      </c>
      <c r="HZ2" t="str">
        <f>角色卡!JE9&amp;角色卡!JE10</f>
        <v/>
      </c>
      <c r="IA2" t="str">
        <f>角色卡!JF9&amp;角色卡!JF10</f>
        <v/>
      </c>
      <c r="IB2" t="str">
        <f>角色卡!JG9&amp;角色卡!JG10</f>
        <v/>
      </c>
      <c r="IC2" t="str">
        <f>角色卡!JH9&amp;角色卡!JH10</f>
        <v/>
      </c>
      <c r="ID2" t="str">
        <f>角色卡!JI9&amp;角色卡!JI10</f>
        <v/>
      </c>
      <c r="IE2" t="str">
        <f>角色卡!JJ9&amp;角色卡!JJ10</f>
        <v/>
      </c>
      <c r="IF2" t="str">
        <f>角色卡!JK9&amp;角色卡!JK10</f>
        <v/>
      </c>
      <c r="IG2" t="str">
        <f>角色卡!JL9&amp;角色卡!JL10</f>
        <v/>
      </c>
      <c r="IH2" t="str">
        <f>角色卡!JM9&amp;角色卡!JM10</f>
        <v/>
      </c>
      <c r="II2" t="str">
        <f>角色卡!JN9&amp;角色卡!JN10</f>
        <v/>
      </c>
      <c r="IJ2" t="str">
        <f>角色卡!JO9&amp;角色卡!JO10</f>
        <v/>
      </c>
      <c r="IK2" t="str">
        <f>角色卡!JP9&amp;角色卡!JP10</f>
        <v/>
      </c>
      <c r="IL2" t="str">
        <f>角色卡!JQ9&amp;角色卡!JQ10</f>
        <v/>
      </c>
      <c r="IM2" t="str">
        <f>角色卡!JR9&amp;角色卡!JR10</f>
        <v/>
      </c>
      <c r="IN2" t="str">
        <f>角色卡!JS9&amp;角色卡!JS10</f>
        <v/>
      </c>
      <c r="IO2" t="str">
        <f>角色卡!JT9&amp;角色卡!JT10</f>
        <v/>
      </c>
      <c r="IP2" t="str">
        <f>角色卡!JU9&amp;角色卡!JU10</f>
        <v/>
      </c>
      <c r="IQ2" t="str">
        <f>角色卡!JV9&amp;角色卡!JV10</f>
        <v/>
      </c>
      <c r="IR2" t="str">
        <f>角色卡!JW9&amp;角色卡!JW10</f>
        <v/>
      </c>
      <c r="IS2" t="str">
        <f>角色卡!JX9&amp;角色卡!JX10</f>
        <v/>
      </c>
      <c r="IT2" t="str">
        <f>角色卡!JY9&amp;角色卡!JY10</f>
        <v/>
      </c>
      <c r="IU2" t="str">
        <f>角色卡!JZ9&amp;角色卡!JZ10</f>
        <v/>
      </c>
      <c r="IV2" t="str">
        <f>角色卡!KA9&amp;角色卡!KA10</f>
        <v/>
      </c>
      <c r="IW2" t="str">
        <f>角色卡!KB9&amp;角色卡!KB10</f>
        <v/>
      </c>
      <c r="IX2" t="str">
        <f>角色卡!KC9&amp;角色卡!KC10</f>
        <v/>
      </c>
      <c r="IY2" t="str">
        <f>角色卡!KD9&amp;角色卡!KD10</f>
        <v/>
      </c>
      <c r="IZ2" t="str">
        <f>角色卡!KE9&amp;角色卡!KE10</f>
        <v/>
      </c>
      <c r="JA2" t="str">
        <f>角色卡!KF9&amp;角色卡!KF10</f>
        <v/>
      </c>
      <c r="JB2" t="str">
        <f>角色卡!KG9&amp;角色卡!KG10</f>
        <v/>
      </c>
      <c r="JC2" t="str">
        <f>角色卡!KH9&amp;角色卡!KH10</f>
        <v/>
      </c>
      <c r="JD2" t="str">
        <f>角色卡!KI9&amp;角色卡!KI10</f>
        <v/>
      </c>
      <c r="JE2" t="str">
        <f>角色卡!KJ9&amp;角色卡!KJ10</f>
        <v/>
      </c>
      <c r="JF2" t="str">
        <f>角色卡!KK9&amp;角色卡!KK10</f>
        <v/>
      </c>
      <c r="JG2" t="str">
        <f>角色卡!KL9&amp;角色卡!KL10</f>
        <v/>
      </c>
      <c r="JH2" t="str">
        <f>角色卡!KM9&amp;角色卡!KM10</f>
        <v/>
      </c>
      <c r="JI2" t="str">
        <f>角色卡!KN9&amp;角色卡!KN10</f>
        <v/>
      </c>
      <c r="JJ2" t="str">
        <f>角色卡!KO9&amp;角色卡!KO10</f>
        <v/>
      </c>
      <c r="JK2" t="str">
        <f>角色卡!KP9&amp;角色卡!KP10</f>
        <v/>
      </c>
      <c r="JL2" t="str">
        <f>角色卡!KQ9&amp;角色卡!KQ10</f>
        <v/>
      </c>
      <c r="JM2" t="str">
        <f>角色卡!KR9&amp;角色卡!KR10</f>
        <v/>
      </c>
      <c r="JN2" t="str">
        <f>角色卡!KS9&amp;角色卡!KS10</f>
        <v/>
      </c>
      <c r="JO2" t="str">
        <f>角色卡!KT9&amp;角色卡!KT10</f>
        <v/>
      </c>
      <c r="JP2" t="str">
        <f>角色卡!KU9&amp;角色卡!KU10</f>
        <v/>
      </c>
      <c r="JQ2" t="str">
        <f>角色卡!KV9&amp;角色卡!KV10</f>
        <v/>
      </c>
      <c r="JR2" t="str">
        <f>角色卡!KW9&amp;角色卡!KW10</f>
        <v/>
      </c>
      <c r="JS2" t="str">
        <f>角色卡!KX9&amp;角色卡!KX10</f>
        <v/>
      </c>
      <c r="JT2" t="str">
        <f>角色卡!KY9&amp;角色卡!KY10</f>
        <v/>
      </c>
      <c r="JU2" t="str">
        <f>角色卡!KZ9&amp;角色卡!KZ10</f>
        <v/>
      </c>
      <c r="JV2" t="str">
        <f>角色卡!LA9&amp;角色卡!LA10</f>
        <v/>
      </c>
      <c r="JW2" t="str">
        <f>角色卡!LB9&amp;角色卡!LB10</f>
        <v/>
      </c>
      <c r="JX2" t="str">
        <f>角色卡!LC9&amp;角色卡!LC10</f>
        <v/>
      </c>
      <c r="JY2" t="str">
        <f>角色卡!LD9&amp;角色卡!LD10</f>
        <v/>
      </c>
      <c r="JZ2" t="str">
        <f>角色卡!LE9&amp;角色卡!LE10</f>
        <v/>
      </c>
      <c r="KA2" t="str">
        <f>角色卡!LF9&amp;角色卡!LF10</f>
        <v/>
      </c>
      <c r="KB2" t="str">
        <f>角色卡!LG9&amp;角色卡!LG10</f>
        <v/>
      </c>
      <c r="KC2" t="str">
        <f>角色卡!LH9&amp;角色卡!LH10</f>
        <v/>
      </c>
      <c r="KD2" t="str">
        <f>角色卡!LI9&amp;角色卡!LI10</f>
        <v/>
      </c>
      <c r="KE2" t="str">
        <f>角色卡!LJ9&amp;角色卡!LJ10</f>
        <v/>
      </c>
      <c r="KF2" t="str">
        <f>角色卡!LK9&amp;角色卡!LK10</f>
        <v/>
      </c>
      <c r="KG2" t="str">
        <f>角色卡!LL9&amp;角色卡!LL10</f>
        <v/>
      </c>
      <c r="KH2" t="str">
        <f>角色卡!LM9&amp;角色卡!LM10</f>
        <v/>
      </c>
      <c r="KI2" t="str">
        <f>角色卡!LN9&amp;角色卡!LN10</f>
        <v/>
      </c>
      <c r="KJ2" t="str">
        <f>角色卡!LO9&amp;角色卡!LO10</f>
        <v/>
      </c>
      <c r="KK2" t="str">
        <f>角色卡!LP9&amp;角色卡!LP10</f>
        <v/>
      </c>
      <c r="KL2" t="str">
        <f>角色卡!LQ9&amp;角色卡!LQ10</f>
        <v/>
      </c>
      <c r="KM2" t="str">
        <f>角色卡!LR9&amp;角色卡!LR10</f>
        <v/>
      </c>
      <c r="KN2" t="str">
        <f>角色卡!LS9&amp;角色卡!LS10</f>
        <v/>
      </c>
      <c r="KO2" t="str">
        <f>角色卡!LT9&amp;角色卡!LT10</f>
        <v/>
      </c>
      <c r="KP2" t="str">
        <f>角色卡!LU9&amp;角色卡!LU10</f>
        <v/>
      </c>
      <c r="KQ2" t="str">
        <f>角色卡!LV9&amp;角色卡!LV10</f>
        <v/>
      </c>
      <c r="KR2" t="str">
        <f>角色卡!LW9&amp;角色卡!LW10</f>
        <v/>
      </c>
      <c r="KS2" t="str">
        <f>角色卡!LX9&amp;角色卡!LX10</f>
        <v/>
      </c>
      <c r="KT2" t="str">
        <f>角色卡!LY9&amp;角色卡!LY10</f>
        <v/>
      </c>
      <c r="KU2" t="str">
        <f>角色卡!LZ9&amp;角色卡!LZ10</f>
        <v/>
      </c>
      <c r="KV2" t="str">
        <f>角色卡!MA9&amp;角色卡!MA10</f>
        <v/>
      </c>
      <c r="KW2" t="str">
        <f>角色卡!MB9&amp;角色卡!MB10</f>
        <v/>
      </c>
      <c r="KX2" t="str">
        <f>角色卡!MC9&amp;角色卡!MC10</f>
        <v/>
      </c>
      <c r="KY2" t="str">
        <f>角色卡!MD9&amp;角色卡!MD10</f>
        <v/>
      </c>
      <c r="KZ2" t="str">
        <f>角色卡!ME9&amp;角色卡!ME10</f>
        <v/>
      </c>
      <c r="LA2" t="str">
        <f>角色卡!MF9&amp;角色卡!MF10</f>
        <v/>
      </c>
      <c r="LB2" t="str">
        <f>角色卡!MG9&amp;角色卡!MG10</f>
        <v/>
      </c>
      <c r="LC2" t="str">
        <f>角色卡!MH9&amp;角色卡!MH10</f>
        <v/>
      </c>
      <c r="LD2" t="str">
        <f>角色卡!MI9&amp;角色卡!MI10</f>
        <v/>
      </c>
      <c r="LE2" t="str">
        <f>角色卡!MJ9&amp;角色卡!MJ10</f>
        <v/>
      </c>
      <c r="LF2" t="str">
        <f>角色卡!MK9&amp;角色卡!MK10</f>
        <v/>
      </c>
      <c r="LG2" t="str">
        <f>角色卡!ML9&amp;角色卡!ML10</f>
        <v/>
      </c>
      <c r="LH2" t="str">
        <f>角色卡!MM9&amp;角色卡!MM10</f>
        <v/>
      </c>
      <c r="LI2" t="str">
        <f>角色卡!MN9&amp;角色卡!MN10</f>
        <v/>
      </c>
      <c r="LJ2" t="str">
        <f>角色卡!MO9&amp;角色卡!MO10</f>
        <v/>
      </c>
      <c r="LK2" t="str">
        <f>角色卡!MP9&amp;角色卡!MP10</f>
        <v/>
      </c>
      <c r="LL2" t="str">
        <f>角色卡!MQ9&amp;角色卡!MQ10</f>
        <v/>
      </c>
      <c r="LM2" t="str">
        <f>角色卡!MR9&amp;角色卡!MR10</f>
        <v/>
      </c>
      <c r="LN2" t="str">
        <f>角色卡!MS9&amp;角色卡!MS10</f>
        <v/>
      </c>
      <c r="LO2" t="str">
        <f>角色卡!MT9&amp;角色卡!MT10</f>
        <v/>
      </c>
      <c r="LP2" t="str">
        <f>角色卡!MU9&amp;角色卡!MU10</f>
        <v/>
      </c>
      <c r="LQ2" t="str">
        <f>角色卡!MV9&amp;角色卡!MV10</f>
        <v/>
      </c>
      <c r="LR2" t="str">
        <f>角色卡!MW9&amp;角色卡!MW10</f>
        <v/>
      </c>
      <c r="LS2" t="str">
        <f>角色卡!MX9&amp;角色卡!MX10</f>
        <v/>
      </c>
      <c r="LT2" t="str">
        <f>角色卡!MY9&amp;角色卡!MY10</f>
        <v/>
      </c>
      <c r="LU2" t="str">
        <f>角色卡!MZ9&amp;角色卡!MZ10</f>
        <v/>
      </c>
      <c r="LV2" t="str">
        <f>角色卡!NA9&amp;角色卡!NA10</f>
        <v/>
      </c>
      <c r="LW2" t="str">
        <f>角色卡!NB9&amp;角色卡!NB10</f>
        <v/>
      </c>
      <c r="LX2" t="str">
        <f>角色卡!NC9&amp;角色卡!NC10</f>
        <v/>
      </c>
      <c r="LY2" t="str">
        <f>角色卡!ND9&amp;角色卡!ND10</f>
        <v/>
      </c>
      <c r="LZ2" t="str">
        <f>角色卡!NE9&amp;角色卡!NE10</f>
        <v/>
      </c>
      <c r="MA2" t="str">
        <f>角色卡!NF9&amp;角色卡!NF10</f>
        <v/>
      </c>
      <c r="MB2" t="str">
        <f>角色卡!NG9&amp;角色卡!NG10</f>
        <v/>
      </c>
      <c r="MC2" t="str">
        <f>角色卡!NH9&amp;角色卡!NH10</f>
        <v/>
      </c>
      <c r="MD2" t="str">
        <f>角色卡!NI9&amp;角色卡!NI10</f>
        <v/>
      </c>
      <c r="ME2" t="str">
        <f>角色卡!NJ9&amp;角色卡!NJ10</f>
        <v/>
      </c>
      <c r="MF2" t="str">
        <f>角色卡!NK9&amp;角色卡!NK10</f>
        <v/>
      </c>
      <c r="MG2" t="str">
        <f>角色卡!NL9&amp;角色卡!NL10</f>
        <v/>
      </c>
      <c r="MH2" t="str">
        <f>角色卡!NM9&amp;角色卡!NM10</f>
        <v/>
      </c>
      <c r="MI2" t="str">
        <f>角色卡!NN9&amp;角色卡!NN10</f>
        <v/>
      </c>
      <c r="MJ2" t="str">
        <f>角色卡!NO9&amp;角色卡!NO10</f>
        <v/>
      </c>
      <c r="MK2" t="str">
        <f>角色卡!NP9&amp;角色卡!NP10</f>
        <v/>
      </c>
      <c r="ML2" t="str">
        <f>角色卡!NQ9&amp;角色卡!NQ10</f>
        <v/>
      </c>
      <c r="MM2" t="str">
        <f>角色卡!NR9&amp;角色卡!NR10</f>
        <v/>
      </c>
      <c r="MN2" t="str">
        <f>角色卡!NS9&amp;角色卡!NS10</f>
        <v/>
      </c>
      <c r="MO2" t="str">
        <f>角色卡!NT9&amp;角色卡!NT10</f>
        <v/>
      </c>
      <c r="MP2" t="str">
        <f>角色卡!NU9&amp;角色卡!NU10</f>
        <v/>
      </c>
      <c r="MQ2" t="str">
        <f>角色卡!NV9&amp;角色卡!NV10</f>
        <v/>
      </c>
      <c r="MR2" t="str">
        <f>角色卡!NW9&amp;角色卡!NW10</f>
        <v/>
      </c>
      <c r="MS2" t="str">
        <f>角色卡!NX9&amp;角色卡!NX10</f>
        <v/>
      </c>
      <c r="MT2" t="str">
        <f>角色卡!NY9&amp;角色卡!NY10</f>
        <v/>
      </c>
      <c r="MU2" t="str">
        <f>角色卡!NZ9&amp;角色卡!NZ10</f>
        <v/>
      </c>
      <c r="MV2" t="str">
        <f>角色卡!OA9&amp;角色卡!OA10</f>
        <v/>
      </c>
      <c r="MW2" t="str">
        <f>角色卡!OB9&amp;角色卡!OB10</f>
        <v/>
      </c>
      <c r="MX2" t="str">
        <f>角色卡!OC9&amp;角色卡!OC10</f>
        <v/>
      </c>
      <c r="MY2" t="str">
        <f>角色卡!OD9&amp;角色卡!OD10</f>
        <v/>
      </c>
      <c r="MZ2" t="str">
        <f>角色卡!OE9&amp;角色卡!OE10</f>
        <v/>
      </c>
      <c r="NA2" t="str">
        <f>角色卡!OF9&amp;角色卡!OF10</f>
        <v/>
      </c>
      <c r="NB2" t="str">
        <f>角色卡!OG9&amp;角色卡!OG10</f>
        <v/>
      </c>
      <c r="NC2" t="str">
        <f>角色卡!OH9&amp;角色卡!OH10</f>
        <v/>
      </c>
      <c r="ND2" t="str">
        <f>角色卡!OI9&amp;角色卡!OI10</f>
        <v/>
      </c>
      <c r="NE2" t="str">
        <f>角色卡!OJ9&amp;角色卡!OJ10</f>
        <v/>
      </c>
      <c r="NF2" t="str">
        <f>角色卡!OK9&amp;角色卡!OK10</f>
        <v/>
      </c>
      <c r="NG2" t="str">
        <f>角色卡!OL9&amp;角色卡!OL10</f>
        <v/>
      </c>
      <c r="NH2" t="str">
        <f>角色卡!OM9&amp;角色卡!OM10</f>
        <v/>
      </c>
      <c r="NI2" t="str">
        <f>角色卡!ON9&amp;角色卡!ON10</f>
        <v/>
      </c>
      <c r="NJ2" t="str">
        <f>角色卡!OO9&amp;角色卡!OO10</f>
        <v/>
      </c>
      <c r="NK2" t="str">
        <f>角色卡!OP9&amp;角色卡!OP10</f>
        <v/>
      </c>
      <c r="NL2" t="str">
        <f>角色卡!OQ9&amp;角色卡!OQ10</f>
        <v/>
      </c>
      <c r="NM2" t="str">
        <f>角色卡!OR9&amp;角色卡!OR10</f>
        <v/>
      </c>
      <c r="NN2" t="str">
        <f>角色卡!OS9&amp;角色卡!OS10</f>
        <v/>
      </c>
      <c r="NO2" t="str">
        <f>角色卡!OT9&amp;角色卡!OT10</f>
        <v/>
      </c>
      <c r="NP2" t="str">
        <f>角色卡!OU9&amp;角色卡!OU10</f>
        <v/>
      </c>
    </row>
    <row r="3" spans="1:380">
      <c r="I3" t="str">
        <f>A4&amp;A5&amp;A6&amp;A7&amp;A8&amp;A9&amp;A10&amp;A11&amp;A12&amp;A13&amp;A14&amp;A15&amp;A16&amp;A17&amp;A19&amp;A18&amp;A23&amp;A25&amp;A24&amp;A26&amp;A30&amp;A31&amp;A32&amp;A33&amp;A34&amp;A35&amp;A36&amp;A37&amp;A38&amp;A39&amp;A40&amp;A41&amp;A42&amp;A43&amp;A44&amp;A48&amp;A49&amp;A50&amp;A51&amp;A52&amp;A53&amp;B4&amp;B5&amp;B6&amp;B7&amp;B11&amp;B12&amp;B13&amp;B17&amp;B18&amp;B19&amp;B20&amp;B21&amp;B22&amp;B23&amp;B24&amp;B25&amp;B26&amp;B27&amp;B28&amp;B29&amp;B30&amp;B31&amp;B32&amp;B33&amp;B34&amp;B35&amp;B36&amp;B37&amp;B38&amp;B39&amp;B40&amp;B41&amp;B42&amp;B43&amp;B44&amp;B45&amp;B46&amp;B47&amp;B48&amp;B49&amp;B50&amp;B51&amp;B52&amp;B53&amp;B54&amp;B55</f>
        <v>搏斗30拳术20暗器1刀剑10杖术10枪术10软兵10重钝器20盾术10弓弩10投掷30射击0炮术1爆破5无人机操作0兵械操作10取悦15交涉15威吓15心理学15乐理10厨艺10艺术10写作30调香10急救30开锁10载具驾驶10骑术10锻造10智械使用10机械能力10铳械改造10妙手10乔装10聆听20嗅觉感知20侦察20阅读20领航20跳跃20攀爬20潜行10追踪10游泳20估价15经商15会计15动物驯养5占卜5博物5天灾学5源石技艺理论30源石理论5动物学5植物学5数学5化学5物理学5神秘学5药理学5毒理学5营养学5工程学5地质地理学5医学5法学5社会历史学5军事理论5母语: 50通用语15炎国语0维多利亚语0东国语0乌萨斯语0萨米语0雷姆必拓语0伊比利亚语0萨尔贡语0卡西米尔语0叙拉古语0莱塔尼亚语0冬灵语(旧)0玻利瓦尔语0米诺斯语0拉特兰语0魔族语0</v>
      </c>
    </row>
    <row r="4" spans="1:380">
      <c r="A4" t="str">
        <f>角色卡!G28&amp;角色卡!T28</f>
        <v>搏斗30</v>
      </c>
      <c r="B4" t="str">
        <f>角色卡!AM26&amp;角色卡!AZ26</f>
        <v>攀爬20</v>
      </c>
      <c r="D4" t="str">
        <f>角色卡!Y80&amp;角色卡!Y81&amp;角色卡!S80&amp;角色卡!S81</f>
        <v>技力0源石技艺命中率30</v>
      </c>
      <c r="I4" t="str">
        <f>D6&amp;F8&amp;F9&amp;F10&amp;F11&amp;F12&amp;F13&amp;D4</f>
        <v>豁免值0感染值恶化值一0恶化值二0恶化值三0恶化值四0恶化值五0恶化值六0技力0源石技艺命中率30</v>
      </c>
    </row>
    <row r="5" spans="1:380">
      <c r="A5" t="str">
        <f>角色卡!G29&amp;角色卡!T29</f>
        <v>拳术20</v>
      </c>
      <c r="B5" t="str">
        <f>角色卡!AM27&amp;角色卡!AZ27</f>
        <v>潜行10</v>
      </c>
      <c r="I5" t="str">
        <f>D15&amp;D17&amp;D18&amp;D19&amp;D20</f>
        <v>信誉评级0信誉0体质0物理强度0源石技艺适应性0HP0hp0Hp0size博学5撬锁10侦查20驾驶10意志0</v>
      </c>
    </row>
    <row r="6" spans="1:380">
      <c r="A6" t="str">
        <f>角色卡!G30&amp;角色卡!T30</f>
        <v>暗器1</v>
      </c>
      <c r="B6" t="str">
        <f>角色卡!AM28&amp;角色卡!AZ28</f>
        <v>追踪10</v>
      </c>
      <c r="D6" t="str">
        <f>角色卡!C13&amp;角色卡!I14&amp;角色卡!Q13&amp;角色卡!Q14</f>
        <v>豁免值0感染值</v>
      </c>
    </row>
    <row r="7" spans="1:380">
      <c r="A7" t="str">
        <f>角色卡!G31&amp;角色卡!T31</f>
        <v>刀剑10</v>
      </c>
      <c r="B7" t="str">
        <f>角色卡!AM29&amp;角色卡!AZ29</f>
        <v>游泳20</v>
      </c>
    </row>
    <row r="8" spans="1:380">
      <c r="A8" t="str">
        <f>角色卡!G32&amp;角色卡!T32</f>
        <v>杖术10</v>
      </c>
      <c r="B8" t="str">
        <f>角色卡!AM30&amp;角色卡!AZ30</f>
        <v/>
      </c>
      <c r="D8" t="s">
        <v>361</v>
      </c>
      <c r="E8">
        <f>角色卡!M16</f>
        <v>0</v>
      </c>
      <c r="F8" t="str">
        <f t="shared" ref="F8:F13" si="0">D8&amp;E8</f>
        <v>恶化值一0</v>
      </c>
    </row>
    <row r="9" spans="1:380">
      <c r="A9" t="str">
        <f>角色卡!G33&amp;角色卡!T33</f>
        <v>枪术10</v>
      </c>
      <c r="B9" t="str">
        <f>角色卡!AM31&amp;角色卡!AZ31</f>
        <v/>
      </c>
      <c r="D9" t="s">
        <v>362</v>
      </c>
      <c r="E9">
        <f>角色卡!M17</f>
        <v>0</v>
      </c>
      <c r="F9" t="str">
        <f t="shared" si="0"/>
        <v>恶化值二0</v>
      </c>
    </row>
    <row r="10" spans="1:380">
      <c r="A10" t="str">
        <f>角色卡!G34&amp;角色卡!T34</f>
        <v>软兵10</v>
      </c>
      <c r="B10" t="str">
        <f>角色卡!AM32&amp;角色卡!AZ32</f>
        <v>名称一般</v>
      </c>
      <c r="D10" t="s">
        <v>363</v>
      </c>
      <c r="E10">
        <f>角色卡!M18</f>
        <v>0</v>
      </c>
      <c r="F10" t="str">
        <f t="shared" si="0"/>
        <v>恶化值三0</v>
      </c>
    </row>
    <row r="11" spans="1:380">
      <c r="A11" t="str">
        <f>角色卡!G35&amp;角色卡!T35</f>
        <v>重钝器20</v>
      </c>
      <c r="B11" t="str">
        <f>角色卡!AM33&amp;角色卡!AZ33</f>
        <v>估价15</v>
      </c>
      <c r="D11" t="s">
        <v>364</v>
      </c>
      <c r="E11">
        <f>角色卡!M19</f>
        <v>0</v>
      </c>
      <c r="F11" t="str">
        <f t="shared" si="0"/>
        <v>恶化值四0</v>
      </c>
    </row>
    <row r="12" spans="1:380">
      <c r="A12" t="str">
        <f>角色卡!G36&amp;角色卡!T36</f>
        <v>盾术10</v>
      </c>
      <c r="B12" t="str">
        <f>角色卡!AM34&amp;角色卡!AZ34</f>
        <v>经商15</v>
      </c>
      <c r="D12" t="s">
        <v>365</v>
      </c>
      <c r="E12">
        <f>角色卡!M20</f>
        <v>0</v>
      </c>
      <c r="F12" t="str">
        <f t="shared" si="0"/>
        <v>恶化值五0</v>
      </c>
    </row>
    <row r="13" spans="1:380">
      <c r="A13" t="str">
        <f>角色卡!G37&amp;角色卡!T37</f>
        <v>弓弩10</v>
      </c>
      <c r="B13" t="str">
        <f>角色卡!AM35&amp;角色卡!AZ35</f>
        <v>会计15</v>
      </c>
      <c r="D13" t="s">
        <v>366</v>
      </c>
      <c r="E13">
        <f>角色卡!M21</f>
        <v>0</v>
      </c>
      <c r="F13" t="str">
        <f t="shared" si="0"/>
        <v>恶化值六0</v>
      </c>
    </row>
    <row r="14" spans="1:380">
      <c r="A14" t="str">
        <f>角色卡!G38&amp;角色卡!T38</f>
        <v>投掷30</v>
      </c>
      <c r="B14" t="str">
        <f>角色卡!AM36&amp;角色卡!AZ36</f>
        <v/>
      </c>
    </row>
    <row r="15" spans="1:380">
      <c r="A15" t="str">
        <f>角色卡!G39&amp;角色卡!T39</f>
        <v>射击0</v>
      </c>
      <c r="B15" t="str">
        <f>角色卡!AM37&amp;角色卡!AZ37</f>
        <v/>
      </c>
      <c r="D15" t="str">
        <f>"信誉评级"&amp;角色卡!AY91&amp;"信誉"&amp;角色卡!AY91</f>
        <v>信誉评级0信誉0</v>
      </c>
    </row>
    <row r="16" spans="1:380">
      <c r="A16" t="str">
        <f>角色卡!G40&amp;角色卡!T40</f>
        <v>炮术1</v>
      </c>
      <c r="B16" t="str">
        <f>角色卡!AM38&amp;角色卡!AZ38</f>
        <v>名称一般</v>
      </c>
    </row>
    <row r="17" spans="1:4">
      <c r="A17" t="str">
        <f>角色卡!G41&amp;角色卡!T41</f>
        <v>爆破5</v>
      </c>
      <c r="B17" t="str">
        <f>角色卡!AM39&amp;角色卡!AZ39</f>
        <v>动物驯养5</v>
      </c>
      <c r="D17" t="str">
        <f>"体质"&amp;角色卡!AF8</f>
        <v>体质0</v>
      </c>
    </row>
    <row r="18" spans="1:4">
      <c r="A18" t="str">
        <f>角色卡!G42&amp;角色卡!T42</f>
        <v>兵械操作10</v>
      </c>
      <c r="B18" t="str">
        <f>角色卡!AM40&amp;角色卡!AZ40</f>
        <v>占卜5</v>
      </c>
      <c r="D18" t="str">
        <f>"物理强度"&amp;角色卡!AJ8</f>
        <v>物理强度0</v>
      </c>
    </row>
    <row r="19" spans="1:4">
      <c r="A19" t="str">
        <f>角色卡!G43&amp;角色卡!T43</f>
        <v>无人机操作0</v>
      </c>
      <c r="B19" t="str">
        <f>角色卡!AM41&amp;角色卡!AZ41</f>
        <v>博物5</v>
      </c>
      <c r="D19" t="str">
        <f>"源石技艺适应性"&amp;角色卡!AZ8</f>
        <v>源石技艺适应性0</v>
      </c>
    </row>
    <row r="20" spans="1:4">
      <c r="A20" t="str">
        <f>角色卡!G44&amp;角色卡!T44</f>
        <v/>
      </c>
      <c r="B20" t="str">
        <f>角色卡!AM42&amp;角色卡!AZ42</f>
        <v>天灾学5</v>
      </c>
      <c r="D20" t="str">
        <f>"HP"&amp;角色卡!AF10&amp;"hp"&amp;角色卡!AF10&amp;"Hp"&amp;角色卡!AF10&amp;"size"&amp;角色卡!AJ10&amp;"博学"&amp;角色卡!AZ41&amp;"撬锁"&amp;角色卡!T60&amp;"侦查"&amp;角色卡!T74&amp;"驾驶"&amp;角色卡!T61&amp;"意志"&amp;角色卡!AR8</f>
        <v>HP0hp0Hp0size博学5撬锁10侦查20驾驶10意志0</v>
      </c>
    </row>
    <row r="21" spans="1:4">
      <c r="A21" t="str">
        <f>角色卡!G45&amp;角色卡!T45</f>
        <v/>
      </c>
      <c r="B21" t="str">
        <f>角色卡!AM43&amp;角色卡!AZ43</f>
        <v>源石技艺理论30</v>
      </c>
    </row>
    <row r="22" spans="1:4">
      <c r="A22" t="str">
        <f>角色卡!G46&amp;角色卡!T46</f>
        <v>名称一般</v>
      </c>
      <c r="B22" t="str">
        <f>角色卡!AM44&amp;角色卡!AZ44</f>
        <v>源石理论5</v>
      </c>
    </row>
    <row r="23" spans="1:4">
      <c r="A23" t="str">
        <f>角色卡!G47&amp;角色卡!T47</f>
        <v>取悦15</v>
      </c>
      <c r="B23" t="str">
        <f>角色卡!AM45&amp;角色卡!AZ45</f>
        <v>动物学5</v>
      </c>
    </row>
    <row r="24" spans="1:4">
      <c r="A24" t="str">
        <f>角色卡!G48&amp;角色卡!T48</f>
        <v>威吓15</v>
      </c>
      <c r="B24" t="str">
        <f>角色卡!AM46&amp;角色卡!AZ46</f>
        <v>植物学5</v>
      </c>
    </row>
    <row r="25" spans="1:4">
      <c r="A25" t="str">
        <f>角色卡!G49&amp;角色卡!T49</f>
        <v>交涉15</v>
      </c>
      <c r="B25" t="str">
        <f>角色卡!AM47&amp;角色卡!AZ47</f>
        <v>数学5</v>
      </c>
    </row>
    <row r="26" spans="1:4">
      <c r="A26" t="str">
        <f>角色卡!G50&amp;角色卡!T50</f>
        <v>心理学15</v>
      </c>
      <c r="B26" t="str">
        <f>角色卡!AM48&amp;角色卡!AZ48</f>
        <v>化学5</v>
      </c>
    </row>
    <row r="27" spans="1:4">
      <c r="A27" t="str">
        <f>角色卡!G51&amp;角色卡!T51</f>
        <v/>
      </c>
      <c r="B27" t="str">
        <f>角色卡!AM49&amp;角色卡!AZ49</f>
        <v>物理学5</v>
      </c>
    </row>
    <row r="28" spans="1:4">
      <c r="A28" t="str">
        <f>角色卡!G52&amp;角色卡!T52</f>
        <v/>
      </c>
      <c r="B28" t="str">
        <f>角色卡!AM50&amp;角色卡!AZ50</f>
        <v>神秘学5</v>
      </c>
    </row>
    <row r="29" spans="1:4">
      <c r="A29" t="str">
        <f>角色卡!G53&amp;角色卡!T53</f>
        <v>名称一般</v>
      </c>
      <c r="B29" t="str">
        <f>角色卡!AM51&amp;角色卡!AZ51</f>
        <v>药理学5</v>
      </c>
    </row>
    <row r="30" spans="1:4">
      <c r="A30" t="str">
        <f>角色卡!G54&amp;角色卡!T54</f>
        <v>乐理10</v>
      </c>
      <c r="B30" t="str">
        <f>角色卡!AM52&amp;角色卡!AZ52</f>
        <v>毒理学5</v>
      </c>
    </row>
    <row r="31" spans="1:4">
      <c r="A31" t="str">
        <f>角色卡!G55&amp;角色卡!T55</f>
        <v>厨艺10</v>
      </c>
      <c r="B31" t="str">
        <f>角色卡!AM53&amp;角色卡!AZ53</f>
        <v>营养学5</v>
      </c>
    </row>
    <row r="32" spans="1:4">
      <c r="A32" t="str">
        <f>角色卡!G56&amp;角色卡!T56</f>
        <v>艺术10</v>
      </c>
      <c r="B32" t="str">
        <f>角色卡!AM54&amp;角色卡!AZ54</f>
        <v>工程学5</v>
      </c>
    </row>
    <row r="33" spans="1:2">
      <c r="A33" t="str">
        <f>角色卡!G57&amp;角色卡!T57</f>
        <v>写作30</v>
      </c>
      <c r="B33" t="str">
        <f>角色卡!AM55&amp;角色卡!AZ55</f>
        <v>地质地理学5</v>
      </c>
    </row>
    <row r="34" spans="1:2">
      <c r="A34" t="str">
        <f>角色卡!G58&amp;角色卡!T58</f>
        <v>调香10</v>
      </c>
      <c r="B34" t="str">
        <f>角色卡!AM56&amp;角色卡!AZ56</f>
        <v>医学5</v>
      </c>
    </row>
    <row r="35" spans="1:2">
      <c r="A35" t="str">
        <f>角色卡!G59&amp;角色卡!T59</f>
        <v>急救30</v>
      </c>
      <c r="B35" t="str">
        <f>角色卡!AM57&amp;角色卡!AZ57</f>
        <v>法学5</v>
      </c>
    </row>
    <row r="36" spans="1:2">
      <c r="A36" t="str">
        <f>角色卡!G60&amp;角色卡!T60</f>
        <v>开锁10</v>
      </c>
      <c r="B36" t="str">
        <f>角色卡!AM58&amp;角色卡!AZ58</f>
        <v>社会历史学5</v>
      </c>
    </row>
    <row r="37" spans="1:2">
      <c r="A37" t="str">
        <f>角色卡!G61&amp;角色卡!T61</f>
        <v>载具驾驶10</v>
      </c>
      <c r="B37" t="str">
        <f>角色卡!AM59&amp;角色卡!AZ59</f>
        <v>军事理论5</v>
      </c>
    </row>
    <row r="38" spans="1:2">
      <c r="A38" t="str">
        <f>角色卡!G62&amp;角色卡!T62</f>
        <v>骑术10</v>
      </c>
      <c r="B38" t="str">
        <f>角色卡!AM60&amp;角色卡!AZ60</f>
        <v>母语: 50</v>
      </c>
    </row>
    <row r="39" spans="1:2">
      <c r="A39" t="str">
        <f>角色卡!G63&amp;角色卡!T63</f>
        <v>锻造10</v>
      </c>
      <c r="B39" t="str">
        <f>角色卡!AM61&amp;角色卡!AZ61</f>
        <v>通用语15</v>
      </c>
    </row>
    <row r="40" spans="1:2">
      <c r="A40" t="str">
        <f>角色卡!G64&amp;角色卡!T64</f>
        <v>智械使用10</v>
      </c>
      <c r="B40" t="str">
        <f>角色卡!AM62&amp;角色卡!AZ62</f>
        <v>炎国语0</v>
      </c>
    </row>
    <row r="41" spans="1:2">
      <c r="A41" t="str">
        <f>角色卡!G65&amp;角色卡!T65</f>
        <v>机械能力10</v>
      </c>
      <c r="B41" t="str">
        <f>角色卡!AM63&amp;角色卡!AZ63</f>
        <v>维多利亚语0</v>
      </c>
    </row>
    <row r="42" spans="1:2">
      <c r="A42" t="str">
        <f>角色卡!G66&amp;角色卡!T66</f>
        <v>铳械改造10</v>
      </c>
      <c r="B42" t="str">
        <f>角色卡!AM64&amp;角色卡!AZ64</f>
        <v>东国语0</v>
      </c>
    </row>
    <row r="43" spans="1:2">
      <c r="A43" t="str">
        <f>角色卡!G67&amp;角色卡!T67</f>
        <v>妙手10</v>
      </c>
      <c r="B43" t="str">
        <f>角色卡!AM65&amp;角色卡!AZ65</f>
        <v>乌萨斯语0</v>
      </c>
    </row>
    <row r="44" spans="1:2">
      <c r="A44" t="str">
        <f>角色卡!G68&amp;角色卡!T68</f>
        <v>乔装10</v>
      </c>
      <c r="B44" t="str">
        <f>角色卡!AM66&amp;角色卡!AZ66</f>
        <v>萨米语0</v>
      </c>
    </row>
    <row r="45" spans="1:2">
      <c r="A45" t="str">
        <f>角色卡!G69&amp;角色卡!T69</f>
        <v/>
      </c>
      <c r="B45" t="str">
        <f>角色卡!AM67&amp;角色卡!AZ67</f>
        <v>雷姆必拓语0</v>
      </c>
    </row>
    <row r="46" spans="1:2">
      <c r="A46" t="str">
        <f>角色卡!G70&amp;角色卡!T70</f>
        <v/>
      </c>
      <c r="B46" t="str">
        <f>角色卡!AM68&amp;角色卡!AZ68</f>
        <v>伊比利亚语0</v>
      </c>
    </row>
    <row r="47" spans="1:2">
      <c r="A47" t="str">
        <f>角色卡!G71&amp;角色卡!T71</f>
        <v>名称一般</v>
      </c>
      <c r="B47" t="str">
        <f>角色卡!AM69&amp;角色卡!AZ69</f>
        <v>萨尔贡语0</v>
      </c>
    </row>
    <row r="48" spans="1:2">
      <c r="A48" t="str">
        <f>角色卡!G72&amp;角色卡!T72</f>
        <v>聆听20</v>
      </c>
      <c r="B48" t="str">
        <f>角色卡!AM70&amp;角色卡!AZ70</f>
        <v>卡西米尔语0</v>
      </c>
    </row>
    <row r="49" spans="1:2">
      <c r="A49" t="str">
        <f>角色卡!G73&amp;角色卡!T73</f>
        <v>嗅觉感知20</v>
      </c>
      <c r="B49" t="str">
        <f>角色卡!AM71&amp;角色卡!AZ71</f>
        <v>叙拉古语0</v>
      </c>
    </row>
    <row r="50" spans="1:2">
      <c r="A50" t="str">
        <f>角色卡!G74&amp;角色卡!T74</f>
        <v>侦察20</v>
      </c>
      <c r="B50" t="str">
        <f>角色卡!AM72&amp;角色卡!AZ72</f>
        <v>莱塔尼亚语0</v>
      </c>
    </row>
    <row r="51" spans="1:2">
      <c r="A51" t="str">
        <f>角色卡!G75&amp;角色卡!T75</f>
        <v>阅读20</v>
      </c>
      <c r="B51" t="str">
        <f>角色卡!AM73&amp;角色卡!AZ73</f>
        <v>冬灵语(旧)0</v>
      </c>
    </row>
    <row r="52" spans="1:2">
      <c r="A52" t="str">
        <f>角色卡!G76&amp;角色卡!T76</f>
        <v>领航20</v>
      </c>
      <c r="B52" t="str">
        <f>角色卡!AM74&amp;角色卡!AZ74</f>
        <v>玻利瓦尔语0</v>
      </c>
    </row>
    <row r="53" spans="1:2">
      <c r="A53" t="str">
        <f>角色卡!G77&amp;角色卡!T77</f>
        <v>跳跃20</v>
      </c>
      <c r="B53" t="str">
        <f>角色卡!AM75&amp;角色卡!AZ75</f>
        <v>米诺斯语0</v>
      </c>
    </row>
    <row r="54" spans="1:2">
      <c r="A54" t="str">
        <f>角色卡!G78&amp;角色卡!T78</f>
        <v/>
      </c>
      <c r="B54" t="str">
        <f>角色卡!AM76&amp;角色卡!AZ76</f>
        <v>拉特兰语0</v>
      </c>
    </row>
    <row r="55" spans="1:2">
      <c r="A55" t="str">
        <f>角色卡!G79&amp;角色卡!T79</f>
        <v/>
      </c>
      <c r="B55" t="str">
        <f>角色卡!AM77&amp;角色卡!AZ77</f>
        <v>魔族语0</v>
      </c>
    </row>
    <row r="56" spans="1:2">
      <c r="A56" t="str">
        <f>角色卡!G80&amp;角色卡!T80</f>
        <v/>
      </c>
      <c r="B56" t="str">
        <f>角色卡!AM78&amp;角色卡!AZ78</f>
        <v/>
      </c>
    </row>
    <row r="57" spans="1:2">
      <c r="A57" t="str">
        <f>角色卡!G81&amp;角色卡!T81</f>
        <v/>
      </c>
      <c r="B57" t="str">
        <f>角色卡!AM79&amp;角色卡!AZ79</f>
        <v/>
      </c>
    </row>
    <row r="58" spans="1:2">
      <c r="A58" t="str">
        <f>角色卡!G82&amp;角色卡!T82</f>
        <v/>
      </c>
      <c r="B58" t="str">
        <f>角色卡!AM80&amp;角色卡!AZ80</f>
        <v/>
      </c>
    </row>
    <row r="59" spans="1:2">
      <c r="A59" t="str">
        <f>角色卡!G83&amp;角色卡!T83</f>
        <v/>
      </c>
      <c r="B59" t="str">
        <f>角色卡!AM81&amp;角色卡!AZ81</f>
        <v/>
      </c>
    </row>
    <row r="60" spans="1:2">
      <c r="A60" t="str">
        <f>角色卡!G84&amp;角色卡!T84</f>
        <v/>
      </c>
    </row>
    <row r="61" spans="1:2">
      <c r="A61" t="str">
        <f>角色卡!G85&amp;角色卡!T85</f>
        <v/>
      </c>
    </row>
    <row r="62" spans="1:2">
      <c r="A62" t="str">
        <f>角色卡!G86&amp;角色卡!T86</f>
        <v/>
      </c>
    </row>
    <row r="63" spans="1:2">
      <c r="A63" t="str">
        <f>角色卡!G87&amp;角色卡!T87</f>
        <v/>
      </c>
    </row>
    <row r="64" spans="1:2">
      <c r="A64" t="str">
        <f>角色卡!G88&amp;角色卡!T88</f>
        <v/>
      </c>
    </row>
    <row r="65" spans="1:1">
      <c r="A65" t="str">
        <f>角色卡!G89&amp;角色卡!T89</f>
        <v/>
      </c>
    </row>
    <row r="66" spans="1:1">
      <c r="A66" t="str">
        <f>角色卡!G90&amp;角色卡!T90</f>
        <v/>
      </c>
    </row>
  </sheetData>
  <phoneticPr fontId="32"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1:C87"/>
  <sheetViews>
    <sheetView workbookViewId="0">
      <selection activeCell="F14" sqref="F14"/>
    </sheetView>
  </sheetViews>
  <sheetFormatPr defaultColWidth="20.77734375" defaultRowHeight="13.8"/>
  <cols>
    <col min="1" max="16384" width="20.77734375" style="62"/>
  </cols>
  <sheetData>
    <row r="1" spans="3:3" s="72" customFormat="1" ht="25.05" customHeight="1"/>
    <row r="2" spans="3:3" s="72" customFormat="1" ht="25.05" customHeight="1">
      <c r="C2" s="73" t="s">
        <v>367</v>
      </c>
    </row>
    <row r="3" spans="3:3" s="72" customFormat="1" ht="25.05" customHeight="1">
      <c r="C3" s="73" t="s">
        <v>368</v>
      </c>
    </row>
    <row r="4" spans="3:3" s="72" customFormat="1" ht="25.05" customHeight="1">
      <c r="C4" s="73" t="s">
        <v>369</v>
      </c>
    </row>
    <row r="5" spans="3:3" s="72" customFormat="1" ht="25.05" customHeight="1">
      <c r="C5" s="73" t="s">
        <v>370</v>
      </c>
    </row>
    <row r="6" spans="3:3" s="72" customFormat="1" ht="25.05" customHeight="1">
      <c r="C6" s="73" t="s">
        <v>371</v>
      </c>
    </row>
    <row r="7" spans="3:3" s="72" customFormat="1" ht="25.05" customHeight="1">
      <c r="C7" s="73" t="s">
        <v>372</v>
      </c>
    </row>
    <row r="8" spans="3:3" s="72" customFormat="1" ht="25.05" customHeight="1">
      <c r="C8" s="73" t="s">
        <v>373</v>
      </c>
    </row>
    <row r="9" spans="3:3" s="72" customFormat="1" ht="25.05" customHeight="1">
      <c r="C9" s="73" t="s">
        <v>374</v>
      </c>
    </row>
    <row r="10" spans="3:3" s="72" customFormat="1" ht="25.05" customHeight="1">
      <c r="C10" s="73" t="s">
        <v>375</v>
      </c>
    </row>
    <row r="11" spans="3:3" s="72" customFormat="1" ht="25.05" customHeight="1">
      <c r="C11" s="73" t="s">
        <v>376</v>
      </c>
    </row>
    <row r="12" spans="3:3" s="72" customFormat="1" ht="25.05" customHeight="1"/>
    <row r="13" spans="3:3" s="72" customFormat="1" ht="25.05" customHeight="1"/>
    <row r="14" spans="3:3" s="72" customFormat="1" ht="199.8" customHeight="1">
      <c r="C14" s="72" t="s">
        <v>377</v>
      </c>
    </row>
    <row r="15" spans="3:3" s="72" customFormat="1" ht="199.8" customHeight="1">
      <c r="C15" s="72">
        <v>1</v>
      </c>
    </row>
    <row r="16" spans="3:3" s="72" customFormat="1" ht="199.8" customHeight="1">
      <c r="C16" s="72">
        <v>2</v>
      </c>
    </row>
    <row r="17" spans="3:3" s="72" customFormat="1" ht="199.8" customHeight="1">
      <c r="C17" s="72">
        <v>3</v>
      </c>
    </row>
    <row r="18" spans="3:3" s="72" customFormat="1" ht="199.8" customHeight="1">
      <c r="C18" s="72" t="s">
        <v>378</v>
      </c>
    </row>
    <row r="19" spans="3:3" s="72" customFormat="1" ht="199.8" customHeight="1">
      <c r="C19" s="72" t="s">
        <v>379</v>
      </c>
    </row>
    <row r="20" spans="3:3" s="72" customFormat="1" ht="199.8" customHeight="1">
      <c r="C20" s="72">
        <v>4</v>
      </c>
    </row>
    <row r="21" spans="3:3" s="72" customFormat="1" ht="199.8" customHeight="1"/>
    <row r="22" spans="3:3" s="72" customFormat="1" ht="78" customHeight="1"/>
    <row r="23" spans="3:3" s="72" customFormat="1" ht="78" customHeight="1"/>
    <row r="24" spans="3:3" s="72" customFormat="1" ht="78" customHeight="1"/>
    <row r="25" spans="3:3" s="72" customFormat="1" ht="25.05" customHeight="1"/>
    <row r="26" spans="3:3" s="72" customFormat="1" ht="25.05" customHeight="1"/>
    <row r="27" spans="3:3" s="72" customFormat="1" ht="25.05" customHeight="1"/>
    <row r="28" spans="3:3" s="72" customFormat="1" ht="25.05" customHeight="1"/>
    <row r="29" spans="3:3" s="72" customFormat="1" ht="25.05" customHeight="1"/>
    <row r="30" spans="3:3" s="72" customFormat="1" ht="25.05" customHeight="1"/>
    <row r="31" spans="3:3" s="72" customFormat="1" ht="25.05" customHeight="1"/>
    <row r="32" spans="3:3" s="72" customFormat="1" ht="25.05" customHeight="1"/>
    <row r="33" s="72" customFormat="1" ht="25.05" customHeight="1"/>
    <row r="34" s="72" customFormat="1" ht="25.05" customHeight="1"/>
    <row r="35" s="72" customFormat="1" ht="25.05" customHeight="1"/>
    <row r="36" s="72" customFormat="1" ht="25.05" customHeight="1"/>
    <row r="37" s="72" customFormat="1" ht="25.05" customHeight="1"/>
    <row r="38" s="72" customFormat="1" ht="25.05" customHeight="1"/>
    <row r="39" s="72" customFormat="1" ht="25.05" customHeight="1"/>
    <row r="40" s="72" customFormat="1" ht="25.05" customHeight="1"/>
    <row r="41" s="72" customFormat="1" ht="25.05" customHeight="1"/>
    <row r="42" s="72" customFormat="1" ht="25.05" customHeight="1"/>
    <row r="43" s="72" customFormat="1" ht="25.05" customHeight="1"/>
    <row r="44" s="72" customFormat="1" ht="25.05" customHeight="1"/>
    <row r="45" s="72" customFormat="1" ht="25.05" customHeight="1"/>
    <row r="46" s="72" customFormat="1" ht="25.05" customHeight="1"/>
    <row r="47" s="72" customFormat="1" ht="25.05" customHeight="1"/>
    <row r="48" s="72" customFormat="1" ht="25.05" customHeight="1"/>
    <row r="49" s="72" customFormat="1" ht="25.05" customHeight="1"/>
    <row r="50" s="72" customFormat="1" ht="25.05" customHeight="1"/>
    <row r="51" s="72" customFormat="1" ht="25.05" customHeight="1"/>
    <row r="52" s="72" customFormat="1" ht="25.05" customHeight="1"/>
    <row r="53" s="72" customFormat="1" ht="25.05" customHeight="1"/>
    <row r="54" s="72" customFormat="1" ht="25.05" customHeight="1"/>
    <row r="55" s="72" customFormat="1" ht="25.05" customHeight="1"/>
    <row r="56" s="72" customFormat="1" ht="25.05" customHeight="1"/>
    <row r="57" s="72" customFormat="1" ht="25.05" customHeight="1"/>
    <row r="58" s="72" customFormat="1" ht="25.05" customHeight="1"/>
    <row r="59" s="72" customFormat="1" ht="25.05" customHeight="1"/>
    <row r="60" s="72" customFormat="1" ht="25.05" customHeight="1"/>
    <row r="61" s="72" customFormat="1" ht="25.05" customHeight="1"/>
    <row r="62" s="72" customFormat="1" ht="25.05" customHeight="1"/>
    <row r="63" s="72" customFormat="1" ht="25.05" customHeight="1"/>
    <row r="64" s="72" customFormat="1" ht="25.05" customHeight="1"/>
    <row r="65" s="72" customFormat="1" ht="25.05" customHeight="1"/>
    <row r="66" s="72" customFormat="1" ht="25.05" customHeight="1"/>
    <row r="67" s="72" customFormat="1" ht="25.05" customHeight="1"/>
    <row r="68" s="72" customFormat="1" ht="25.05" customHeight="1"/>
    <row r="69" s="72" customFormat="1" ht="25.05" customHeight="1"/>
    <row r="70" s="72" customFormat="1" ht="25.05" customHeight="1"/>
    <row r="71" s="72" customFormat="1" ht="25.05" customHeight="1"/>
    <row r="72" s="72" customFormat="1" ht="25.05" customHeight="1"/>
    <row r="73" s="72" customFormat="1" ht="25.05" customHeight="1"/>
    <row r="74" s="72" customFormat="1" ht="25.05" customHeight="1"/>
    <row r="75" s="72" customFormat="1" ht="25.05" customHeight="1"/>
    <row r="76" s="72" customFormat="1" ht="25.05" customHeight="1"/>
    <row r="77" s="72" customFormat="1" ht="25.05" customHeight="1"/>
    <row r="78" s="72" customFormat="1" ht="25.05" customHeight="1"/>
    <row r="79" s="72" customFormat="1" ht="25.05" customHeight="1"/>
    <row r="80" s="72" customFormat="1" ht="25.05" customHeight="1"/>
    <row r="81" s="72" customFormat="1" ht="25.05" customHeight="1"/>
    <row r="82" s="72" customFormat="1" ht="25.05" customHeight="1"/>
    <row r="83" s="72" customFormat="1" ht="25.05" customHeight="1"/>
    <row r="84" s="72" customFormat="1" ht="25.05" customHeight="1"/>
    <row r="85" s="72" customFormat="1" ht="25.05" customHeight="1"/>
    <row r="86" s="72" customFormat="1" ht="25.05" customHeight="1"/>
    <row r="87" s="72" customFormat="1" ht="25.05" customHeight="1"/>
  </sheetData>
  <phoneticPr fontId="3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KH221"/>
  <sheetViews>
    <sheetView topLeftCell="A175" workbookViewId="0">
      <selection activeCell="J202" sqref="J202:M205"/>
    </sheetView>
  </sheetViews>
  <sheetFormatPr defaultColWidth="3" defaultRowHeight="13.8"/>
  <cols>
    <col min="1" max="29" width="3" style="62"/>
    <col min="30" max="30" width="3.109375" style="62" customWidth="1"/>
    <col min="31" max="39" width="3" style="62"/>
    <col min="40" max="40" width="4.44140625" style="62" customWidth="1"/>
    <col min="41" max="41" width="4" style="62" customWidth="1"/>
    <col min="42" max="42" width="3.109375" style="62" customWidth="1"/>
    <col min="43" max="43" width="3.5546875" style="62" customWidth="1"/>
    <col min="44" max="16384" width="3" style="62"/>
  </cols>
  <sheetData>
    <row r="3" spans="2:294">
      <c r="B3" s="629" t="s">
        <v>380</v>
      </c>
      <c r="C3" s="629"/>
      <c r="D3" s="629"/>
      <c r="E3" s="629"/>
      <c r="F3" s="629"/>
      <c r="G3" s="629"/>
      <c r="H3" s="629"/>
      <c r="I3" s="629"/>
      <c r="J3" s="629"/>
      <c r="K3" s="629"/>
      <c r="L3" s="629"/>
      <c r="M3" s="629"/>
      <c r="N3" s="629"/>
      <c r="O3" s="629"/>
      <c r="P3" s="629"/>
      <c r="Q3" s="629"/>
      <c r="R3" s="629"/>
      <c r="S3" s="629"/>
      <c r="T3" s="629"/>
      <c r="U3" s="629"/>
      <c r="V3" s="629"/>
      <c r="W3" s="629"/>
      <c r="X3" s="629"/>
      <c r="Y3" s="629"/>
      <c r="Z3" s="629"/>
      <c r="AA3" s="629"/>
      <c r="AB3" s="629"/>
      <c r="AC3" s="629"/>
      <c r="AD3" s="629"/>
      <c r="AE3" s="629"/>
      <c r="AF3" s="629"/>
      <c r="AG3" s="629"/>
      <c r="AH3" s="629"/>
      <c r="AI3" s="629"/>
      <c r="AJ3" s="629"/>
      <c r="AK3" s="629"/>
      <c r="AL3" s="629"/>
      <c r="AM3" s="629"/>
      <c r="AN3" s="629"/>
      <c r="AO3" s="629"/>
      <c r="AP3" s="629"/>
      <c r="AQ3" s="629"/>
      <c r="AR3" s="629"/>
      <c r="AS3" s="629"/>
      <c r="AT3" s="629"/>
      <c r="AU3" s="629"/>
      <c r="AV3" s="629"/>
      <c r="AW3" s="629"/>
      <c r="AX3" s="629"/>
      <c r="AY3" s="629"/>
      <c r="AZ3" s="629"/>
      <c r="BA3" s="629"/>
      <c r="BB3" s="629"/>
      <c r="BC3" s="629"/>
      <c r="BD3" s="629"/>
      <c r="BE3" s="629"/>
      <c r="BF3" s="629"/>
      <c r="BG3" s="629"/>
      <c r="BH3" s="629"/>
      <c r="BI3" s="629"/>
      <c r="BJ3" s="629"/>
      <c r="BK3" s="629"/>
      <c r="BL3" s="629"/>
      <c r="BM3" s="629"/>
      <c r="BN3" s="629"/>
      <c r="BO3" s="629"/>
      <c r="BP3" s="629"/>
      <c r="BQ3" s="629"/>
      <c r="BR3" s="629"/>
      <c r="BS3" s="629"/>
      <c r="BT3" s="629"/>
      <c r="BU3" s="629"/>
      <c r="BV3" s="629"/>
      <c r="BW3" s="629"/>
      <c r="BX3" s="629"/>
      <c r="BZ3" s="605" t="s">
        <v>381</v>
      </c>
      <c r="CA3" s="606"/>
      <c r="CB3" s="606"/>
      <c r="CC3" s="606"/>
      <c r="CD3" s="606"/>
      <c r="CE3" s="606"/>
      <c r="CF3" s="606"/>
      <c r="CG3" s="606"/>
      <c r="CH3" s="606"/>
      <c r="CI3" s="606"/>
      <c r="CJ3" s="606"/>
      <c r="CK3" s="606"/>
      <c r="CL3" s="606"/>
      <c r="CM3" s="606"/>
      <c r="CN3" s="606"/>
      <c r="CO3" s="606"/>
      <c r="CP3" s="606"/>
      <c r="CQ3" s="606"/>
      <c r="CR3" s="606"/>
      <c r="CS3" s="606"/>
      <c r="CT3" s="606"/>
      <c r="CU3" s="606"/>
      <c r="CV3" s="606"/>
      <c r="CW3" s="606"/>
      <c r="CX3" s="606"/>
      <c r="CY3" s="606"/>
      <c r="CZ3" s="606"/>
      <c r="DA3" s="606"/>
      <c r="DB3" s="606"/>
      <c r="DC3" s="606"/>
      <c r="DD3" s="606"/>
      <c r="DE3" s="606"/>
      <c r="DF3" s="606"/>
      <c r="DG3" s="606"/>
      <c r="DH3" s="606"/>
      <c r="DI3" s="606"/>
      <c r="DJ3" s="606"/>
      <c r="DK3" s="606"/>
      <c r="DL3" s="606"/>
      <c r="DM3" s="606"/>
      <c r="DN3" s="606"/>
      <c r="DO3" s="606"/>
      <c r="DP3" s="606"/>
      <c r="DQ3" s="606"/>
      <c r="DR3" s="606"/>
      <c r="DS3" s="606"/>
      <c r="DT3" s="606"/>
      <c r="DU3" s="606"/>
      <c r="DV3" s="606"/>
      <c r="DW3" s="606"/>
      <c r="DX3" s="606"/>
      <c r="DY3" s="606"/>
      <c r="DZ3" s="606"/>
      <c r="EA3" s="606"/>
      <c r="EB3" s="606"/>
      <c r="EC3" s="606"/>
      <c r="ED3" s="606"/>
      <c r="EE3" s="606"/>
      <c r="EF3" s="606"/>
      <c r="EG3" s="606"/>
      <c r="EH3" s="606"/>
      <c r="EI3" s="606"/>
      <c r="EJ3" s="606"/>
      <c r="EK3" s="606"/>
      <c r="EL3" s="606"/>
      <c r="EM3" s="606"/>
      <c r="EN3" s="606"/>
      <c r="EO3" s="606"/>
      <c r="EP3" s="606"/>
      <c r="EQ3" s="606"/>
      <c r="ER3" s="606"/>
      <c r="ES3" s="607"/>
      <c r="EU3" s="605" t="s">
        <v>382</v>
      </c>
      <c r="EV3" s="606"/>
      <c r="EW3" s="606"/>
      <c r="EX3" s="606"/>
      <c r="EY3" s="606"/>
      <c r="EZ3" s="606"/>
      <c r="FA3" s="606"/>
      <c r="FB3" s="606"/>
      <c r="FC3" s="606"/>
      <c r="FD3" s="606"/>
      <c r="FE3" s="606"/>
      <c r="FF3" s="606"/>
      <c r="FG3" s="606"/>
      <c r="FH3" s="606"/>
      <c r="FI3" s="606"/>
      <c r="FJ3" s="606"/>
      <c r="FK3" s="606"/>
      <c r="FL3" s="606"/>
      <c r="FM3" s="606"/>
      <c r="FN3" s="606"/>
      <c r="FO3" s="606"/>
      <c r="FP3" s="606"/>
      <c r="FQ3" s="606"/>
      <c r="FR3" s="606"/>
      <c r="FS3" s="606"/>
      <c r="FT3" s="606"/>
      <c r="FU3" s="606"/>
      <c r="FV3" s="606"/>
      <c r="FW3" s="606"/>
      <c r="FX3" s="606"/>
      <c r="FY3" s="606"/>
      <c r="FZ3" s="606"/>
      <c r="GA3" s="606"/>
      <c r="GB3" s="606"/>
      <c r="GC3" s="606"/>
      <c r="GD3" s="606"/>
      <c r="GE3" s="606"/>
      <c r="GF3" s="606"/>
      <c r="GG3" s="606"/>
      <c r="GH3" s="606"/>
      <c r="GI3" s="606"/>
      <c r="GJ3" s="606"/>
      <c r="GK3" s="606"/>
      <c r="GL3" s="606"/>
      <c r="GM3" s="606"/>
      <c r="GN3" s="606"/>
      <c r="GO3" s="606"/>
      <c r="GP3" s="606"/>
      <c r="GQ3" s="606"/>
      <c r="GR3" s="606"/>
      <c r="GS3" s="606"/>
      <c r="GT3" s="606"/>
      <c r="GU3" s="606"/>
      <c r="GV3" s="606"/>
      <c r="GW3" s="606"/>
      <c r="GX3" s="606"/>
      <c r="GY3" s="606"/>
      <c r="GZ3" s="606"/>
      <c r="HA3" s="606"/>
      <c r="HB3" s="606"/>
      <c r="HC3" s="606"/>
      <c r="HD3" s="606"/>
      <c r="HE3" s="606"/>
      <c r="HF3" s="606"/>
      <c r="HG3" s="606"/>
      <c r="HH3" s="606"/>
      <c r="HI3" s="606"/>
      <c r="HJ3" s="606"/>
      <c r="HK3" s="606"/>
      <c r="HL3" s="607"/>
      <c r="HN3" s="605" t="s">
        <v>383</v>
      </c>
      <c r="HO3" s="606"/>
      <c r="HP3" s="606"/>
      <c r="HQ3" s="606"/>
      <c r="HR3" s="606"/>
      <c r="HS3" s="606"/>
      <c r="HT3" s="606"/>
      <c r="HU3" s="606"/>
      <c r="HV3" s="606"/>
      <c r="HW3" s="606"/>
      <c r="HX3" s="606"/>
      <c r="HY3" s="606"/>
      <c r="HZ3" s="606"/>
      <c r="IA3" s="606"/>
      <c r="IB3" s="606"/>
      <c r="IC3" s="606"/>
      <c r="ID3" s="606"/>
      <c r="IE3" s="606"/>
      <c r="IF3" s="606"/>
      <c r="IG3" s="606"/>
      <c r="IH3" s="606"/>
      <c r="II3" s="606"/>
      <c r="IJ3" s="606"/>
      <c r="IK3" s="606"/>
      <c r="IL3" s="606"/>
      <c r="IM3" s="606"/>
      <c r="IN3" s="606"/>
      <c r="IO3" s="606"/>
      <c r="IP3" s="606"/>
      <c r="IQ3" s="606"/>
      <c r="IR3" s="606"/>
      <c r="IS3" s="606"/>
      <c r="IT3" s="606"/>
      <c r="IU3" s="606"/>
      <c r="IV3" s="606"/>
      <c r="IW3" s="606"/>
      <c r="IX3" s="606"/>
      <c r="IY3" s="606"/>
      <c r="IZ3" s="606"/>
      <c r="JA3" s="606"/>
      <c r="JB3" s="606"/>
      <c r="JC3" s="606"/>
      <c r="JD3" s="606"/>
      <c r="JE3" s="606"/>
      <c r="JF3" s="606"/>
      <c r="JG3" s="606"/>
      <c r="JH3" s="606"/>
      <c r="JI3" s="606"/>
      <c r="JJ3" s="606"/>
      <c r="JK3" s="606"/>
      <c r="JL3" s="606"/>
      <c r="JM3" s="606"/>
      <c r="JN3" s="606"/>
      <c r="JO3" s="606"/>
      <c r="JP3" s="606"/>
      <c r="JQ3" s="606"/>
      <c r="JR3" s="606"/>
      <c r="JS3" s="606"/>
      <c r="JT3" s="606"/>
      <c r="JU3" s="606"/>
      <c r="JV3" s="606"/>
      <c r="JW3" s="606"/>
      <c r="JX3" s="606"/>
      <c r="JY3" s="606"/>
      <c r="JZ3" s="606"/>
      <c r="KA3" s="606"/>
      <c r="KB3" s="606"/>
      <c r="KC3" s="606"/>
      <c r="KD3" s="606"/>
      <c r="KE3" s="606"/>
      <c r="KF3" s="606"/>
      <c r="KG3" s="606"/>
      <c r="KH3" s="607"/>
    </row>
    <row r="4" spans="2:294">
      <c r="B4" s="629"/>
      <c r="C4" s="629"/>
      <c r="D4" s="629"/>
      <c r="E4" s="629"/>
      <c r="F4" s="629"/>
      <c r="G4" s="629"/>
      <c r="H4" s="629"/>
      <c r="I4" s="629"/>
      <c r="J4" s="629"/>
      <c r="K4" s="629"/>
      <c r="L4" s="629"/>
      <c r="M4" s="629"/>
      <c r="N4" s="629"/>
      <c r="O4" s="629"/>
      <c r="P4" s="629"/>
      <c r="Q4" s="629"/>
      <c r="R4" s="629"/>
      <c r="S4" s="629"/>
      <c r="T4" s="629"/>
      <c r="U4" s="629"/>
      <c r="V4" s="629"/>
      <c r="W4" s="629"/>
      <c r="X4" s="629"/>
      <c r="Y4" s="629"/>
      <c r="Z4" s="629"/>
      <c r="AA4" s="629"/>
      <c r="AB4" s="629"/>
      <c r="AC4" s="629"/>
      <c r="AD4" s="629"/>
      <c r="AE4" s="629"/>
      <c r="AF4" s="629"/>
      <c r="AG4" s="629"/>
      <c r="AH4" s="629"/>
      <c r="AI4" s="629"/>
      <c r="AJ4" s="629"/>
      <c r="AK4" s="629"/>
      <c r="AL4" s="629"/>
      <c r="AM4" s="629"/>
      <c r="AN4" s="629"/>
      <c r="AO4" s="629"/>
      <c r="AP4" s="629"/>
      <c r="AQ4" s="629"/>
      <c r="AR4" s="629"/>
      <c r="AS4" s="629"/>
      <c r="AT4" s="629"/>
      <c r="AU4" s="629"/>
      <c r="AV4" s="629"/>
      <c r="AW4" s="629"/>
      <c r="AX4" s="629"/>
      <c r="AY4" s="629"/>
      <c r="AZ4" s="629"/>
      <c r="BA4" s="629"/>
      <c r="BB4" s="629"/>
      <c r="BC4" s="629"/>
      <c r="BD4" s="629"/>
      <c r="BE4" s="629"/>
      <c r="BF4" s="629"/>
      <c r="BG4" s="629"/>
      <c r="BH4" s="629"/>
      <c r="BI4" s="629"/>
      <c r="BJ4" s="629"/>
      <c r="BK4" s="629"/>
      <c r="BL4" s="629"/>
      <c r="BM4" s="629"/>
      <c r="BN4" s="629"/>
      <c r="BO4" s="629"/>
      <c r="BP4" s="629"/>
      <c r="BQ4" s="629"/>
      <c r="BR4" s="629"/>
      <c r="BS4" s="629"/>
      <c r="BT4" s="629"/>
      <c r="BU4" s="629"/>
      <c r="BV4" s="629"/>
      <c r="BW4" s="629"/>
      <c r="BX4" s="629"/>
      <c r="BZ4" s="608"/>
      <c r="CA4" s="609"/>
      <c r="CB4" s="609"/>
      <c r="CC4" s="609"/>
      <c r="CD4" s="609"/>
      <c r="CE4" s="609"/>
      <c r="CF4" s="609"/>
      <c r="CG4" s="609"/>
      <c r="CH4" s="609"/>
      <c r="CI4" s="609"/>
      <c r="CJ4" s="609"/>
      <c r="CK4" s="609"/>
      <c r="CL4" s="609"/>
      <c r="CM4" s="609"/>
      <c r="CN4" s="609"/>
      <c r="CO4" s="609"/>
      <c r="CP4" s="609"/>
      <c r="CQ4" s="609"/>
      <c r="CR4" s="609"/>
      <c r="CS4" s="609"/>
      <c r="CT4" s="609"/>
      <c r="CU4" s="609"/>
      <c r="CV4" s="609"/>
      <c r="CW4" s="609"/>
      <c r="CX4" s="609"/>
      <c r="CY4" s="609"/>
      <c r="CZ4" s="609"/>
      <c r="DA4" s="609"/>
      <c r="DB4" s="609"/>
      <c r="DC4" s="609"/>
      <c r="DD4" s="609"/>
      <c r="DE4" s="609"/>
      <c r="DF4" s="609"/>
      <c r="DG4" s="609"/>
      <c r="DH4" s="609"/>
      <c r="DI4" s="609"/>
      <c r="DJ4" s="609"/>
      <c r="DK4" s="609"/>
      <c r="DL4" s="609"/>
      <c r="DM4" s="609"/>
      <c r="DN4" s="609"/>
      <c r="DO4" s="609"/>
      <c r="DP4" s="609"/>
      <c r="DQ4" s="609"/>
      <c r="DR4" s="609"/>
      <c r="DS4" s="609"/>
      <c r="DT4" s="609"/>
      <c r="DU4" s="609"/>
      <c r="DV4" s="609"/>
      <c r="DW4" s="609"/>
      <c r="DX4" s="609"/>
      <c r="DY4" s="609"/>
      <c r="DZ4" s="609"/>
      <c r="EA4" s="609"/>
      <c r="EB4" s="609"/>
      <c r="EC4" s="609"/>
      <c r="ED4" s="609"/>
      <c r="EE4" s="609"/>
      <c r="EF4" s="609"/>
      <c r="EG4" s="609"/>
      <c r="EH4" s="609"/>
      <c r="EI4" s="609"/>
      <c r="EJ4" s="609"/>
      <c r="EK4" s="609"/>
      <c r="EL4" s="609"/>
      <c r="EM4" s="609"/>
      <c r="EN4" s="609"/>
      <c r="EO4" s="609"/>
      <c r="EP4" s="609"/>
      <c r="EQ4" s="609"/>
      <c r="ER4" s="609"/>
      <c r="ES4" s="610"/>
      <c r="EU4" s="608"/>
      <c r="EV4" s="609"/>
      <c r="EW4" s="609"/>
      <c r="EX4" s="609"/>
      <c r="EY4" s="609"/>
      <c r="EZ4" s="609"/>
      <c r="FA4" s="609"/>
      <c r="FB4" s="609"/>
      <c r="FC4" s="609"/>
      <c r="FD4" s="609"/>
      <c r="FE4" s="609"/>
      <c r="FF4" s="609"/>
      <c r="FG4" s="609"/>
      <c r="FH4" s="609"/>
      <c r="FI4" s="609"/>
      <c r="FJ4" s="609"/>
      <c r="FK4" s="609"/>
      <c r="FL4" s="609"/>
      <c r="FM4" s="609"/>
      <c r="FN4" s="609"/>
      <c r="FO4" s="609"/>
      <c r="FP4" s="609"/>
      <c r="FQ4" s="609"/>
      <c r="FR4" s="609"/>
      <c r="FS4" s="609"/>
      <c r="FT4" s="609"/>
      <c r="FU4" s="609"/>
      <c r="FV4" s="609"/>
      <c r="FW4" s="609"/>
      <c r="FX4" s="609"/>
      <c r="FY4" s="609"/>
      <c r="FZ4" s="609"/>
      <c r="GA4" s="609"/>
      <c r="GB4" s="609"/>
      <c r="GC4" s="609"/>
      <c r="GD4" s="609"/>
      <c r="GE4" s="609"/>
      <c r="GF4" s="609"/>
      <c r="GG4" s="609"/>
      <c r="GH4" s="609"/>
      <c r="GI4" s="609"/>
      <c r="GJ4" s="609"/>
      <c r="GK4" s="609"/>
      <c r="GL4" s="609"/>
      <c r="GM4" s="609"/>
      <c r="GN4" s="609"/>
      <c r="GO4" s="609"/>
      <c r="GP4" s="609"/>
      <c r="GQ4" s="609"/>
      <c r="GR4" s="609"/>
      <c r="GS4" s="609"/>
      <c r="GT4" s="609"/>
      <c r="GU4" s="609"/>
      <c r="GV4" s="609"/>
      <c r="GW4" s="609"/>
      <c r="GX4" s="609"/>
      <c r="GY4" s="609"/>
      <c r="GZ4" s="609"/>
      <c r="HA4" s="609"/>
      <c r="HB4" s="609"/>
      <c r="HC4" s="609"/>
      <c r="HD4" s="609"/>
      <c r="HE4" s="609"/>
      <c r="HF4" s="609"/>
      <c r="HG4" s="609"/>
      <c r="HH4" s="609"/>
      <c r="HI4" s="609"/>
      <c r="HJ4" s="609"/>
      <c r="HK4" s="609"/>
      <c r="HL4" s="610"/>
      <c r="HN4" s="608"/>
      <c r="HO4" s="609"/>
      <c r="HP4" s="609"/>
      <c r="HQ4" s="609"/>
      <c r="HR4" s="609"/>
      <c r="HS4" s="609"/>
      <c r="HT4" s="609"/>
      <c r="HU4" s="609"/>
      <c r="HV4" s="609"/>
      <c r="HW4" s="609"/>
      <c r="HX4" s="609"/>
      <c r="HY4" s="609"/>
      <c r="HZ4" s="609"/>
      <c r="IA4" s="609"/>
      <c r="IB4" s="609"/>
      <c r="IC4" s="609"/>
      <c r="ID4" s="609"/>
      <c r="IE4" s="609"/>
      <c r="IF4" s="609"/>
      <c r="IG4" s="609"/>
      <c r="IH4" s="609"/>
      <c r="II4" s="609"/>
      <c r="IJ4" s="609"/>
      <c r="IK4" s="609"/>
      <c r="IL4" s="609"/>
      <c r="IM4" s="609"/>
      <c r="IN4" s="609"/>
      <c r="IO4" s="609"/>
      <c r="IP4" s="609"/>
      <c r="IQ4" s="609"/>
      <c r="IR4" s="609"/>
      <c r="IS4" s="609"/>
      <c r="IT4" s="609"/>
      <c r="IU4" s="609"/>
      <c r="IV4" s="609"/>
      <c r="IW4" s="609"/>
      <c r="IX4" s="609"/>
      <c r="IY4" s="609"/>
      <c r="IZ4" s="609"/>
      <c r="JA4" s="609"/>
      <c r="JB4" s="609"/>
      <c r="JC4" s="609"/>
      <c r="JD4" s="609"/>
      <c r="JE4" s="609"/>
      <c r="JF4" s="609"/>
      <c r="JG4" s="609"/>
      <c r="JH4" s="609"/>
      <c r="JI4" s="609"/>
      <c r="JJ4" s="609"/>
      <c r="JK4" s="609"/>
      <c r="JL4" s="609"/>
      <c r="JM4" s="609"/>
      <c r="JN4" s="609"/>
      <c r="JO4" s="609"/>
      <c r="JP4" s="609"/>
      <c r="JQ4" s="609"/>
      <c r="JR4" s="609"/>
      <c r="JS4" s="609"/>
      <c r="JT4" s="609"/>
      <c r="JU4" s="609"/>
      <c r="JV4" s="609"/>
      <c r="JW4" s="609"/>
      <c r="JX4" s="609"/>
      <c r="JY4" s="609"/>
      <c r="JZ4" s="609"/>
      <c r="KA4" s="609"/>
      <c r="KB4" s="609"/>
      <c r="KC4" s="609"/>
      <c r="KD4" s="609"/>
      <c r="KE4" s="609"/>
      <c r="KF4" s="609"/>
      <c r="KG4" s="609"/>
      <c r="KH4" s="610"/>
    </row>
    <row r="5" spans="2:294" ht="13.8" customHeight="1">
      <c r="B5" s="634" t="s">
        <v>54</v>
      </c>
      <c r="C5" s="636"/>
      <c r="D5" s="636"/>
      <c r="E5" s="636"/>
      <c r="F5" s="636"/>
      <c r="G5" s="635"/>
      <c r="H5" s="634" t="s">
        <v>335</v>
      </c>
      <c r="I5" s="635"/>
      <c r="J5" s="634" t="s">
        <v>384</v>
      </c>
      <c r="K5" s="636"/>
      <c r="L5" s="636"/>
      <c r="M5" s="635"/>
      <c r="N5" s="634" t="s">
        <v>337</v>
      </c>
      <c r="O5" s="636"/>
      <c r="P5" s="636"/>
      <c r="Q5" s="635"/>
      <c r="R5" s="634" t="s">
        <v>188</v>
      </c>
      <c r="S5" s="636"/>
      <c r="T5" s="636"/>
      <c r="U5" s="636"/>
      <c r="V5" s="635"/>
      <c r="W5" s="634" t="s">
        <v>338</v>
      </c>
      <c r="X5" s="636"/>
      <c r="Y5" s="636"/>
      <c r="Z5" s="635"/>
      <c r="AA5" s="634" t="s">
        <v>385</v>
      </c>
      <c r="AB5" s="636"/>
      <c r="AC5" s="636"/>
      <c r="AD5" s="635"/>
      <c r="AE5" s="634" t="s">
        <v>348</v>
      </c>
      <c r="AF5" s="636"/>
      <c r="AG5" s="636"/>
      <c r="AH5" s="635"/>
      <c r="AI5" s="634" t="s">
        <v>349</v>
      </c>
      <c r="AJ5" s="636"/>
      <c r="AK5" s="636"/>
      <c r="AL5" s="635"/>
      <c r="AM5" s="634" t="s">
        <v>200</v>
      </c>
      <c r="AN5" s="635"/>
      <c r="AO5" s="634" t="s">
        <v>345</v>
      </c>
      <c r="AP5" s="636"/>
      <c r="AQ5" s="636"/>
      <c r="AR5" s="634" t="s">
        <v>344</v>
      </c>
      <c r="AS5" s="635"/>
      <c r="AT5" s="634" t="s">
        <v>339</v>
      </c>
      <c r="AU5" s="636"/>
      <c r="AV5" s="636"/>
      <c r="AW5" s="636"/>
      <c r="AX5" s="636"/>
      <c r="AY5" s="636"/>
      <c r="AZ5" s="636"/>
      <c r="BA5" s="636"/>
      <c r="BB5" s="636"/>
      <c r="BC5" s="636"/>
      <c r="BD5" s="636"/>
      <c r="BE5" s="636"/>
      <c r="BF5" s="636"/>
      <c r="BG5" s="636"/>
      <c r="BH5" s="636"/>
      <c r="BI5" s="636"/>
      <c r="BJ5" s="636"/>
      <c r="BK5" s="636"/>
      <c r="BL5" s="636"/>
      <c r="BM5" s="636"/>
      <c r="BN5" s="636"/>
      <c r="BO5" s="636"/>
      <c r="BP5" s="636"/>
      <c r="BQ5" s="636"/>
      <c r="BR5" s="636"/>
      <c r="BS5" s="636"/>
      <c r="BT5" s="636"/>
      <c r="BU5" s="636"/>
      <c r="BV5" s="636"/>
      <c r="BW5" s="636"/>
      <c r="BX5" s="635"/>
      <c r="BZ5" s="630" t="s">
        <v>54</v>
      </c>
      <c r="CA5" s="631"/>
      <c r="CB5" s="631"/>
      <c r="CC5" s="631"/>
      <c r="CD5" s="631"/>
      <c r="CE5" s="632"/>
      <c r="CF5" s="630" t="s">
        <v>335</v>
      </c>
      <c r="CG5" s="632"/>
      <c r="CH5" s="630" t="s">
        <v>384</v>
      </c>
      <c r="CI5" s="631"/>
      <c r="CJ5" s="631"/>
      <c r="CK5" s="632"/>
      <c r="CL5" s="630" t="s">
        <v>337</v>
      </c>
      <c r="CM5" s="631"/>
      <c r="CN5" s="631"/>
      <c r="CO5" s="632"/>
      <c r="CP5" s="630" t="s">
        <v>188</v>
      </c>
      <c r="CQ5" s="631"/>
      <c r="CR5" s="631"/>
      <c r="CS5" s="631"/>
      <c r="CT5" s="632"/>
      <c r="CU5" s="630" t="s">
        <v>338</v>
      </c>
      <c r="CV5" s="631"/>
      <c r="CW5" s="631"/>
      <c r="CX5" s="632"/>
      <c r="CY5" s="630" t="s">
        <v>385</v>
      </c>
      <c r="CZ5" s="631"/>
      <c r="DA5" s="631"/>
      <c r="DB5" s="632"/>
      <c r="DC5" s="630" t="s">
        <v>348</v>
      </c>
      <c r="DD5" s="631"/>
      <c r="DE5" s="631"/>
      <c r="DF5" s="632"/>
      <c r="DG5" s="630" t="s">
        <v>349</v>
      </c>
      <c r="DH5" s="631"/>
      <c r="DI5" s="631"/>
      <c r="DJ5" s="632"/>
      <c r="DK5" s="630" t="s">
        <v>200</v>
      </c>
      <c r="DL5" s="632"/>
      <c r="DM5" s="633" t="s">
        <v>345</v>
      </c>
      <c r="DN5" s="633"/>
      <c r="DO5" s="633"/>
      <c r="DP5" s="630" t="s">
        <v>344</v>
      </c>
      <c r="DQ5" s="632"/>
      <c r="DR5" s="630" t="s">
        <v>339</v>
      </c>
      <c r="DS5" s="631"/>
      <c r="DT5" s="631"/>
      <c r="DU5" s="631"/>
      <c r="DV5" s="631"/>
      <c r="DW5" s="631"/>
      <c r="DX5" s="631"/>
      <c r="DY5" s="631"/>
      <c r="DZ5" s="631"/>
      <c r="EA5" s="631"/>
      <c r="EB5" s="631"/>
      <c r="EC5" s="631"/>
      <c r="ED5" s="631"/>
      <c r="EE5" s="631"/>
      <c r="EF5" s="631"/>
      <c r="EG5" s="631"/>
      <c r="EH5" s="631"/>
      <c r="EI5" s="631"/>
      <c r="EJ5" s="631"/>
      <c r="EK5" s="631"/>
      <c r="EL5" s="631"/>
      <c r="EM5" s="631"/>
      <c r="EN5" s="631"/>
      <c r="EO5" s="631"/>
      <c r="EP5" s="631"/>
      <c r="EQ5" s="631"/>
      <c r="ER5" s="631"/>
      <c r="ES5" s="632"/>
      <c r="EU5" s="630" t="s">
        <v>54</v>
      </c>
      <c r="EV5" s="631"/>
      <c r="EW5" s="631"/>
      <c r="EX5" s="631"/>
      <c r="EY5" s="631"/>
      <c r="EZ5" s="632"/>
      <c r="FA5" s="630" t="s">
        <v>335</v>
      </c>
      <c r="FB5" s="632"/>
      <c r="FC5" s="630" t="s">
        <v>384</v>
      </c>
      <c r="FD5" s="631"/>
      <c r="FE5" s="631"/>
      <c r="FF5" s="632"/>
      <c r="FG5" s="630" t="s">
        <v>337</v>
      </c>
      <c r="FH5" s="631"/>
      <c r="FI5" s="631"/>
      <c r="FJ5" s="632"/>
      <c r="FK5" s="630" t="s">
        <v>188</v>
      </c>
      <c r="FL5" s="631"/>
      <c r="FM5" s="631"/>
      <c r="FN5" s="631"/>
      <c r="FO5" s="632"/>
      <c r="FP5" s="630" t="s">
        <v>338</v>
      </c>
      <c r="FQ5" s="631"/>
      <c r="FR5" s="631"/>
      <c r="FS5" s="632"/>
      <c r="FT5" s="630" t="s">
        <v>385</v>
      </c>
      <c r="FU5" s="631"/>
      <c r="FV5" s="631"/>
      <c r="FW5" s="632"/>
      <c r="FX5" s="630" t="s">
        <v>348</v>
      </c>
      <c r="FY5" s="631"/>
      <c r="FZ5" s="631"/>
      <c r="GA5" s="632"/>
      <c r="GB5" s="630" t="s">
        <v>349</v>
      </c>
      <c r="GC5" s="631"/>
      <c r="GD5" s="631"/>
      <c r="GE5" s="632"/>
      <c r="GF5" s="630" t="s">
        <v>200</v>
      </c>
      <c r="GG5" s="632"/>
      <c r="GH5" s="630" t="s">
        <v>345</v>
      </c>
      <c r="GI5" s="631"/>
      <c r="GJ5" s="632"/>
      <c r="GK5" s="630" t="s">
        <v>344</v>
      </c>
      <c r="GL5" s="632"/>
      <c r="GM5" s="630" t="s">
        <v>339</v>
      </c>
      <c r="GN5" s="631"/>
      <c r="GO5" s="631"/>
      <c r="GP5" s="631"/>
      <c r="GQ5" s="631"/>
      <c r="GR5" s="631"/>
      <c r="GS5" s="631"/>
      <c r="GT5" s="631"/>
      <c r="GU5" s="631"/>
      <c r="GV5" s="631"/>
      <c r="GW5" s="631"/>
      <c r="GX5" s="631"/>
      <c r="GY5" s="631"/>
      <c r="GZ5" s="631"/>
      <c r="HA5" s="631"/>
      <c r="HB5" s="631"/>
      <c r="HC5" s="631"/>
      <c r="HD5" s="631"/>
      <c r="HE5" s="631"/>
      <c r="HF5" s="631"/>
      <c r="HG5" s="631"/>
      <c r="HH5" s="631"/>
      <c r="HI5" s="631"/>
      <c r="HJ5" s="631"/>
      <c r="HK5" s="631"/>
      <c r="HL5" s="632"/>
      <c r="HN5" s="630" t="s">
        <v>54</v>
      </c>
      <c r="HO5" s="631"/>
      <c r="HP5" s="631"/>
      <c r="HQ5" s="631"/>
      <c r="HR5" s="631"/>
      <c r="HS5" s="632"/>
      <c r="HT5" s="630" t="s">
        <v>335</v>
      </c>
      <c r="HU5" s="632"/>
      <c r="HV5" s="630" t="s">
        <v>384</v>
      </c>
      <c r="HW5" s="631"/>
      <c r="HX5" s="631"/>
      <c r="HY5" s="632"/>
      <c r="HZ5" s="630" t="s">
        <v>337</v>
      </c>
      <c r="IA5" s="631"/>
      <c r="IB5" s="631"/>
      <c r="IC5" s="632"/>
      <c r="ID5" s="630" t="s">
        <v>188</v>
      </c>
      <c r="IE5" s="631"/>
      <c r="IF5" s="631"/>
      <c r="IG5" s="631"/>
      <c r="IH5" s="632"/>
      <c r="II5" s="630" t="s">
        <v>338</v>
      </c>
      <c r="IJ5" s="631"/>
      <c r="IK5" s="631"/>
      <c r="IL5" s="632"/>
      <c r="IM5" s="630" t="s">
        <v>385</v>
      </c>
      <c r="IN5" s="631"/>
      <c r="IO5" s="631"/>
      <c r="IP5" s="632"/>
      <c r="IQ5" s="630" t="s">
        <v>348</v>
      </c>
      <c r="IR5" s="631"/>
      <c r="IS5" s="631"/>
      <c r="IT5" s="632"/>
      <c r="IU5" s="630" t="s">
        <v>349</v>
      </c>
      <c r="IV5" s="631"/>
      <c r="IW5" s="631"/>
      <c r="IX5" s="632"/>
      <c r="IY5" s="630" t="s">
        <v>200</v>
      </c>
      <c r="IZ5" s="632"/>
      <c r="JA5" s="630" t="s">
        <v>345</v>
      </c>
      <c r="JB5" s="631"/>
      <c r="JC5" s="632"/>
      <c r="JD5" s="630" t="s">
        <v>344</v>
      </c>
      <c r="JE5" s="632"/>
      <c r="JF5" s="630" t="s">
        <v>339</v>
      </c>
      <c r="JG5" s="631"/>
      <c r="JH5" s="631"/>
      <c r="JI5" s="631"/>
      <c r="JJ5" s="631"/>
      <c r="JK5" s="631"/>
      <c r="JL5" s="631"/>
      <c r="JM5" s="631"/>
      <c r="JN5" s="631"/>
      <c r="JO5" s="631"/>
      <c r="JP5" s="631"/>
      <c r="JQ5" s="631"/>
      <c r="JR5" s="631"/>
      <c r="JS5" s="631"/>
      <c r="JT5" s="631"/>
      <c r="JU5" s="631"/>
      <c r="JV5" s="631"/>
      <c r="JW5" s="631"/>
      <c r="JX5" s="631"/>
      <c r="JY5" s="631"/>
      <c r="JZ5" s="631"/>
      <c r="KA5" s="631"/>
      <c r="KB5" s="631"/>
      <c r="KC5" s="631"/>
      <c r="KD5" s="631"/>
      <c r="KE5" s="631"/>
      <c r="KF5" s="631"/>
      <c r="KG5" s="631"/>
      <c r="KH5" s="632"/>
    </row>
    <row r="6" spans="2:294" ht="13.8" customHeight="1">
      <c r="B6" s="587" t="s">
        <v>386</v>
      </c>
      <c r="C6" s="588"/>
      <c r="D6" s="588"/>
      <c r="E6" s="588"/>
      <c r="F6" s="588"/>
      <c r="G6" s="589"/>
      <c r="H6" s="587"/>
      <c r="I6" s="589"/>
      <c r="J6" s="587"/>
      <c r="K6" s="588"/>
      <c r="L6" s="588"/>
      <c r="M6" s="589"/>
      <c r="N6" s="587"/>
      <c r="O6" s="588"/>
      <c r="P6" s="588"/>
      <c r="Q6" s="589"/>
      <c r="R6" s="587"/>
      <c r="S6" s="588"/>
      <c r="T6" s="588"/>
      <c r="U6" s="588"/>
      <c r="V6" s="589"/>
      <c r="W6" s="587"/>
      <c r="X6" s="588"/>
      <c r="Y6" s="588"/>
      <c r="Z6" s="589"/>
      <c r="AA6" s="587"/>
      <c r="AB6" s="588"/>
      <c r="AC6" s="588"/>
      <c r="AD6" s="589"/>
      <c r="AE6" s="587"/>
      <c r="AF6" s="588"/>
      <c r="AG6" s="588"/>
      <c r="AH6" s="589"/>
      <c r="AI6" s="587"/>
      <c r="AJ6" s="588"/>
      <c r="AK6" s="588"/>
      <c r="AL6" s="589"/>
      <c r="AM6" s="587"/>
      <c r="AN6" s="589"/>
      <c r="AO6" s="587"/>
      <c r="AP6" s="588"/>
      <c r="AQ6" s="588"/>
      <c r="AR6" s="587"/>
      <c r="AS6" s="589"/>
      <c r="AT6" s="611"/>
      <c r="AU6" s="612"/>
      <c r="AV6" s="612"/>
      <c r="AW6" s="612"/>
      <c r="AX6" s="612"/>
      <c r="AY6" s="612"/>
      <c r="AZ6" s="612"/>
      <c r="BA6" s="612"/>
      <c r="BB6" s="612"/>
      <c r="BC6" s="612"/>
      <c r="BD6" s="612"/>
      <c r="BE6" s="612"/>
      <c r="BF6" s="612"/>
      <c r="BG6" s="612"/>
      <c r="BH6" s="612"/>
      <c r="BI6" s="612"/>
      <c r="BJ6" s="612"/>
      <c r="BK6" s="612"/>
      <c r="BL6" s="612"/>
      <c r="BM6" s="612"/>
      <c r="BN6" s="612"/>
      <c r="BO6" s="612"/>
      <c r="BP6" s="612"/>
      <c r="BQ6" s="612"/>
      <c r="BR6" s="612"/>
      <c r="BS6" s="612"/>
      <c r="BT6" s="612"/>
      <c r="BU6" s="612"/>
      <c r="BV6" s="612"/>
      <c r="BW6" s="612"/>
      <c r="BX6" s="613"/>
    </row>
    <row r="7" spans="2:294">
      <c r="B7" s="590"/>
      <c r="C7" s="591"/>
      <c r="D7" s="591"/>
      <c r="E7" s="591"/>
      <c r="F7" s="591"/>
      <c r="G7" s="592"/>
      <c r="H7" s="590"/>
      <c r="I7" s="592"/>
      <c r="J7" s="590"/>
      <c r="K7" s="591"/>
      <c r="L7" s="591"/>
      <c r="M7" s="592"/>
      <c r="N7" s="590"/>
      <c r="O7" s="591"/>
      <c r="P7" s="591"/>
      <c r="Q7" s="592"/>
      <c r="R7" s="590"/>
      <c r="S7" s="591"/>
      <c r="T7" s="591"/>
      <c r="U7" s="591"/>
      <c r="V7" s="592"/>
      <c r="W7" s="590"/>
      <c r="X7" s="591"/>
      <c r="Y7" s="591"/>
      <c r="Z7" s="592"/>
      <c r="AA7" s="590"/>
      <c r="AB7" s="591"/>
      <c r="AC7" s="591"/>
      <c r="AD7" s="592"/>
      <c r="AE7" s="590"/>
      <c r="AF7" s="591"/>
      <c r="AG7" s="591"/>
      <c r="AH7" s="592"/>
      <c r="AI7" s="590"/>
      <c r="AJ7" s="591"/>
      <c r="AK7" s="591"/>
      <c r="AL7" s="592"/>
      <c r="AM7" s="590"/>
      <c r="AN7" s="592"/>
      <c r="AO7" s="590"/>
      <c r="AP7" s="591"/>
      <c r="AQ7" s="591"/>
      <c r="AR7" s="590"/>
      <c r="AS7" s="592"/>
      <c r="AT7" s="614"/>
      <c r="AU7" s="615"/>
      <c r="AV7" s="615"/>
      <c r="AW7" s="615"/>
      <c r="AX7" s="615"/>
      <c r="AY7" s="615"/>
      <c r="AZ7" s="615"/>
      <c r="BA7" s="615"/>
      <c r="BB7" s="615"/>
      <c r="BC7" s="615"/>
      <c r="BD7" s="615"/>
      <c r="BE7" s="615"/>
      <c r="BF7" s="615"/>
      <c r="BG7" s="615"/>
      <c r="BH7" s="615"/>
      <c r="BI7" s="615"/>
      <c r="BJ7" s="615"/>
      <c r="BK7" s="615"/>
      <c r="BL7" s="615"/>
      <c r="BM7" s="615"/>
      <c r="BN7" s="615"/>
      <c r="BO7" s="615"/>
      <c r="BP7" s="615"/>
      <c r="BQ7" s="615"/>
      <c r="BR7" s="615"/>
      <c r="BS7" s="615"/>
      <c r="BT7" s="615"/>
      <c r="BU7" s="615"/>
      <c r="BV7" s="615"/>
      <c r="BW7" s="615"/>
      <c r="BX7" s="616"/>
    </row>
    <row r="8" spans="2:294">
      <c r="B8" s="590"/>
      <c r="C8" s="591"/>
      <c r="D8" s="591"/>
      <c r="E8" s="591"/>
      <c r="F8" s="591"/>
      <c r="G8" s="592"/>
      <c r="H8" s="590"/>
      <c r="I8" s="592"/>
      <c r="J8" s="590"/>
      <c r="K8" s="591"/>
      <c r="L8" s="591"/>
      <c r="M8" s="592"/>
      <c r="N8" s="590"/>
      <c r="O8" s="591"/>
      <c r="P8" s="591"/>
      <c r="Q8" s="592"/>
      <c r="R8" s="590"/>
      <c r="S8" s="591"/>
      <c r="T8" s="591"/>
      <c r="U8" s="591"/>
      <c r="V8" s="592"/>
      <c r="W8" s="590"/>
      <c r="X8" s="591"/>
      <c r="Y8" s="591"/>
      <c r="Z8" s="592"/>
      <c r="AA8" s="590"/>
      <c r="AB8" s="591"/>
      <c r="AC8" s="591"/>
      <c r="AD8" s="592"/>
      <c r="AE8" s="590"/>
      <c r="AF8" s="591"/>
      <c r="AG8" s="591"/>
      <c r="AH8" s="592"/>
      <c r="AI8" s="590"/>
      <c r="AJ8" s="591"/>
      <c r="AK8" s="591"/>
      <c r="AL8" s="592"/>
      <c r="AM8" s="590"/>
      <c r="AN8" s="592"/>
      <c r="AO8" s="590"/>
      <c r="AP8" s="591"/>
      <c r="AQ8" s="591"/>
      <c r="AR8" s="590"/>
      <c r="AS8" s="592"/>
      <c r="AT8" s="614"/>
      <c r="AU8" s="615"/>
      <c r="AV8" s="615"/>
      <c r="AW8" s="615"/>
      <c r="AX8" s="615"/>
      <c r="AY8" s="615"/>
      <c r="AZ8" s="615"/>
      <c r="BA8" s="615"/>
      <c r="BB8" s="615"/>
      <c r="BC8" s="615"/>
      <c r="BD8" s="615"/>
      <c r="BE8" s="615"/>
      <c r="BF8" s="615"/>
      <c r="BG8" s="615"/>
      <c r="BH8" s="615"/>
      <c r="BI8" s="615"/>
      <c r="BJ8" s="615"/>
      <c r="BK8" s="615"/>
      <c r="BL8" s="615"/>
      <c r="BM8" s="615"/>
      <c r="BN8" s="615"/>
      <c r="BO8" s="615"/>
      <c r="BP8" s="615"/>
      <c r="BQ8" s="615"/>
      <c r="BR8" s="615"/>
      <c r="BS8" s="615"/>
      <c r="BT8" s="615"/>
      <c r="BU8" s="615"/>
      <c r="BV8" s="615"/>
      <c r="BW8" s="615"/>
      <c r="BX8" s="616"/>
    </row>
    <row r="9" spans="2:294">
      <c r="B9" s="593"/>
      <c r="C9" s="594"/>
      <c r="D9" s="594"/>
      <c r="E9" s="594"/>
      <c r="F9" s="594"/>
      <c r="G9" s="595"/>
      <c r="H9" s="593"/>
      <c r="I9" s="595"/>
      <c r="J9" s="593"/>
      <c r="K9" s="594"/>
      <c r="L9" s="594"/>
      <c r="M9" s="595"/>
      <c r="N9" s="593"/>
      <c r="O9" s="594"/>
      <c r="P9" s="594"/>
      <c r="Q9" s="595"/>
      <c r="R9" s="593"/>
      <c r="S9" s="594"/>
      <c r="T9" s="594"/>
      <c r="U9" s="594"/>
      <c r="V9" s="595"/>
      <c r="W9" s="593"/>
      <c r="X9" s="594"/>
      <c r="Y9" s="594"/>
      <c r="Z9" s="595"/>
      <c r="AA9" s="593"/>
      <c r="AB9" s="594"/>
      <c r="AC9" s="594"/>
      <c r="AD9" s="595"/>
      <c r="AE9" s="593"/>
      <c r="AF9" s="594"/>
      <c r="AG9" s="594"/>
      <c r="AH9" s="595"/>
      <c r="AI9" s="593"/>
      <c r="AJ9" s="594"/>
      <c r="AK9" s="594"/>
      <c r="AL9" s="595"/>
      <c r="AM9" s="593"/>
      <c r="AN9" s="595"/>
      <c r="AO9" s="593"/>
      <c r="AP9" s="594"/>
      <c r="AQ9" s="594"/>
      <c r="AR9" s="593"/>
      <c r="AS9" s="595"/>
      <c r="AT9" s="617"/>
      <c r="AU9" s="618"/>
      <c r="AV9" s="618"/>
      <c r="AW9" s="618"/>
      <c r="AX9" s="618"/>
      <c r="AY9" s="618"/>
      <c r="AZ9" s="618"/>
      <c r="BA9" s="618"/>
      <c r="BB9" s="618"/>
      <c r="BC9" s="618"/>
      <c r="BD9" s="618"/>
      <c r="BE9" s="618"/>
      <c r="BF9" s="618"/>
      <c r="BG9" s="618"/>
      <c r="BH9" s="618"/>
      <c r="BI9" s="618"/>
      <c r="BJ9" s="618"/>
      <c r="BK9" s="618"/>
      <c r="BL9" s="618"/>
      <c r="BM9" s="618"/>
      <c r="BN9" s="618"/>
      <c r="BO9" s="618"/>
      <c r="BP9" s="618"/>
      <c r="BQ9" s="618"/>
      <c r="BR9" s="618"/>
      <c r="BS9" s="618"/>
      <c r="BT9" s="618"/>
      <c r="BU9" s="618"/>
      <c r="BV9" s="618"/>
      <c r="BW9" s="618"/>
      <c r="BX9" s="619"/>
    </row>
    <row r="10" spans="2:294" ht="13.8" customHeight="1">
      <c r="B10" s="596" t="s">
        <v>387</v>
      </c>
      <c r="C10" s="597"/>
      <c r="D10" s="597"/>
      <c r="E10" s="597"/>
      <c r="F10" s="597"/>
      <c r="G10" s="598"/>
      <c r="H10" s="596" t="s">
        <v>388</v>
      </c>
      <c r="I10" s="598"/>
      <c r="J10" s="596" t="s">
        <v>66</v>
      </c>
      <c r="K10" s="597"/>
      <c r="L10" s="597"/>
      <c r="M10" s="598"/>
      <c r="N10" s="596">
        <v>30</v>
      </c>
      <c r="O10" s="597"/>
      <c r="P10" s="597"/>
      <c r="Q10" s="598"/>
      <c r="R10" s="596" t="s">
        <v>389</v>
      </c>
      <c r="S10" s="597"/>
      <c r="T10" s="597"/>
      <c r="U10" s="597"/>
      <c r="V10" s="598"/>
      <c r="W10" s="596" t="s">
        <v>379</v>
      </c>
      <c r="X10" s="597"/>
      <c r="Y10" s="597"/>
      <c r="Z10" s="598"/>
      <c r="AA10" s="596" t="s">
        <v>379</v>
      </c>
      <c r="AB10" s="597"/>
      <c r="AC10" s="597"/>
      <c r="AD10" s="598"/>
      <c r="AE10" s="587"/>
      <c r="AF10" s="588"/>
      <c r="AG10" s="588"/>
      <c r="AH10" s="589"/>
      <c r="AI10" s="587"/>
      <c r="AJ10" s="588"/>
      <c r="AK10" s="588"/>
      <c r="AL10" s="589"/>
      <c r="AM10" s="596">
        <v>1</v>
      </c>
      <c r="AN10" s="598"/>
      <c r="AO10" s="596">
        <v>30</v>
      </c>
      <c r="AP10" s="597"/>
      <c r="AQ10" s="597"/>
      <c r="AR10" s="596">
        <v>30</v>
      </c>
      <c r="AS10" s="598"/>
      <c r="AT10" s="620" t="s">
        <v>390</v>
      </c>
      <c r="AU10" s="621"/>
      <c r="AV10" s="621"/>
      <c r="AW10" s="621"/>
      <c r="AX10" s="621"/>
      <c r="AY10" s="621"/>
      <c r="AZ10" s="621"/>
      <c r="BA10" s="621"/>
      <c r="BB10" s="621"/>
      <c r="BC10" s="621"/>
      <c r="BD10" s="621"/>
      <c r="BE10" s="621"/>
      <c r="BF10" s="621"/>
      <c r="BG10" s="621"/>
      <c r="BH10" s="621"/>
      <c r="BI10" s="621"/>
      <c r="BJ10" s="621"/>
      <c r="BK10" s="621"/>
      <c r="BL10" s="621"/>
      <c r="BM10" s="621"/>
      <c r="BN10" s="621"/>
      <c r="BO10" s="621"/>
      <c r="BP10" s="621"/>
      <c r="BQ10" s="621"/>
      <c r="BR10" s="621"/>
      <c r="BS10" s="621"/>
      <c r="BT10" s="621"/>
      <c r="BU10" s="621"/>
      <c r="BV10" s="621"/>
      <c r="BW10" s="621"/>
      <c r="BX10" s="622"/>
    </row>
    <row r="11" spans="2:294">
      <c r="B11" s="599"/>
      <c r="C11" s="600"/>
      <c r="D11" s="600"/>
      <c r="E11" s="600"/>
      <c r="F11" s="600"/>
      <c r="G11" s="601"/>
      <c r="H11" s="599"/>
      <c r="I11" s="601"/>
      <c r="J11" s="599"/>
      <c r="K11" s="600"/>
      <c r="L11" s="600"/>
      <c r="M11" s="601"/>
      <c r="N11" s="599"/>
      <c r="O11" s="600"/>
      <c r="P11" s="600"/>
      <c r="Q11" s="601"/>
      <c r="R11" s="599"/>
      <c r="S11" s="600"/>
      <c r="T11" s="600"/>
      <c r="U11" s="600"/>
      <c r="V11" s="601"/>
      <c r="W11" s="599"/>
      <c r="X11" s="600"/>
      <c r="Y11" s="600"/>
      <c r="Z11" s="601"/>
      <c r="AA11" s="599"/>
      <c r="AB11" s="600"/>
      <c r="AC11" s="600"/>
      <c r="AD11" s="601"/>
      <c r="AE11" s="590"/>
      <c r="AF11" s="591"/>
      <c r="AG11" s="591"/>
      <c r="AH11" s="592"/>
      <c r="AI11" s="590"/>
      <c r="AJ11" s="591"/>
      <c r="AK11" s="591"/>
      <c r="AL11" s="592"/>
      <c r="AM11" s="599"/>
      <c r="AN11" s="601"/>
      <c r="AO11" s="599"/>
      <c r="AP11" s="600"/>
      <c r="AQ11" s="600"/>
      <c r="AR11" s="599"/>
      <c r="AS11" s="601"/>
      <c r="AT11" s="623"/>
      <c r="AU11" s="624"/>
      <c r="AV11" s="624"/>
      <c r="AW11" s="624"/>
      <c r="AX11" s="624"/>
      <c r="AY11" s="624"/>
      <c r="AZ11" s="624"/>
      <c r="BA11" s="624"/>
      <c r="BB11" s="624"/>
      <c r="BC11" s="624"/>
      <c r="BD11" s="624"/>
      <c r="BE11" s="624"/>
      <c r="BF11" s="624"/>
      <c r="BG11" s="624"/>
      <c r="BH11" s="624"/>
      <c r="BI11" s="624"/>
      <c r="BJ11" s="624"/>
      <c r="BK11" s="624"/>
      <c r="BL11" s="624"/>
      <c r="BM11" s="624"/>
      <c r="BN11" s="624"/>
      <c r="BO11" s="624"/>
      <c r="BP11" s="624"/>
      <c r="BQ11" s="624"/>
      <c r="BR11" s="624"/>
      <c r="BS11" s="624"/>
      <c r="BT11" s="624"/>
      <c r="BU11" s="624"/>
      <c r="BV11" s="624"/>
      <c r="BW11" s="624"/>
      <c r="BX11" s="625"/>
    </row>
    <row r="12" spans="2:294">
      <c r="B12" s="599"/>
      <c r="C12" s="600"/>
      <c r="D12" s="600"/>
      <c r="E12" s="600"/>
      <c r="F12" s="600"/>
      <c r="G12" s="601"/>
      <c r="H12" s="599"/>
      <c r="I12" s="601"/>
      <c r="J12" s="599"/>
      <c r="K12" s="600"/>
      <c r="L12" s="600"/>
      <c r="M12" s="601"/>
      <c r="N12" s="599"/>
      <c r="O12" s="600"/>
      <c r="P12" s="600"/>
      <c r="Q12" s="601"/>
      <c r="R12" s="599"/>
      <c r="S12" s="600"/>
      <c r="T12" s="600"/>
      <c r="U12" s="600"/>
      <c r="V12" s="601"/>
      <c r="W12" s="599"/>
      <c r="X12" s="600"/>
      <c r="Y12" s="600"/>
      <c r="Z12" s="601"/>
      <c r="AA12" s="599"/>
      <c r="AB12" s="600"/>
      <c r="AC12" s="600"/>
      <c r="AD12" s="601"/>
      <c r="AE12" s="590"/>
      <c r="AF12" s="591"/>
      <c r="AG12" s="591"/>
      <c r="AH12" s="592"/>
      <c r="AI12" s="590"/>
      <c r="AJ12" s="591"/>
      <c r="AK12" s="591"/>
      <c r="AL12" s="592"/>
      <c r="AM12" s="599"/>
      <c r="AN12" s="601"/>
      <c r="AO12" s="599"/>
      <c r="AP12" s="600"/>
      <c r="AQ12" s="600"/>
      <c r="AR12" s="599"/>
      <c r="AS12" s="601"/>
      <c r="AT12" s="623"/>
      <c r="AU12" s="624"/>
      <c r="AV12" s="624"/>
      <c r="AW12" s="624"/>
      <c r="AX12" s="624"/>
      <c r="AY12" s="624"/>
      <c r="AZ12" s="624"/>
      <c r="BA12" s="624"/>
      <c r="BB12" s="624"/>
      <c r="BC12" s="624"/>
      <c r="BD12" s="624"/>
      <c r="BE12" s="624"/>
      <c r="BF12" s="624"/>
      <c r="BG12" s="624"/>
      <c r="BH12" s="624"/>
      <c r="BI12" s="624"/>
      <c r="BJ12" s="624"/>
      <c r="BK12" s="624"/>
      <c r="BL12" s="624"/>
      <c r="BM12" s="624"/>
      <c r="BN12" s="624"/>
      <c r="BO12" s="624"/>
      <c r="BP12" s="624"/>
      <c r="BQ12" s="624"/>
      <c r="BR12" s="624"/>
      <c r="BS12" s="624"/>
      <c r="BT12" s="624"/>
      <c r="BU12" s="624"/>
      <c r="BV12" s="624"/>
      <c r="BW12" s="624"/>
      <c r="BX12" s="625"/>
    </row>
    <row r="13" spans="2:294">
      <c r="B13" s="602"/>
      <c r="C13" s="603"/>
      <c r="D13" s="603"/>
      <c r="E13" s="603"/>
      <c r="F13" s="603"/>
      <c r="G13" s="604"/>
      <c r="H13" s="602"/>
      <c r="I13" s="604"/>
      <c r="J13" s="602"/>
      <c r="K13" s="603"/>
      <c r="L13" s="603"/>
      <c r="M13" s="604"/>
      <c r="N13" s="602"/>
      <c r="O13" s="603"/>
      <c r="P13" s="603"/>
      <c r="Q13" s="604"/>
      <c r="R13" s="602"/>
      <c r="S13" s="603"/>
      <c r="T13" s="603"/>
      <c r="U13" s="603"/>
      <c r="V13" s="604"/>
      <c r="W13" s="602"/>
      <c r="X13" s="603"/>
      <c r="Y13" s="603"/>
      <c r="Z13" s="604"/>
      <c r="AA13" s="602"/>
      <c r="AB13" s="603"/>
      <c r="AC13" s="603"/>
      <c r="AD13" s="604"/>
      <c r="AE13" s="593"/>
      <c r="AF13" s="594"/>
      <c r="AG13" s="594"/>
      <c r="AH13" s="595"/>
      <c r="AI13" s="593"/>
      <c r="AJ13" s="594"/>
      <c r="AK13" s="594"/>
      <c r="AL13" s="595"/>
      <c r="AM13" s="602"/>
      <c r="AN13" s="604"/>
      <c r="AO13" s="602"/>
      <c r="AP13" s="603"/>
      <c r="AQ13" s="603"/>
      <c r="AR13" s="602"/>
      <c r="AS13" s="604"/>
      <c r="AT13" s="626"/>
      <c r="AU13" s="627"/>
      <c r="AV13" s="627"/>
      <c r="AW13" s="627"/>
      <c r="AX13" s="627"/>
      <c r="AY13" s="627"/>
      <c r="AZ13" s="627"/>
      <c r="BA13" s="627"/>
      <c r="BB13" s="627"/>
      <c r="BC13" s="627"/>
      <c r="BD13" s="627"/>
      <c r="BE13" s="627"/>
      <c r="BF13" s="627"/>
      <c r="BG13" s="627"/>
      <c r="BH13" s="627"/>
      <c r="BI13" s="627"/>
      <c r="BJ13" s="627"/>
      <c r="BK13" s="627"/>
      <c r="BL13" s="627"/>
      <c r="BM13" s="627"/>
      <c r="BN13" s="627"/>
      <c r="BO13" s="627"/>
      <c r="BP13" s="627"/>
      <c r="BQ13" s="627"/>
      <c r="BR13" s="627"/>
      <c r="BS13" s="627"/>
      <c r="BT13" s="627"/>
      <c r="BU13" s="627"/>
      <c r="BV13" s="627"/>
      <c r="BW13" s="627"/>
      <c r="BX13" s="628"/>
    </row>
    <row r="14" spans="2:294" ht="13.8" customHeight="1">
      <c r="B14" s="587" t="s">
        <v>391</v>
      </c>
      <c r="C14" s="588"/>
      <c r="D14" s="588"/>
      <c r="E14" s="588"/>
      <c r="F14" s="588"/>
      <c r="G14" s="589"/>
      <c r="H14" s="587" t="s">
        <v>388</v>
      </c>
      <c r="I14" s="589"/>
      <c r="J14" s="587" t="s">
        <v>66</v>
      </c>
      <c r="K14" s="588"/>
      <c r="L14" s="588"/>
      <c r="M14" s="589"/>
      <c r="N14" s="587">
        <v>0</v>
      </c>
      <c r="O14" s="588"/>
      <c r="P14" s="588"/>
      <c r="Q14" s="589"/>
      <c r="R14" s="587" t="s">
        <v>392</v>
      </c>
      <c r="S14" s="588"/>
      <c r="T14" s="588"/>
      <c r="U14" s="588"/>
      <c r="V14" s="589"/>
      <c r="W14" s="587" t="s">
        <v>379</v>
      </c>
      <c r="X14" s="588"/>
      <c r="Y14" s="588"/>
      <c r="Z14" s="589"/>
      <c r="AA14" s="587" t="s">
        <v>379</v>
      </c>
      <c r="AB14" s="588"/>
      <c r="AC14" s="588"/>
      <c r="AD14" s="589"/>
      <c r="AE14" s="587"/>
      <c r="AF14" s="588"/>
      <c r="AG14" s="588"/>
      <c r="AH14" s="589"/>
      <c r="AI14" s="587"/>
      <c r="AJ14" s="588"/>
      <c r="AK14" s="588"/>
      <c r="AL14" s="589"/>
      <c r="AM14" s="587">
        <v>5</v>
      </c>
      <c r="AN14" s="589"/>
      <c r="AO14" s="587">
        <v>600</v>
      </c>
      <c r="AP14" s="588"/>
      <c r="AQ14" s="588"/>
      <c r="AR14" s="587">
        <v>30</v>
      </c>
      <c r="AS14" s="589"/>
      <c r="AT14" s="611" t="s">
        <v>393</v>
      </c>
      <c r="AU14" s="612"/>
      <c r="AV14" s="612"/>
      <c r="AW14" s="612"/>
      <c r="AX14" s="612"/>
      <c r="AY14" s="612"/>
      <c r="AZ14" s="612"/>
      <c r="BA14" s="612"/>
      <c r="BB14" s="612"/>
      <c r="BC14" s="612"/>
      <c r="BD14" s="612"/>
      <c r="BE14" s="612"/>
      <c r="BF14" s="612"/>
      <c r="BG14" s="612"/>
      <c r="BH14" s="612"/>
      <c r="BI14" s="612"/>
      <c r="BJ14" s="612"/>
      <c r="BK14" s="612"/>
      <c r="BL14" s="612"/>
      <c r="BM14" s="612"/>
      <c r="BN14" s="612"/>
      <c r="BO14" s="612"/>
      <c r="BP14" s="612"/>
      <c r="BQ14" s="612"/>
      <c r="BR14" s="612"/>
      <c r="BS14" s="612"/>
      <c r="BT14" s="612"/>
      <c r="BU14" s="612"/>
      <c r="BV14" s="612"/>
      <c r="BW14" s="612"/>
      <c r="BX14" s="613"/>
    </row>
    <row r="15" spans="2:294">
      <c r="B15" s="590"/>
      <c r="C15" s="591"/>
      <c r="D15" s="591"/>
      <c r="E15" s="591"/>
      <c r="F15" s="591"/>
      <c r="G15" s="592"/>
      <c r="H15" s="590"/>
      <c r="I15" s="592"/>
      <c r="J15" s="590"/>
      <c r="K15" s="591"/>
      <c r="L15" s="591"/>
      <c r="M15" s="592"/>
      <c r="N15" s="590"/>
      <c r="O15" s="591"/>
      <c r="P15" s="591"/>
      <c r="Q15" s="592"/>
      <c r="R15" s="590"/>
      <c r="S15" s="591"/>
      <c r="T15" s="591"/>
      <c r="U15" s="591"/>
      <c r="V15" s="592"/>
      <c r="W15" s="590"/>
      <c r="X15" s="591"/>
      <c r="Y15" s="591"/>
      <c r="Z15" s="592"/>
      <c r="AA15" s="590"/>
      <c r="AB15" s="591"/>
      <c r="AC15" s="591"/>
      <c r="AD15" s="592"/>
      <c r="AE15" s="590"/>
      <c r="AF15" s="591"/>
      <c r="AG15" s="591"/>
      <c r="AH15" s="592"/>
      <c r="AI15" s="590"/>
      <c r="AJ15" s="591"/>
      <c r="AK15" s="591"/>
      <c r="AL15" s="592"/>
      <c r="AM15" s="590"/>
      <c r="AN15" s="592"/>
      <c r="AO15" s="590"/>
      <c r="AP15" s="591"/>
      <c r="AQ15" s="591"/>
      <c r="AR15" s="590"/>
      <c r="AS15" s="592"/>
      <c r="AT15" s="614"/>
      <c r="AU15" s="615"/>
      <c r="AV15" s="615"/>
      <c r="AW15" s="615"/>
      <c r="AX15" s="615"/>
      <c r="AY15" s="615"/>
      <c r="AZ15" s="615"/>
      <c r="BA15" s="615"/>
      <c r="BB15" s="615"/>
      <c r="BC15" s="615"/>
      <c r="BD15" s="615"/>
      <c r="BE15" s="615"/>
      <c r="BF15" s="615"/>
      <c r="BG15" s="615"/>
      <c r="BH15" s="615"/>
      <c r="BI15" s="615"/>
      <c r="BJ15" s="615"/>
      <c r="BK15" s="615"/>
      <c r="BL15" s="615"/>
      <c r="BM15" s="615"/>
      <c r="BN15" s="615"/>
      <c r="BO15" s="615"/>
      <c r="BP15" s="615"/>
      <c r="BQ15" s="615"/>
      <c r="BR15" s="615"/>
      <c r="BS15" s="615"/>
      <c r="BT15" s="615"/>
      <c r="BU15" s="615"/>
      <c r="BV15" s="615"/>
      <c r="BW15" s="615"/>
      <c r="BX15" s="616"/>
    </row>
    <row r="16" spans="2:294">
      <c r="B16" s="590"/>
      <c r="C16" s="591"/>
      <c r="D16" s="591"/>
      <c r="E16" s="591"/>
      <c r="F16" s="591"/>
      <c r="G16" s="592"/>
      <c r="H16" s="590"/>
      <c r="I16" s="592"/>
      <c r="J16" s="590"/>
      <c r="K16" s="591"/>
      <c r="L16" s="591"/>
      <c r="M16" s="592"/>
      <c r="N16" s="590"/>
      <c r="O16" s="591"/>
      <c r="P16" s="591"/>
      <c r="Q16" s="592"/>
      <c r="R16" s="590"/>
      <c r="S16" s="591"/>
      <c r="T16" s="591"/>
      <c r="U16" s="591"/>
      <c r="V16" s="592"/>
      <c r="W16" s="590"/>
      <c r="X16" s="591"/>
      <c r="Y16" s="591"/>
      <c r="Z16" s="592"/>
      <c r="AA16" s="590"/>
      <c r="AB16" s="591"/>
      <c r="AC16" s="591"/>
      <c r="AD16" s="592"/>
      <c r="AE16" s="590"/>
      <c r="AF16" s="591"/>
      <c r="AG16" s="591"/>
      <c r="AH16" s="592"/>
      <c r="AI16" s="590"/>
      <c r="AJ16" s="591"/>
      <c r="AK16" s="591"/>
      <c r="AL16" s="592"/>
      <c r="AM16" s="590"/>
      <c r="AN16" s="592"/>
      <c r="AO16" s="590"/>
      <c r="AP16" s="591"/>
      <c r="AQ16" s="591"/>
      <c r="AR16" s="590"/>
      <c r="AS16" s="592"/>
      <c r="AT16" s="614"/>
      <c r="AU16" s="615"/>
      <c r="AV16" s="615"/>
      <c r="AW16" s="615"/>
      <c r="AX16" s="615"/>
      <c r="AY16" s="615"/>
      <c r="AZ16" s="615"/>
      <c r="BA16" s="615"/>
      <c r="BB16" s="615"/>
      <c r="BC16" s="615"/>
      <c r="BD16" s="615"/>
      <c r="BE16" s="615"/>
      <c r="BF16" s="615"/>
      <c r="BG16" s="615"/>
      <c r="BH16" s="615"/>
      <c r="BI16" s="615"/>
      <c r="BJ16" s="615"/>
      <c r="BK16" s="615"/>
      <c r="BL16" s="615"/>
      <c r="BM16" s="615"/>
      <c r="BN16" s="615"/>
      <c r="BO16" s="615"/>
      <c r="BP16" s="615"/>
      <c r="BQ16" s="615"/>
      <c r="BR16" s="615"/>
      <c r="BS16" s="615"/>
      <c r="BT16" s="615"/>
      <c r="BU16" s="615"/>
      <c r="BV16" s="615"/>
      <c r="BW16" s="615"/>
      <c r="BX16" s="616"/>
    </row>
    <row r="17" spans="2:76">
      <c r="B17" s="593"/>
      <c r="C17" s="594"/>
      <c r="D17" s="594"/>
      <c r="E17" s="594"/>
      <c r="F17" s="594"/>
      <c r="G17" s="595"/>
      <c r="H17" s="593"/>
      <c r="I17" s="595"/>
      <c r="J17" s="593"/>
      <c r="K17" s="594"/>
      <c r="L17" s="594"/>
      <c r="M17" s="595"/>
      <c r="N17" s="593"/>
      <c r="O17" s="594"/>
      <c r="P17" s="594"/>
      <c r="Q17" s="595"/>
      <c r="R17" s="593"/>
      <c r="S17" s="594"/>
      <c r="T17" s="594"/>
      <c r="U17" s="594"/>
      <c r="V17" s="595"/>
      <c r="W17" s="593"/>
      <c r="X17" s="594"/>
      <c r="Y17" s="594"/>
      <c r="Z17" s="595"/>
      <c r="AA17" s="593"/>
      <c r="AB17" s="594"/>
      <c r="AC17" s="594"/>
      <c r="AD17" s="595"/>
      <c r="AE17" s="593"/>
      <c r="AF17" s="594"/>
      <c r="AG17" s="594"/>
      <c r="AH17" s="595"/>
      <c r="AI17" s="593"/>
      <c r="AJ17" s="594"/>
      <c r="AK17" s="594"/>
      <c r="AL17" s="595"/>
      <c r="AM17" s="593"/>
      <c r="AN17" s="595"/>
      <c r="AO17" s="593"/>
      <c r="AP17" s="594"/>
      <c r="AQ17" s="594"/>
      <c r="AR17" s="593"/>
      <c r="AS17" s="595"/>
      <c r="AT17" s="617"/>
      <c r="AU17" s="618"/>
      <c r="AV17" s="618"/>
      <c r="AW17" s="618"/>
      <c r="AX17" s="618"/>
      <c r="AY17" s="618"/>
      <c r="AZ17" s="618"/>
      <c r="BA17" s="618"/>
      <c r="BB17" s="618"/>
      <c r="BC17" s="618"/>
      <c r="BD17" s="618"/>
      <c r="BE17" s="618"/>
      <c r="BF17" s="618"/>
      <c r="BG17" s="618"/>
      <c r="BH17" s="618"/>
      <c r="BI17" s="618"/>
      <c r="BJ17" s="618"/>
      <c r="BK17" s="618"/>
      <c r="BL17" s="618"/>
      <c r="BM17" s="618"/>
      <c r="BN17" s="618"/>
      <c r="BO17" s="618"/>
      <c r="BP17" s="618"/>
      <c r="BQ17" s="618"/>
      <c r="BR17" s="618"/>
      <c r="BS17" s="618"/>
      <c r="BT17" s="618"/>
      <c r="BU17" s="618"/>
      <c r="BV17" s="618"/>
      <c r="BW17" s="618"/>
      <c r="BX17" s="619"/>
    </row>
    <row r="18" spans="2:76" ht="13.8" customHeight="1">
      <c r="B18" s="596" t="s">
        <v>394</v>
      </c>
      <c r="C18" s="597"/>
      <c r="D18" s="597"/>
      <c r="E18" s="597"/>
      <c r="F18" s="597"/>
      <c r="G18" s="598"/>
      <c r="H18" s="596" t="s">
        <v>395</v>
      </c>
      <c r="I18" s="598"/>
      <c r="J18" s="596" t="s">
        <v>74</v>
      </c>
      <c r="K18" s="597"/>
      <c r="L18" s="597"/>
      <c r="M18" s="598"/>
      <c r="N18" s="596">
        <v>10</v>
      </c>
      <c r="O18" s="597"/>
      <c r="P18" s="597"/>
      <c r="Q18" s="598"/>
      <c r="R18" s="596" t="s">
        <v>396</v>
      </c>
      <c r="S18" s="597"/>
      <c r="T18" s="597"/>
      <c r="U18" s="597"/>
      <c r="V18" s="598"/>
      <c r="W18" s="596">
        <v>2</v>
      </c>
      <c r="X18" s="597"/>
      <c r="Y18" s="597"/>
      <c r="Z18" s="598"/>
      <c r="AA18" s="596">
        <v>2</v>
      </c>
      <c r="AB18" s="597"/>
      <c r="AC18" s="597"/>
      <c r="AD18" s="598"/>
      <c r="AE18" s="587"/>
      <c r="AF18" s="588"/>
      <c r="AG18" s="588"/>
      <c r="AH18" s="589"/>
      <c r="AI18" s="587"/>
      <c r="AJ18" s="588"/>
      <c r="AK18" s="588"/>
      <c r="AL18" s="589"/>
      <c r="AM18" s="596">
        <v>3</v>
      </c>
      <c r="AN18" s="598"/>
      <c r="AO18" s="596">
        <v>200</v>
      </c>
      <c r="AP18" s="597"/>
      <c r="AQ18" s="597"/>
      <c r="AR18" s="596">
        <v>60</v>
      </c>
      <c r="AS18" s="598"/>
      <c r="AT18" s="620" t="s">
        <v>397</v>
      </c>
      <c r="AU18" s="621"/>
      <c r="AV18" s="621"/>
      <c r="AW18" s="621"/>
      <c r="AX18" s="621"/>
      <c r="AY18" s="621"/>
      <c r="AZ18" s="621"/>
      <c r="BA18" s="621"/>
      <c r="BB18" s="621"/>
      <c r="BC18" s="621"/>
      <c r="BD18" s="621"/>
      <c r="BE18" s="621"/>
      <c r="BF18" s="621"/>
      <c r="BG18" s="621"/>
      <c r="BH18" s="621"/>
      <c r="BI18" s="621"/>
      <c r="BJ18" s="621"/>
      <c r="BK18" s="621"/>
      <c r="BL18" s="621"/>
      <c r="BM18" s="621"/>
      <c r="BN18" s="621"/>
      <c r="BO18" s="621"/>
      <c r="BP18" s="621"/>
      <c r="BQ18" s="621"/>
      <c r="BR18" s="621"/>
      <c r="BS18" s="621"/>
      <c r="BT18" s="621"/>
      <c r="BU18" s="621"/>
      <c r="BV18" s="621"/>
      <c r="BW18" s="621"/>
      <c r="BX18" s="622"/>
    </row>
    <row r="19" spans="2:76">
      <c r="B19" s="599"/>
      <c r="C19" s="600"/>
      <c r="D19" s="600"/>
      <c r="E19" s="600"/>
      <c r="F19" s="600"/>
      <c r="G19" s="601"/>
      <c r="H19" s="599"/>
      <c r="I19" s="601"/>
      <c r="J19" s="599"/>
      <c r="K19" s="600"/>
      <c r="L19" s="600"/>
      <c r="M19" s="601"/>
      <c r="N19" s="599"/>
      <c r="O19" s="600"/>
      <c r="P19" s="600"/>
      <c r="Q19" s="601"/>
      <c r="R19" s="599"/>
      <c r="S19" s="600"/>
      <c r="T19" s="600"/>
      <c r="U19" s="600"/>
      <c r="V19" s="601"/>
      <c r="W19" s="599"/>
      <c r="X19" s="600"/>
      <c r="Y19" s="600"/>
      <c r="Z19" s="601"/>
      <c r="AA19" s="599"/>
      <c r="AB19" s="600"/>
      <c r="AC19" s="600"/>
      <c r="AD19" s="601"/>
      <c r="AE19" s="590"/>
      <c r="AF19" s="591"/>
      <c r="AG19" s="591"/>
      <c r="AH19" s="592"/>
      <c r="AI19" s="590"/>
      <c r="AJ19" s="591"/>
      <c r="AK19" s="591"/>
      <c r="AL19" s="592"/>
      <c r="AM19" s="599"/>
      <c r="AN19" s="601"/>
      <c r="AO19" s="599"/>
      <c r="AP19" s="600"/>
      <c r="AQ19" s="600"/>
      <c r="AR19" s="599"/>
      <c r="AS19" s="601"/>
      <c r="AT19" s="623"/>
      <c r="AU19" s="624"/>
      <c r="AV19" s="624"/>
      <c r="AW19" s="624"/>
      <c r="AX19" s="624"/>
      <c r="AY19" s="624"/>
      <c r="AZ19" s="624"/>
      <c r="BA19" s="624"/>
      <c r="BB19" s="624"/>
      <c r="BC19" s="624"/>
      <c r="BD19" s="624"/>
      <c r="BE19" s="624"/>
      <c r="BF19" s="624"/>
      <c r="BG19" s="624"/>
      <c r="BH19" s="624"/>
      <c r="BI19" s="624"/>
      <c r="BJ19" s="624"/>
      <c r="BK19" s="624"/>
      <c r="BL19" s="624"/>
      <c r="BM19" s="624"/>
      <c r="BN19" s="624"/>
      <c r="BO19" s="624"/>
      <c r="BP19" s="624"/>
      <c r="BQ19" s="624"/>
      <c r="BR19" s="624"/>
      <c r="BS19" s="624"/>
      <c r="BT19" s="624"/>
      <c r="BU19" s="624"/>
      <c r="BV19" s="624"/>
      <c r="BW19" s="624"/>
      <c r="BX19" s="625"/>
    </row>
    <row r="20" spans="2:76">
      <c r="B20" s="599"/>
      <c r="C20" s="600"/>
      <c r="D20" s="600"/>
      <c r="E20" s="600"/>
      <c r="F20" s="600"/>
      <c r="G20" s="601"/>
      <c r="H20" s="599"/>
      <c r="I20" s="601"/>
      <c r="J20" s="599"/>
      <c r="K20" s="600"/>
      <c r="L20" s="600"/>
      <c r="M20" s="601"/>
      <c r="N20" s="599"/>
      <c r="O20" s="600"/>
      <c r="P20" s="600"/>
      <c r="Q20" s="601"/>
      <c r="R20" s="599"/>
      <c r="S20" s="600"/>
      <c r="T20" s="600"/>
      <c r="U20" s="600"/>
      <c r="V20" s="601"/>
      <c r="W20" s="599"/>
      <c r="X20" s="600"/>
      <c r="Y20" s="600"/>
      <c r="Z20" s="601"/>
      <c r="AA20" s="599"/>
      <c r="AB20" s="600"/>
      <c r="AC20" s="600"/>
      <c r="AD20" s="601"/>
      <c r="AE20" s="590"/>
      <c r="AF20" s="591"/>
      <c r="AG20" s="591"/>
      <c r="AH20" s="592"/>
      <c r="AI20" s="590"/>
      <c r="AJ20" s="591"/>
      <c r="AK20" s="591"/>
      <c r="AL20" s="592"/>
      <c r="AM20" s="599"/>
      <c r="AN20" s="601"/>
      <c r="AO20" s="599"/>
      <c r="AP20" s="600"/>
      <c r="AQ20" s="600"/>
      <c r="AR20" s="599"/>
      <c r="AS20" s="601"/>
      <c r="AT20" s="623"/>
      <c r="AU20" s="624"/>
      <c r="AV20" s="624"/>
      <c r="AW20" s="624"/>
      <c r="AX20" s="624"/>
      <c r="AY20" s="624"/>
      <c r="AZ20" s="624"/>
      <c r="BA20" s="624"/>
      <c r="BB20" s="624"/>
      <c r="BC20" s="624"/>
      <c r="BD20" s="624"/>
      <c r="BE20" s="624"/>
      <c r="BF20" s="624"/>
      <c r="BG20" s="624"/>
      <c r="BH20" s="624"/>
      <c r="BI20" s="624"/>
      <c r="BJ20" s="624"/>
      <c r="BK20" s="624"/>
      <c r="BL20" s="624"/>
      <c r="BM20" s="624"/>
      <c r="BN20" s="624"/>
      <c r="BO20" s="624"/>
      <c r="BP20" s="624"/>
      <c r="BQ20" s="624"/>
      <c r="BR20" s="624"/>
      <c r="BS20" s="624"/>
      <c r="BT20" s="624"/>
      <c r="BU20" s="624"/>
      <c r="BV20" s="624"/>
      <c r="BW20" s="624"/>
      <c r="BX20" s="625"/>
    </row>
    <row r="21" spans="2:76">
      <c r="B21" s="602"/>
      <c r="C21" s="603"/>
      <c r="D21" s="603"/>
      <c r="E21" s="603"/>
      <c r="F21" s="603"/>
      <c r="G21" s="604"/>
      <c r="H21" s="602"/>
      <c r="I21" s="604"/>
      <c r="J21" s="602"/>
      <c r="K21" s="603"/>
      <c r="L21" s="603"/>
      <c r="M21" s="604"/>
      <c r="N21" s="602"/>
      <c r="O21" s="603"/>
      <c r="P21" s="603"/>
      <c r="Q21" s="604"/>
      <c r="R21" s="602"/>
      <c r="S21" s="603"/>
      <c r="T21" s="603"/>
      <c r="U21" s="603"/>
      <c r="V21" s="604"/>
      <c r="W21" s="602"/>
      <c r="X21" s="603"/>
      <c r="Y21" s="603"/>
      <c r="Z21" s="604"/>
      <c r="AA21" s="602"/>
      <c r="AB21" s="603"/>
      <c r="AC21" s="603"/>
      <c r="AD21" s="604"/>
      <c r="AE21" s="593"/>
      <c r="AF21" s="594"/>
      <c r="AG21" s="594"/>
      <c r="AH21" s="595"/>
      <c r="AI21" s="593"/>
      <c r="AJ21" s="594"/>
      <c r="AK21" s="594"/>
      <c r="AL21" s="595"/>
      <c r="AM21" s="602"/>
      <c r="AN21" s="604"/>
      <c r="AO21" s="602"/>
      <c r="AP21" s="603"/>
      <c r="AQ21" s="603"/>
      <c r="AR21" s="602"/>
      <c r="AS21" s="604"/>
      <c r="AT21" s="626"/>
      <c r="AU21" s="627"/>
      <c r="AV21" s="627"/>
      <c r="AW21" s="627"/>
      <c r="AX21" s="627"/>
      <c r="AY21" s="627"/>
      <c r="AZ21" s="627"/>
      <c r="BA21" s="627"/>
      <c r="BB21" s="627"/>
      <c r="BC21" s="627"/>
      <c r="BD21" s="627"/>
      <c r="BE21" s="627"/>
      <c r="BF21" s="627"/>
      <c r="BG21" s="627"/>
      <c r="BH21" s="627"/>
      <c r="BI21" s="627"/>
      <c r="BJ21" s="627"/>
      <c r="BK21" s="627"/>
      <c r="BL21" s="627"/>
      <c r="BM21" s="627"/>
      <c r="BN21" s="627"/>
      <c r="BO21" s="627"/>
      <c r="BP21" s="627"/>
      <c r="BQ21" s="627"/>
      <c r="BR21" s="627"/>
      <c r="BS21" s="627"/>
      <c r="BT21" s="627"/>
      <c r="BU21" s="627"/>
      <c r="BV21" s="627"/>
      <c r="BW21" s="627"/>
      <c r="BX21" s="628"/>
    </row>
    <row r="22" spans="2:76" ht="13.8" customHeight="1">
      <c r="B22" s="587" t="s">
        <v>398</v>
      </c>
      <c r="C22" s="588"/>
      <c r="D22" s="588"/>
      <c r="E22" s="588"/>
      <c r="F22" s="588"/>
      <c r="G22" s="589"/>
      <c r="H22" s="587" t="s">
        <v>395</v>
      </c>
      <c r="I22" s="589"/>
      <c r="J22" s="587" t="s">
        <v>74</v>
      </c>
      <c r="K22" s="588"/>
      <c r="L22" s="588"/>
      <c r="M22" s="589"/>
      <c r="N22" s="587">
        <v>-10</v>
      </c>
      <c r="O22" s="588"/>
      <c r="P22" s="588"/>
      <c r="Q22" s="589"/>
      <c r="R22" s="587" t="s">
        <v>399</v>
      </c>
      <c r="S22" s="588"/>
      <c r="T22" s="588"/>
      <c r="U22" s="588"/>
      <c r="V22" s="589"/>
      <c r="W22" s="587">
        <v>2</v>
      </c>
      <c r="X22" s="588"/>
      <c r="Y22" s="588"/>
      <c r="Z22" s="589"/>
      <c r="AA22" s="587">
        <v>2</v>
      </c>
      <c r="AB22" s="588"/>
      <c r="AC22" s="588"/>
      <c r="AD22" s="589"/>
      <c r="AE22" s="587"/>
      <c r="AF22" s="588"/>
      <c r="AG22" s="588"/>
      <c r="AH22" s="589"/>
      <c r="AI22" s="587"/>
      <c r="AJ22" s="588"/>
      <c r="AK22" s="588"/>
      <c r="AL22" s="589"/>
      <c r="AM22" s="587">
        <v>4</v>
      </c>
      <c r="AN22" s="589"/>
      <c r="AO22" s="587">
        <v>300</v>
      </c>
      <c r="AP22" s="588"/>
      <c r="AQ22" s="588"/>
      <c r="AR22" s="587">
        <v>60</v>
      </c>
      <c r="AS22" s="589"/>
      <c r="AT22" s="611" t="s">
        <v>400</v>
      </c>
      <c r="AU22" s="612"/>
      <c r="AV22" s="612"/>
      <c r="AW22" s="612"/>
      <c r="AX22" s="612"/>
      <c r="AY22" s="612"/>
      <c r="AZ22" s="612"/>
      <c r="BA22" s="612"/>
      <c r="BB22" s="612"/>
      <c r="BC22" s="612"/>
      <c r="BD22" s="612"/>
      <c r="BE22" s="612"/>
      <c r="BF22" s="612"/>
      <c r="BG22" s="612"/>
      <c r="BH22" s="612"/>
      <c r="BI22" s="612"/>
      <c r="BJ22" s="612"/>
      <c r="BK22" s="612"/>
      <c r="BL22" s="612"/>
      <c r="BM22" s="612"/>
      <c r="BN22" s="612"/>
      <c r="BO22" s="612"/>
      <c r="BP22" s="612"/>
      <c r="BQ22" s="612"/>
      <c r="BR22" s="612"/>
      <c r="BS22" s="612"/>
      <c r="BT22" s="612"/>
      <c r="BU22" s="612"/>
      <c r="BV22" s="612"/>
      <c r="BW22" s="612"/>
      <c r="BX22" s="613"/>
    </row>
    <row r="23" spans="2:76">
      <c r="B23" s="590"/>
      <c r="C23" s="591"/>
      <c r="D23" s="591"/>
      <c r="E23" s="591"/>
      <c r="F23" s="591"/>
      <c r="G23" s="592"/>
      <c r="H23" s="590"/>
      <c r="I23" s="592"/>
      <c r="J23" s="590"/>
      <c r="K23" s="591"/>
      <c r="L23" s="591"/>
      <c r="M23" s="592"/>
      <c r="N23" s="590"/>
      <c r="O23" s="591"/>
      <c r="P23" s="591"/>
      <c r="Q23" s="592"/>
      <c r="R23" s="590"/>
      <c r="S23" s="591"/>
      <c r="T23" s="591"/>
      <c r="U23" s="591"/>
      <c r="V23" s="592"/>
      <c r="W23" s="590"/>
      <c r="X23" s="591"/>
      <c r="Y23" s="591"/>
      <c r="Z23" s="592"/>
      <c r="AA23" s="590"/>
      <c r="AB23" s="591"/>
      <c r="AC23" s="591"/>
      <c r="AD23" s="592"/>
      <c r="AE23" s="590"/>
      <c r="AF23" s="591"/>
      <c r="AG23" s="591"/>
      <c r="AH23" s="592"/>
      <c r="AI23" s="590"/>
      <c r="AJ23" s="591"/>
      <c r="AK23" s="591"/>
      <c r="AL23" s="592"/>
      <c r="AM23" s="590"/>
      <c r="AN23" s="592"/>
      <c r="AO23" s="590"/>
      <c r="AP23" s="591"/>
      <c r="AQ23" s="591"/>
      <c r="AR23" s="590"/>
      <c r="AS23" s="592"/>
      <c r="AT23" s="614"/>
      <c r="AU23" s="615"/>
      <c r="AV23" s="615"/>
      <c r="AW23" s="615"/>
      <c r="AX23" s="615"/>
      <c r="AY23" s="615"/>
      <c r="AZ23" s="615"/>
      <c r="BA23" s="615"/>
      <c r="BB23" s="615"/>
      <c r="BC23" s="615"/>
      <c r="BD23" s="615"/>
      <c r="BE23" s="615"/>
      <c r="BF23" s="615"/>
      <c r="BG23" s="615"/>
      <c r="BH23" s="615"/>
      <c r="BI23" s="615"/>
      <c r="BJ23" s="615"/>
      <c r="BK23" s="615"/>
      <c r="BL23" s="615"/>
      <c r="BM23" s="615"/>
      <c r="BN23" s="615"/>
      <c r="BO23" s="615"/>
      <c r="BP23" s="615"/>
      <c r="BQ23" s="615"/>
      <c r="BR23" s="615"/>
      <c r="BS23" s="615"/>
      <c r="BT23" s="615"/>
      <c r="BU23" s="615"/>
      <c r="BV23" s="615"/>
      <c r="BW23" s="615"/>
      <c r="BX23" s="616"/>
    </row>
    <row r="24" spans="2:76">
      <c r="B24" s="590"/>
      <c r="C24" s="591"/>
      <c r="D24" s="591"/>
      <c r="E24" s="591"/>
      <c r="F24" s="591"/>
      <c r="G24" s="592"/>
      <c r="H24" s="590"/>
      <c r="I24" s="592"/>
      <c r="J24" s="590"/>
      <c r="K24" s="591"/>
      <c r="L24" s="591"/>
      <c r="M24" s="592"/>
      <c r="N24" s="590"/>
      <c r="O24" s="591"/>
      <c r="P24" s="591"/>
      <c r="Q24" s="592"/>
      <c r="R24" s="590"/>
      <c r="S24" s="591"/>
      <c r="T24" s="591"/>
      <c r="U24" s="591"/>
      <c r="V24" s="592"/>
      <c r="W24" s="590"/>
      <c r="X24" s="591"/>
      <c r="Y24" s="591"/>
      <c r="Z24" s="592"/>
      <c r="AA24" s="590"/>
      <c r="AB24" s="591"/>
      <c r="AC24" s="591"/>
      <c r="AD24" s="592"/>
      <c r="AE24" s="590"/>
      <c r="AF24" s="591"/>
      <c r="AG24" s="591"/>
      <c r="AH24" s="592"/>
      <c r="AI24" s="590"/>
      <c r="AJ24" s="591"/>
      <c r="AK24" s="591"/>
      <c r="AL24" s="592"/>
      <c r="AM24" s="590"/>
      <c r="AN24" s="592"/>
      <c r="AO24" s="590"/>
      <c r="AP24" s="591"/>
      <c r="AQ24" s="591"/>
      <c r="AR24" s="590"/>
      <c r="AS24" s="592"/>
      <c r="AT24" s="614"/>
      <c r="AU24" s="615"/>
      <c r="AV24" s="615"/>
      <c r="AW24" s="615"/>
      <c r="AX24" s="615"/>
      <c r="AY24" s="615"/>
      <c r="AZ24" s="615"/>
      <c r="BA24" s="615"/>
      <c r="BB24" s="615"/>
      <c r="BC24" s="615"/>
      <c r="BD24" s="615"/>
      <c r="BE24" s="615"/>
      <c r="BF24" s="615"/>
      <c r="BG24" s="615"/>
      <c r="BH24" s="615"/>
      <c r="BI24" s="615"/>
      <c r="BJ24" s="615"/>
      <c r="BK24" s="615"/>
      <c r="BL24" s="615"/>
      <c r="BM24" s="615"/>
      <c r="BN24" s="615"/>
      <c r="BO24" s="615"/>
      <c r="BP24" s="615"/>
      <c r="BQ24" s="615"/>
      <c r="BR24" s="615"/>
      <c r="BS24" s="615"/>
      <c r="BT24" s="615"/>
      <c r="BU24" s="615"/>
      <c r="BV24" s="615"/>
      <c r="BW24" s="615"/>
      <c r="BX24" s="616"/>
    </row>
    <row r="25" spans="2:76">
      <c r="B25" s="593"/>
      <c r="C25" s="594"/>
      <c r="D25" s="594"/>
      <c r="E25" s="594"/>
      <c r="F25" s="594"/>
      <c r="G25" s="595"/>
      <c r="H25" s="593"/>
      <c r="I25" s="595"/>
      <c r="J25" s="593"/>
      <c r="K25" s="594"/>
      <c r="L25" s="594"/>
      <c r="M25" s="595"/>
      <c r="N25" s="593"/>
      <c r="O25" s="594"/>
      <c r="P25" s="594"/>
      <c r="Q25" s="595"/>
      <c r="R25" s="593"/>
      <c r="S25" s="594"/>
      <c r="T25" s="594"/>
      <c r="U25" s="594"/>
      <c r="V25" s="595"/>
      <c r="W25" s="593"/>
      <c r="X25" s="594"/>
      <c r="Y25" s="594"/>
      <c r="Z25" s="595"/>
      <c r="AA25" s="593"/>
      <c r="AB25" s="594"/>
      <c r="AC25" s="594"/>
      <c r="AD25" s="595"/>
      <c r="AE25" s="593"/>
      <c r="AF25" s="594"/>
      <c r="AG25" s="594"/>
      <c r="AH25" s="595"/>
      <c r="AI25" s="593"/>
      <c r="AJ25" s="594"/>
      <c r="AK25" s="594"/>
      <c r="AL25" s="595"/>
      <c r="AM25" s="593"/>
      <c r="AN25" s="595"/>
      <c r="AO25" s="593"/>
      <c r="AP25" s="594"/>
      <c r="AQ25" s="594"/>
      <c r="AR25" s="593"/>
      <c r="AS25" s="595"/>
      <c r="AT25" s="617"/>
      <c r="AU25" s="618"/>
      <c r="AV25" s="618"/>
      <c r="AW25" s="618"/>
      <c r="AX25" s="618"/>
      <c r="AY25" s="618"/>
      <c r="AZ25" s="618"/>
      <c r="BA25" s="618"/>
      <c r="BB25" s="618"/>
      <c r="BC25" s="618"/>
      <c r="BD25" s="618"/>
      <c r="BE25" s="618"/>
      <c r="BF25" s="618"/>
      <c r="BG25" s="618"/>
      <c r="BH25" s="618"/>
      <c r="BI25" s="618"/>
      <c r="BJ25" s="618"/>
      <c r="BK25" s="618"/>
      <c r="BL25" s="618"/>
      <c r="BM25" s="618"/>
      <c r="BN25" s="618"/>
      <c r="BO25" s="618"/>
      <c r="BP25" s="618"/>
      <c r="BQ25" s="618"/>
      <c r="BR25" s="618"/>
      <c r="BS25" s="618"/>
      <c r="BT25" s="618"/>
      <c r="BU25" s="618"/>
      <c r="BV25" s="618"/>
      <c r="BW25" s="618"/>
      <c r="BX25" s="619"/>
    </row>
    <row r="26" spans="2:76" ht="13.8" customHeight="1">
      <c r="B26" s="596" t="s">
        <v>401</v>
      </c>
      <c r="C26" s="597"/>
      <c r="D26" s="597"/>
      <c r="E26" s="597"/>
      <c r="F26" s="597"/>
      <c r="G26" s="598"/>
      <c r="H26" s="596" t="s">
        <v>395</v>
      </c>
      <c r="I26" s="598"/>
      <c r="J26" s="596" t="s">
        <v>74</v>
      </c>
      <c r="K26" s="597"/>
      <c r="L26" s="597"/>
      <c r="M26" s="598"/>
      <c r="N26" s="596">
        <v>10</v>
      </c>
      <c r="O26" s="597"/>
      <c r="P26" s="597"/>
      <c r="Q26" s="598"/>
      <c r="R26" s="596" t="s">
        <v>402</v>
      </c>
      <c r="S26" s="597"/>
      <c r="T26" s="597"/>
      <c r="U26" s="597"/>
      <c r="V26" s="598"/>
      <c r="W26" s="596" t="s">
        <v>379</v>
      </c>
      <c r="X26" s="597"/>
      <c r="Y26" s="597"/>
      <c r="Z26" s="598"/>
      <c r="AA26" s="596" t="s">
        <v>379</v>
      </c>
      <c r="AB26" s="597"/>
      <c r="AC26" s="597"/>
      <c r="AD26" s="598"/>
      <c r="AE26" s="587"/>
      <c r="AF26" s="588"/>
      <c r="AG26" s="588"/>
      <c r="AH26" s="589"/>
      <c r="AI26" s="587"/>
      <c r="AJ26" s="588"/>
      <c r="AK26" s="588"/>
      <c r="AL26" s="589"/>
      <c r="AM26" s="596">
        <v>1</v>
      </c>
      <c r="AN26" s="598"/>
      <c r="AO26" s="596">
        <v>50</v>
      </c>
      <c r="AP26" s="597"/>
      <c r="AQ26" s="597"/>
      <c r="AR26" s="596">
        <v>80</v>
      </c>
      <c r="AS26" s="598"/>
      <c r="AT26" s="620" t="s">
        <v>403</v>
      </c>
      <c r="AU26" s="621"/>
      <c r="AV26" s="621"/>
      <c r="AW26" s="621"/>
      <c r="AX26" s="621"/>
      <c r="AY26" s="621"/>
      <c r="AZ26" s="621"/>
      <c r="BA26" s="621"/>
      <c r="BB26" s="621"/>
      <c r="BC26" s="621"/>
      <c r="BD26" s="621"/>
      <c r="BE26" s="621"/>
      <c r="BF26" s="621"/>
      <c r="BG26" s="621"/>
      <c r="BH26" s="621"/>
      <c r="BI26" s="621"/>
      <c r="BJ26" s="621"/>
      <c r="BK26" s="621"/>
      <c r="BL26" s="621"/>
      <c r="BM26" s="621"/>
      <c r="BN26" s="621"/>
      <c r="BO26" s="621"/>
      <c r="BP26" s="621"/>
      <c r="BQ26" s="621"/>
      <c r="BR26" s="621"/>
      <c r="BS26" s="621"/>
      <c r="BT26" s="621"/>
      <c r="BU26" s="621"/>
      <c r="BV26" s="621"/>
      <c r="BW26" s="621"/>
      <c r="BX26" s="622"/>
    </row>
    <row r="27" spans="2:76">
      <c r="B27" s="599"/>
      <c r="C27" s="600"/>
      <c r="D27" s="600"/>
      <c r="E27" s="600"/>
      <c r="F27" s="600"/>
      <c r="G27" s="601"/>
      <c r="H27" s="599"/>
      <c r="I27" s="601"/>
      <c r="J27" s="599"/>
      <c r="K27" s="600"/>
      <c r="L27" s="600"/>
      <c r="M27" s="601"/>
      <c r="N27" s="599"/>
      <c r="O27" s="600"/>
      <c r="P27" s="600"/>
      <c r="Q27" s="601"/>
      <c r="R27" s="599"/>
      <c r="S27" s="600"/>
      <c r="T27" s="600"/>
      <c r="U27" s="600"/>
      <c r="V27" s="601"/>
      <c r="W27" s="599"/>
      <c r="X27" s="600"/>
      <c r="Y27" s="600"/>
      <c r="Z27" s="601"/>
      <c r="AA27" s="599"/>
      <c r="AB27" s="600"/>
      <c r="AC27" s="600"/>
      <c r="AD27" s="601"/>
      <c r="AE27" s="590"/>
      <c r="AF27" s="591"/>
      <c r="AG27" s="591"/>
      <c r="AH27" s="592"/>
      <c r="AI27" s="590"/>
      <c r="AJ27" s="591"/>
      <c r="AK27" s="591"/>
      <c r="AL27" s="592"/>
      <c r="AM27" s="599"/>
      <c r="AN27" s="601"/>
      <c r="AO27" s="599"/>
      <c r="AP27" s="600"/>
      <c r="AQ27" s="600"/>
      <c r="AR27" s="599"/>
      <c r="AS27" s="601"/>
      <c r="AT27" s="623"/>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5"/>
    </row>
    <row r="28" spans="2:76">
      <c r="B28" s="599"/>
      <c r="C28" s="600"/>
      <c r="D28" s="600"/>
      <c r="E28" s="600"/>
      <c r="F28" s="600"/>
      <c r="G28" s="601"/>
      <c r="H28" s="599"/>
      <c r="I28" s="601"/>
      <c r="J28" s="599"/>
      <c r="K28" s="600"/>
      <c r="L28" s="600"/>
      <c r="M28" s="601"/>
      <c r="N28" s="599"/>
      <c r="O28" s="600"/>
      <c r="P28" s="600"/>
      <c r="Q28" s="601"/>
      <c r="R28" s="599"/>
      <c r="S28" s="600"/>
      <c r="T28" s="600"/>
      <c r="U28" s="600"/>
      <c r="V28" s="601"/>
      <c r="W28" s="599"/>
      <c r="X28" s="600"/>
      <c r="Y28" s="600"/>
      <c r="Z28" s="601"/>
      <c r="AA28" s="599"/>
      <c r="AB28" s="600"/>
      <c r="AC28" s="600"/>
      <c r="AD28" s="601"/>
      <c r="AE28" s="590"/>
      <c r="AF28" s="591"/>
      <c r="AG28" s="591"/>
      <c r="AH28" s="592"/>
      <c r="AI28" s="590"/>
      <c r="AJ28" s="591"/>
      <c r="AK28" s="591"/>
      <c r="AL28" s="592"/>
      <c r="AM28" s="599"/>
      <c r="AN28" s="601"/>
      <c r="AO28" s="599"/>
      <c r="AP28" s="600"/>
      <c r="AQ28" s="600"/>
      <c r="AR28" s="599"/>
      <c r="AS28" s="601"/>
      <c r="AT28" s="623"/>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5"/>
    </row>
    <row r="29" spans="2:76">
      <c r="B29" s="602"/>
      <c r="C29" s="603"/>
      <c r="D29" s="603"/>
      <c r="E29" s="603"/>
      <c r="F29" s="603"/>
      <c r="G29" s="604"/>
      <c r="H29" s="602"/>
      <c r="I29" s="604"/>
      <c r="J29" s="602"/>
      <c r="K29" s="603"/>
      <c r="L29" s="603"/>
      <c r="M29" s="604"/>
      <c r="N29" s="602"/>
      <c r="O29" s="603"/>
      <c r="P29" s="603"/>
      <c r="Q29" s="604"/>
      <c r="R29" s="602"/>
      <c r="S29" s="603"/>
      <c r="T29" s="603"/>
      <c r="U29" s="603"/>
      <c r="V29" s="604"/>
      <c r="W29" s="602"/>
      <c r="X29" s="603"/>
      <c r="Y29" s="603"/>
      <c r="Z29" s="604"/>
      <c r="AA29" s="602"/>
      <c r="AB29" s="603"/>
      <c r="AC29" s="603"/>
      <c r="AD29" s="604"/>
      <c r="AE29" s="593"/>
      <c r="AF29" s="594"/>
      <c r="AG29" s="594"/>
      <c r="AH29" s="595"/>
      <c r="AI29" s="593"/>
      <c r="AJ29" s="594"/>
      <c r="AK29" s="594"/>
      <c r="AL29" s="595"/>
      <c r="AM29" s="602"/>
      <c r="AN29" s="604"/>
      <c r="AO29" s="602"/>
      <c r="AP29" s="603"/>
      <c r="AQ29" s="603"/>
      <c r="AR29" s="602"/>
      <c r="AS29" s="604"/>
      <c r="AT29" s="626"/>
      <c r="AU29" s="627"/>
      <c r="AV29" s="627"/>
      <c r="AW29" s="627"/>
      <c r="AX29" s="627"/>
      <c r="AY29" s="627"/>
      <c r="AZ29" s="627"/>
      <c r="BA29" s="627"/>
      <c r="BB29" s="627"/>
      <c r="BC29" s="627"/>
      <c r="BD29" s="627"/>
      <c r="BE29" s="627"/>
      <c r="BF29" s="627"/>
      <c r="BG29" s="627"/>
      <c r="BH29" s="627"/>
      <c r="BI29" s="627"/>
      <c r="BJ29" s="627"/>
      <c r="BK29" s="627"/>
      <c r="BL29" s="627"/>
      <c r="BM29" s="627"/>
      <c r="BN29" s="627"/>
      <c r="BO29" s="627"/>
      <c r="BP29" s="627"/>
      <c r="BQ29" s="627"/>
      <c r="BR29" s="627"/>
      <c r="BS29" s="627"/>
      <c r="BT29" s="627"/>
      <c r="BU29" s="627"/>
      <c r="BV29" s="627"/>
      <c r="BW29" s="627"/>
      <c r="BX29" s="628"/>
    </row>
    <row r="30" spans="2:76" ht="13.8" customHeight="1">
      <c r="B30" s="587" t="s">
        <v>404</v>
      </c>
      <c r="C30" s="588"/>
      <c r="D30" s="588"/>
      <c r="E30" s="588"/>
      <c r="F30" s="588"/>
      <c r="G30" s="589"/>
      <c r="H30" s="587" t="s">
        <v>395</v>
      </c>
      <c r="I30" s="589"/>
      <c r="J30" s="587" t="s">
        <v>71</v>
      </c>
      <c r="K30" s="588"/>
      <c r="L30" s="588"/>
      <c r="M30" s="589"/>
      <c r="N30" s="587">
        <v>10</v>
      </c>
      <c r="O30" s="588"/>
      <c r="P30" s="588"/>
      <c r="Q30" s="589"/>
      <c r="R30" s="587" t="s">
        <v>405</v>
      </c>
      <c r="S30" s="588"/>
      <c r="T30" s="588"/>
      <c r="U30" s="588"/>
      <c r="V30" s="589"/>
      <c r="W30" s="587" t="s">
        <v>379</v>
      </c>
      <c r="X30" s="588"/>
      <c r="Y30" s="588"/>
      <c r="Z30" s="589"/>
      <c r="AA30" s="587" t="s">
        <v>379</v>
      </c>
      <c r="AB30" s="588"/>
      <c r="AC30" s="588"/>
      <c r="AD30" s="589"/>
      <c r="AE30" s="587"/>
      <c r="AF30" s="588"/>
      <c r="AG30" s="588"/>
      <c r="AH30" s="589"/>
      <c r="AI30" s="587"/>
      <c r="AJ30" s="588"/>
      <c r="AK30" s="588"/>
      <c r="AL30" s="589"/>
      <c r="AM30" s="587">
        <v>1</v>
      </c>
      <c r="AN30" s="589"/>
      <c r="AO30" s="587">
        <v>5</v>
      </c>
      <c r="AP30" s="588"/>
      <c r="AQ30" s="588"/>
      <c r="AR30" s="587">
        <v>20</v>
      </c>
      <c r="AS30" s="589"/>
      <c r="AT30" s="611" t="s">
        <v>406</v>
      </c>
      <c r="AU30" s="612"/>
      <c r="AV30" s="612"/>
      <c r="AW30" s="612"/>
      <c r="AX30" s="612"/>
      <c r="AY30" s="612"/>
      <c r="AZ30" s="612"/>
      <c r="BA30" s="612"/>
      <c r="BB30" s="612"/>
      <c r="BC30" s="612"/>
      <c r="BD30" s="612"/>
      <c r="BE30" s="612"/>
      <c r="BF30" s="612"/>
      <c r="BG30" s="612"/>
      <c r="BH30" s="612"/>
      <c r="BI30" s="612"/>
      <c r="BJ30" s="612"/>
      <c r="BK30" s="612"/>
      <c r="BL30" s="612"/>
      <c r="BM30" s="612"/>
      <c r="BN30" s="612"/>
      <c r="BO30" s="612"/>
      <c r="BP30" s="612"/>
      <c r="BQ30" s="612"/>
      <c r="BR30" s="612"/>
      <c r="BS30" s="612"/>
      <c r="BT30" s="612"/>
      <c r="BU30" s="612"/>
      <c r="BV30" s="612"/>
      <c r="BW30" s="612"/>
      <c r="BX30" s="613"/>
    </row>
    <row r="31" spans="2:76">
      <c r="B31" s="590"/>
      <c r="C31" s="591"/>
      <c r="D31" s="591"/>
      <c r="E31" s="591"/>
      <c r="F31" s="591"/>
      <c r="G31" s="592"/>
      <c r="H31" s="590"/>
      <c r="I31" s="592"/>
      <c r="J31" s="590"/>
      <c r="K31" s="591"/>
      <c r="L31" s="591"/>
      <c r="M31" s="592"/>
      <c r="N31" s="590"/>
      <c r="O31" s="591"/>
      <c r="P31" s="591"/>
      <c r="Q31" s="592"/>
      <c r="R31" s="590"/>
      <c r="S31" s="591"/>
      <c r="T31" s="591"/>
      <c r="U31" s="591"/>
      <c r="V31" s="592"/>
      <c r="W31" s="590"/>
      <c r="X31" s="591"/>
      <c r="Y31" s="591"/>
      <c r="Z31" s="592"/>
      <c r="AA31" s="590"/>
      <c r="AB31" s="591"/>
      <c r="AC31" s="591"/>
      <c r="AD31" s="592"/>
      <c r="AE31" s="590"/>
      <c r="AF31" s="591"/>
      <c r="AG31" s="591"/>
      <c r="AH31" s="592"/>
      <c r="AI31" s="590"/>
      <c r="AJ31" s="591"/>
      <c r="AK31" s="591"/>
      <c r="AL31" s="592"/>
      <c r="AM31" s="590"/>
      <c r="AN31" s="592"/>
      <c r="AO31" s="590"/>
      <c r="AP31" s="591"/>
      <c r="AQ31" s="591"/>
      <c r="AR31" s="590"/>
      <c r="AS31" s="592"/>
      <c r="AT31" s="614"/>
      <c r="AU31" s="615"/>
      <c r="AV31" s="615"/>
      <c r="AW31" s="615"/>
      <c r="AX31" s="615"/>
      <c r="AY31" s="615"/>
      <c r="AZ31" s="615"/>
      <c r="BA31" s="615"/>
      <c r="BB31" s="615"/>
      <c r="BC31" s="615"/>
      <c r="BD31" s="615"/>
      <c r="BE31" s="615"/>
      <c r="BF31" s="615"/>
      <c r="BG31" s="615"/>
      <c r="BH31" s="615"/>
      <c r="BI31" s="615"/>
      <c r="BJ31" s="615"/>
      <c r="BK31" s="615"/>
      <c r="BL31" s="615"/>
      <c r="BM31" s="615"/>
      <c r="BN31" s="615"/>
      <c r="BO31" s="615"/>
      <c r="BP31" s="615"/>
      <c r="BQ31" s="615"/>
      <c r="BR31" s="615"/>
      <c r="BS31" s="615"/>
      <c r="BT31" s="615"/>
      <c r="BU31" s="615"/>
      <c r="BV31" s="615"/>
      <c r="BW31" s="615"/>
      <c r="BX31" s="616"/>
    </row>
    <row r="32" spans="2:76">
      <c r="B32" s="590"/>
      <c r="C32" s="591"/>
      <c r="D32" s="591"/>
      <c r="E32" s="591"/>
      <c r="F32" s="591"/>
      <c r="G32" s="592"/>
      <c r="H32" s="590"/>
      <c r="I32" s="592"/>
      <c r="J32" s="590"/>
      <c r="K32" s="591"/>
      <c r="L32" s="591"/>
      <c r="M32" s="592"/>
      <c r="N32" s="590"/>
      <c r="O32" s="591"/>
      <c r="P32" s="591"/>
      <c r="Q32" s="592"/>
      <c r="R32" s="590"/>
      <c r="S32" s="591"/>
      <c r="T32" s="591"/>
      <c r="U32" s="591"/>
      <c r="V32" s="592"/>
      <c r="W32" s="590"/>
      <c r="X32" s="591"/>
      <c r="Y32" s="591"/>
      <c r="Z32" s="592"/>
      <c r="AA32" s="590"/>
      <c r="AB32" s="591"/>
      <c r="AC32" s="591"/>
      <c r="AD32" s="592"/>
      <c r="AE32" s="590"/>
      <c r="AF32" s="591"/>
      <c r="AG32" s="591"/>
      <c r="AH32" s="592"/>
      <c r="AI32" s="590"/>
      <c r="AJ32" s="591"/>
      <c r="AK32" s="591"/>
      <c r="AL32" s="592"/>
      <c r="AM32" s="590"/>
      <c r="AN32" s="592"/>
      <c r="AO32" s="590"/>
      <c r="AP32" s="591"/>
      <c r="AQ32" s="591"/>
      <c r="AR32" s="590"/>
      <c r="AS32" s="592"/>
      <c r="AT32" s="614"/>
      <c r="AU32" s="615"/>
      <c r="AV32" s="615"/>
      <c r="AW32" s="615"/>
      <c r="AX32" s="615"/>
      <c r="AY32" s="615"/>
      <c r="AZ32" s="615"/>
      <c r="BA32" s="615"/>
      <c r="BB32" s="615"/>
      <c r="BC32" s="615"/>
      <c r="BD32" s="615"/>
      <c r="BE32" s="615"/>
      <c r="BF32" s="615"/>
      <c r="BG32" s="615"/>
      <c r="BH32" s="615"/>
      <c r="BI32" s="615"/>
      <c r="BJ32" s="615"/>
      <c r="BK32" s="615"/>
      <c r="BL32" s="615"/>
      <c r="BM32" s="615"/>
      <c r="BN32" s="615"/>
      <c r="BO32" s="615"/>
      <c r="BP32" s="615"/>
      <c r="BQ32" s="615"/>
      <c r="BR32" s="615"/>
      <c r="BS32" s="615"/>
      <c r="BT32" s="615"/>
      <c r="BU32" s="615"/>
      <c r="BV32" s="615"/>
      <c r="BW32" s="615"/>
      <c r="BX32" s="616"/>
    </row>
    <row r="33" spans="2:76">
      <c r="B33" s="593"/>
      <c r="C33" s="594"/>
      <c r="D33" s="594"/>
      <c r="E33" s="594"/>
      <c r="F33" s="594"/>
      <c r="G33" s="595"/>
      <c r="H33" s="593"/>
      <c r="I33" s="595"/>
      <c r="J33" s="593"/>
      <c r="K33" s="594"/>
      <c r="L33" s="594"/>
      <c r="M33" s="595"/>
      <c r="N33" s="593"/>
      <c r="O33" s="594"/>
      <c r="P33" s="594"/>
      <c r="Q33" s="595"/>
      <c r="R33" s="593"/>
      <c r="S33" s="594"/>
      <c r="T33" s="594"/>
      <c r="U33" s="594"/>
      <c r="V33" s="595"/>
      <c r="W33" s="593"/>
      <c r="X33" s="594"/>
      <c r="Y33" s="594"/>
      <c r="Z33" s="595"/>
      <c r="AA33" s="593"/>
      <c r="AB33" s="594"/>
      <c r="AC33" s="594"/>
      <c r="AD33" s="595"/>
      <c r="AE33" s="593"/>
      <c r="AF33" s="594"/>
      <c r="AG33" s="594"/>
      <c r="AH33" s="595"/>
      <c r="AI33" s="593"/>
      <c r="AJ33" s="594"/>
      <c r="AK33" s="594"/>
      <c r="AL33" s="595"/>
      <c r="AM33" s="593"/>
      <c r="AN33" s="595"/>
      <c r="AO33" s="593"/>
      <c r="AP33" s="594"/>
      <c r="AQ33" s="594"/>
      <c r="AR33" s="593"/>
      <c r="AS33" s="595"/>
      <c r="AT33" s="617"/>
      <c r="AU33" s="618"/>
      <c r="AV33" s="618"/>
      <c r="AW33" s="618"/>
      <c r="AX33" s="618"/>
      <c r="AY33" s="618"/>
      <c r="AZ33" s="618"/>
      <c r="BA33" s="618"/>
      <c r="BB33" s="618"/>
      <c r="BC33" s="618"/>
      <c r="BD33" s="618"/>
      <c r="BE33" s="618"/>
      <c r="BF33" s="618"/>
      <c r="BG33" s="618"/>
      <c r="BH33" s="618"/>
      <c r="BI33" s="618"/>
      <c r="BJ33" s="618"/>
      <c r="BK33" s="618"/>
      <c r="BL33" s="618"/>
      <c r="BM33" s="618"/>
      <c r="BN33" s="618"/>
      <c r="BO33" s="618"/>
      <c r="BP33" s="618"/>
      <c r="BQ33" s="618"/>
      <c r="BR33" s="618"/>
      <c r="BS33" s="618"/>
      <c r="BT33" s="618"/>
      <c r="BU33" s="618"/>
      <c r="BV33" s="618"/>
      <c r="BW33" s="618"/>
      <c r="BX33" s="619"/>
    </row>
    <row r="34" spans="2:76">
      <c r="B34" s="596" t="s">
        <v>407</v>
      </c>
      <c r="C34" s="597"/>
      <c r="D34" s="597"/>
      <c r="E34" s="597"/>
      <c r="F34" s="597"/>
      <c r="G34" s="598"/>
      <c r="H34" s="596" t="s">
        <v>388</v>
      </c>
      <c r="I34" s="598"/>
      <c r="J34" s="596" t="s">
        <v>71</v>
      </c>
      <c r="K34" s="597"/>
      <c r="L34" s="597"/>
      <c r="M34" s="598"/>
      <c r="N34" s="596">
        <v>10</v>
      </c>
      <c r="O34" s="597"/>
      <c r="P34" s="597"/>
      <c r="Q34" s="598"/>
      <c r="R34" s="596" t="s">
        <v>408</v>
      </c>
      <c r="S34" s="597"/>
      <c r="T34" s="597"/>
      <c r="U34" s="597"/>
      <c r="V34" s="598"/>
      <c r="W34" s="596">
        <v>1</v>
      </c>
      <c r="X34" s="597"/>
      <c r="Y34" s="597"/>
      <c r="Z34" s="598"/>
      <c r="AA34" s="596">
        <v>1</v>
      </c>
      <c r="AB34" s="597"/>
      <c r="AC34" s="597"/>
      <c r="AD34" s="598"/>
      <c r="AE34" s="587"/>
      <c r="AF34" s="588"/>
      <c r="AG34" s="588"/>
      <c r="AH34" s="589"/>
      <c r="AI34" s="587"/>
      <c r="AJ34" s="588"/>
      <c r="AK34" s="588"/>
      <c r="AL34" s="589"/>
      <c r="AM34" s="596">
        <v>2</v>
      </c>
      <c r="AN34" s="598"/>
      <c r="AO34" s="596">
        <v>50</v>
      </c>
      <c r="AP34" s="597"/>
      <c r="AQ34" s="597"/>
      <c r="AR34" s="596">
        <v>20</v>
      </c>
      <c r="AS34" s="598"/>
      <c r="AT34" s="620" t="s">
        <v>409</v>
      </c>
      <c r="AU34" s="621"/>
      <c r="AV34" s="621"/>
      <c r="AW34" s="621"/>
      <c r="AX34" s="621"/>
      <c r="AY34" s="621"/>
      <c r="AZ34" s="621"/>
      <c r="BA34" s="621"/>
      <c r="BB34" s="621"/>
      <c r="BC34" s="621"/>
      <c r="BD34" s="621"/>
      <c r="BE34" s="621"/>
      <c r="BF34" s="621"/>
      <c r="BG34" s="621"/>
      <c r="BH34" s="621"/>
      <c r="BI34" s="621"/>
      <c r="BJ34" s="621"/>
      <c r="BK34" s="621"/>
      <c r="BL34" s="621"/>
      <c r="BM34" s="621"/>
      <c r="BN34" s="621"/>
      <c r="BO34" s="621"/>
      <c r="BP34" s="621"/>
      <c r="BQ34" s="621"/>
      <c r="BR34" s="621"/>
      <c r="BS34" s="621"/>
      <c r="BT34" s="621"/>
      <c r="BU34" s="621"/>
      <c r="BV34" s="621"/>
      <c r="BW34" s="621"/>
      <c r="BX34" s="622"/>
    </row>
    <row r="35" spans="2:76">
      <c r="B35" s="599"/>
      <c r="C35" s="600"/>
      <c r="D35" s="600"/>
      <c r="E35" s="600"/>
      <c r="F35" s="600"/>
      <c r="G35" s="601"/>
      <c r="H35" s="599"/>
      <c r="I35" s="601"/>
      <c r="J35" s="599"/>
      <c r="K35" s="600"/>
      <c r="L35" s="600"/>
      <c r="M35" s="601"/>
      <c r="N35" s="599"/>
      <c r="O35" s="600"/>
      <c r="P35" s="600"/>
      <c r="Q35" s="601"/>
      <c r="R35" s="599"/>
      <c r="S35" s="600"/>
      <c r="T35" s="600"/>
      <c r="U35" s="600"/>
      <c r="V35" s="601"/>
      <c r="W35" s="599"/>
      <c r="X35" s="600"/>
      <c r="Y35" s="600"/>
      <c r="Z35" s="601"/>
      <c r="AA35" s="599"/>
      <c r="AB35" s="600"/>
      <c r="AC35" s="600"/>
      <c r="AD35" s="601"/>
      <c r="AE35" s="590"/>
      <c r="AF35" s="591"/>
      <c r="AG35" s="591"/>
      <c r="AH35" s="592"/>
      <c r="AI35" s="590"/>
      <c r="AJ35" s="591"/>
      <c r="AK35" s="591"/>
      <c r="AL35" s="592"/>
      <c r="AM35" s="599"/>
      <c r="AN35" s="601"/>
      <c r="AO35" s="599"/>
      <c r="AP35" s="600"/>
      <c r="AQ35" s="600"/>
      <c r="AR35" s="599"/>
      <c r="AS35" s="601"/>
      <c r="AT35" s="623"/>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5"/>
    </row>
    <row r="36" spans="2:76">
      <c r="B36" s="599"/>
      <c r="C36" s="600"/>
      <c r="D36" s="600"/>
      <c r="E36" s="600"/>
      <c r="F36" s="600"/>
      <c r="G36" s="601"/>
      <c r="H36" s="599"/>
      <c r="I36" s="601"/>
      <c r="J36" s="599"/>
      <c r="K36" s="600"/>
      <c r="L36" s="600"/>
      <c r="M36" s="601"/>
      <c r="N36" s="599"/>
      <c r="O36" s="600"/>
      <c r="P36" s="600"/>
      <c r="Q36" s="601"/>
      <c r="R36" s="599"/>
      <c r="S36" s="600"/>
      <c r="T36" s="600"/>
      <c r="U36" s="600"/>
      <c r="V36" s="601"/>
      <c r="W36" s="599"/>
      <c r="X36" s="600"/>
      <c r="Y36" s="600"/>
      <c r="Z36" s="601"/>
      <c r="AA36" s="599"/>
      <c r="AB36" s="600"/>
      <c r="AC36" s="600"/>
      <c r="AD36" s="601"/>
      <c r="AE36" s="590"/>
      <c r="AF36" s="591"/>
      <c r="AG36" s="591"/>
      <c r="AH36" s="592"/>
      <c r="AI36" s="590"/>
      <c r="AJ36" s="591"/>
      <c r="AK36" s="591"/>
      <c r="AL36" s="592"/>
      <c r="AM36" s="599"/>
      <c r="AN36" s="601"/>
      <c r="AO36" s="599"/>
      <c r="AP36" s="600"/>
      <c r="AQ36" s="600"/>
      <c r="AR36" s="599"/>
      <c r="AS36" s="601"/>
      <c r="AT36" s="623"/>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5"/>
    </row>
    <row r="37" spans="2:76">
      <c r="B37" s="602"/>
      <c r="C37" s="603"/>
      <c r="D37" s="603"/>
      <c r="E37" s="603"/>
      <c r="F37" s="603"/>
      <c r="G37" s="604"/>
      <c r="H37" s="602"/>
      <c r="I37" s="604"/>
      <c r="J37" s="602"/>
      <c r="K37" s="603"/>
      <c r="L37" s="603"/>
      <c r="M37" s="604"/>
      <c r="N37" s="602"/>
      <c r="O37" s="603"/>
      <c r="P37" s="603"/>
      <c r="Q37" s="604"/>
      <c r="R37" s="602"/>
      <c r="S37" s="603"/>
      <c r="T37" s="603"/>
      <c r="U37" s="603"/>
      <c r="V37" s="604"/>
      <c r="W37" s="602"/>
      <c r="X37" s="603"/>
      <c r="Y37" s="603"/>
      <c r="Z37" s="604"/>
      <c r="AA37" s="602"/>
      <c r="AB37" s="603"/>
      <c r="AC37" s="603"/>
      <c r="AD37" s="604"/>
      <c r="AE37" s="593"/>
      <c r="AF37" s="594"/>
      <c r="AG37" s="594"/>
      <c r="AH37" s="595"/>
      <c r="AI37" s="593"/>
      <c r="AJ37" s="594"/>
      <c r="AK37" s="594"/>
      <c r="AL37" s="595"/>
      <c r="AM37" s="602"/>
      <c r="AN37" s="604"/>
      <c r="AO37" s="602"/>
      <c r="AP37" s="603"/>
      <c r="AQ37" s="603"/>
      <c r="AR37" s="602"/>
      <c r="AS37" s="604"/>
      <c r="AT37" s="626"/>
      <c r="AU37" s="627"/>
      <c r="AV37" s="627"/>
      <c r="AW37" s="627"/>
      <c r="AX37" s="627"/>
      <c r="AY37" s="627"/>
      <c r="AZ37" s="627"/>
      <c r="BA37" s="627"/>
      <c r="BB37" s="627"/>
      <c r="BC37" s="627"/>
      <c r="BD37" s="627"/>
      <c r="BE37" s="627"/>
      <c r="BF37" s="627"/>
      <c r="BG37" s="627"/>
      <c r="BH37" s="627"/>
      <c r="BI37" s="627"/>
      <c r="BJ37" s="627"/>
      <c r="BK37" s="627"/>
      <c r="BL37" s="627"/>
      <c r="BM37" s="627"/>
      <c r="BN37" s="627"/>
      <c r="BO37" s="627"/>
      <c r="BP37" s="627"/>
      <c r="BQ37" s="627"/>
      <c r="BR37" s="627"/>
      <c r="BS37" s="627"/>
      <c r="BT37" s="627"/>
      <c r="BU37" s="627"/>
      <c r="BV37" s="627"/>
      <c r="BW37" s="627"/>
      <c r="BX37" s="628"/>
    </row>
    <row r="38" spans="2:76" ht="13.8" customHeight="1">
      <c r="B38" s="587" t="s">
        <v>410</v>
      </c>
      <c r="C38" s="588"/>
      <c r="D38" s="588"/>
      <c r="E38" s="588"/>
      <c r="F38" s="588"/>
      <c r="G38" s="589"/>
      <c r="H38" s="587" t="s">
        <v>388</v>
      </c>
      <c r="I38" s="589"/>
      <c r="J38" s="587" t="s">
        <v>91</v>
      </c>
      <c r="K38" s="588"/>
      <c r="L38" s="588"/>
      <c r="M38" s="589"/>
      <c r="N38" s="587">
        <v>-20</v>
      </c>
      <c r="O38" s="588"/>
      <c r="P38" s="588"/>
      <c r="Q38" s="589"/>
      <c r="R38" s="587" t="s">
        <v>411</v>
      </c>
      <c r="S38" s="588"/>
      <c r="T38" s="588"/>
      <c r="U38" s="588"/>
      <c r="V38" s="589"/>
      <c r="W38" s="587">
        <v>1</v>
      </c>
      <c r="X38" s="588"/>
      <c r="Y38" s="588"/>
      <c r="Z38" s="589"/>
      <c r="AA38" s="587">
        <v>1</v>
      </c>
      <c r="AB38" s="588"/>
      <c r="AC38" s="588"/>
      <c r="AD38" s="589"/>
      <c r="AE38" s="587"/>
      <c r="AF38" s="588"/>
      <c r="AG38" s="588"/>
      <c r="AH38" s="589"/>
      <c r="AI38" s="587"/>
      <c r="AJ38" s="588"/>
      <c r="AK38" s="588"/>
      <c r="AL38" s="589"/>
      <c r="AM38" s="587">
        <v>6</v>
      </c>
      <c r="AN38" s="589"/>
      <c r="AO38" s="587">
        <v>600</v>
      </c>
      <c r="AP38" s="588"/>
      <c r="AQ38" s="588"/>
      <c r="AR38" s="587">
        <v>40</v>
      </c>
      <c r="AS38" s="589"/>
      <c r="AT38" s="611" t="s">
        <v>412</v>
      </c>
      <c r="AU38" s="612"/>
      <c r="AV38" s="612"/>
      <c r="AW38" s="612"/>
      <c r="AX38" s="612"/>
      <c r="AY38" s="612"/>
      <c r="AZ38" s="612"/>
      <c r="BA38" s="612"/>
      <c r="BB38" s="612"/>
      <c r="BC38" s="612"/>
      <c r="BD38" s="612"/>
      <c r="BE38" s="612"/>
      <c r="BF38" s="612"/>
      <c r="BG38" s="612"/>
      <c r="BH38" s="612"/>
      <c r="BI38" s="612"/>
      <c r="BJ38" s="612"/>
      <c r="BK38" s="612"/>
      <c r="BL38" s="612"/>
      <c r="BM38" s="612"/>
      <c r="BN38" s="612"/>
      <c r="BO38" s="612"/>
      <c r="BP38" s="612"/>
      <c r="BQ38" s="612"/>
      <c r="BR38" s="612"/>
      <c r="BS38" s="612"/>
      <c r="BT38" s="612"/>
      <c r="BU38" s="612"/>
      <c r="BV38" s="612"/>
      <c r="BW38" s="612"/>
      <c r="BX38" s="613"/>
    </row>
    <row r="39" spans="2:76">
      <c r="B39" s="590"/>
      <c r="C39" s="591"/>
      <c r="D39" s="591"/>
      <c r="E39" s="591"/>
      <c r="F39" s="591"/>
      <c r="G39" s="592"/>
      <c r="H39" s="590"/>
      <c r="I39" s="592"/>
      <c r="J39" s="590"/>
      <c r="K39" s="591"/>
      <c r="L39" s="591"/>
      <c r="M39" s="592"/>
      <c r="N39" s="590"/>
      <c r="O39" s="591"/>
      <c r="P39" s="591"/>
      <c r="Q39" s="592"/>
      <c r="R39" s="590"/>
      <c r="S39" s="591"/>
      <c r="T39" s="591"/>
      <c r="U39" s="591"/>
      <c r="V39" s="592"/>
      <c r="W39" s="590"/>
      <c r="X39" s="591"/>
      <c r="Y39" s="591"/>
      <c r="Z39" s="592"/>
      <c r="AA39" s="590"/>
      <c r="AB39" s="591"/>
      <c r="AC39" s="591"/>
      <c r="AD39" s="592"/>
      <c r="AE39" s="590"/>
      <c r="AF39" s="591"/>
      <c r="AG39" s="591"/>
      <c r="AH39" s="592"/>
      <c r="AI39" s="590"/>
      <c r="AJ39" s="591"/>
      <c r="AK39" s="591"/>
      <c r="AL39" s="592"/>
      <c r="AM39" s="590"/>
      <c r="AN39" s="592"/>
      <c r="AO39" s="590"/>
      <c r="AP39" s="591"/>
      <c r="AQ39" s="591"/>
      <c r="AR39" s="590"/>
      <c r="AS39" s="592"/>
      <c r="AT39" s="614"/>
      <c r="AU39" s="615"/>
      <c r="AV39" s="615"/>
      <c r="AW39" s="615"/>
      <c r="AX39" s="615"/>
      <c r="AY39" s="615"/>
      <c r="AZ39" s="615"/>
      <c r="BA39" s="615"/>
      <c r="BB39" s="615"/>
      <c r="BC39" s="615"/>
      <c r="BD39" s="615"/>
      <c r="BE39" s="615"/>
      <c r="BF39" s="615"/>
      <c r="BG39" s="615"/>
      <c r="BH39" s="615"/>
      <c r="BI39" s="615"/>
      <c r="BJ39" s="615"/>
      <c r="BK39" s="615"/>
      <c r="BL39" s="615"/>
      <c r="BM39" s="615"/>
      <c r="BN39" s="615"/>
      <c r="BO39" s="615"/>
      <c r="BP39" s="615"/>
      <c r="BQ39" s="615"/>
      <c r="BR39" s="615"/>
      <c r="BS39" s="615"/>
      <c r="BT39" s="615"/>
      <c r="BU39" s="615"/>
      <c r="BV39" s="615"/>
      <c r="BW39" s="615"/>
      <c r="BX39" s="616"/>
    </row>
    <row r="40" spans="2:76">
      <c r="B40" s="590"/>
      <c r="C40" s="591"/>
      <c r="D40" s="591"/>
      <c r="E40" s="591"/>
      <c r="F40" s="591"/>
      <c r="G40" s="592"/>
      <c r="H40" s="590"/>
      <c r="I40" s="592"/>
      <c r="J40" s="590"/>
      <c r="K40" s="591"/>
      <c r="L40" s="591"/>
      <c r="M40" s="592"/>
      <c r="N40" s="590"/>
      <c r="O40" s="591"/>
      <c r="P40" s="591"/>
      <c r="Q40" s="592"/>
      <c r="R40" s="590"/>
      <c r="S40" s="591"/>
      <c r="T40" s="591"/>
      <c r="U40" s="591"/>
      <c r="V40" s="592"/>
      <c r="W40" s="590"/>
      <c r="X40" s="591"/>
      <c r="Y40" s="591"/>
      <c r="Z40" s="592"/>
      <c r="AA40" s="590"/>
      <c r="AB40" s="591"/>
      <c r="AC40" s="591"/>
      <c r="AD40" s="592"/>
      <c r="AE40" s="590"/>
      <c r="AF40" s="591"/>
      <c r="AG40" s="591"/>
      <c r="AH40" s="592"/>
      <c r="AI40" s="590"/>
      <c r="AJ40" s="591"/>
      <c r="AK40" s="591"/>
      <c r="AL40" s="592"/>
      <c r="AM40" s="590"/>
      <c r="AN40" s="592"/>
      <c r="AO40" s="590"/>
      <c r="AP40" s="591"/>
      <c r="AQ40" s="591"/>
      <c r="AR40" s="590"/>
      <c r="AS40" s="592"/>
      <c r="AT40" s="614"/>
      <c r="AU40" s="615"/>
      <c r="AV40" s="615"/>
      <c r="AW40" s="615"/>
      <c r="AX40" s="615"/>
      <c r="AY40" s="615"/>
      <c r="AZ40" s="615"/>
      <c r="BA40" s="615"/>
      <c r="BB40" s="615"/>
      <c r="BC40" s="615"/>
      <c r="BD40" s="615"/>
      <c r="BE40" s="615"/>
      <c r="BF40" s="615"/>
      <c r="BG40" s="615"/>
      <c r="BH40" s="615"/>
      <c r="BI40" s="615"/>
      <c r="BJ40" s="615"/>
      <c r="BK40" s="615"/>
      <c r="BL40" s="615"/>
      <c r="BM40" s="615"/>
      <c r="BN40" s="615"/>
      <c r="BO40" s="615"/>
      <c r="BP40" s="615"/>
      <c r="BQ40" s="615"/>
      <c r="BR40" s="615"/>
      <c r="BS40" s="615"/>
      <c r="BT40" s="615"/>
      <c r="BU40" s="615"/>
      <c r="BV40" s="615"/>
      <c r="BW40" s="615"/>
      <c r="BX40" s="616"/>
    </row>
    <row r="41" spans="2:76">
      <c r="B41" s="593"/>
      <c r="C41" s="594"/>
      <c r="D41" s="594"/>
      <c r="E41" s="594"/>
      <c r="F41" s="594"/>
      <c r="G41" s="595"/>
      <c r="H41" s="593"/>
      <c r="I41" s="595"/>
      <c r="J41" s="593"/>
      <c r="K41" s="594"/>
      <c r="L41" s="594"/>
      <c r="M41" s="595"/>
      <c r="N41" s="593"/>
      <c r="O41" s="594"/>
      <c r="P41" s="594"/>
      <c r="Q41" s="595"/>
      <c r="R41" s="593"/>
      <c r="S41" s="594"/>
      <c r="T41" s="594"/>
      <c r="U41" s="594"/>
      <c r="V41" s="595"/>
      <c r="W41" s="593"/>
      <c r="X41" s="594"/>
      <c r="Y41" s="594"/>
      <c r="Z41" s="595"/>
      <c r="AA41" s="593"/>
      <c r="AB41" s="594"/>
      <c r="AC41" s="594"/>
      <c r="AD41" s="595"/>
      <c r="AE41" s="593"/>
      <c r="AF41" s="594"/>
      <c r="AG41" s="594"/>
      <c r="AH41" s="595"/>
      <c r="AI41" s="593"/>
      <c r="AJ41" s="594"/>
      <c r="AK41" s="594"/>
      <c r="AL41" s="595"/>
      <c r="AM41" s="593"/>
      <c r="AN41" s="595"/>
      <c r="AO41" s="593"/>
      <c r="AP41" s="594"/>
      <c r="AQ41" s="594"/>
      <c r="AR41" s="593"/>
      <c r="AS41" s="595"/>
      <c r="AT41" s="617"/>
      <c r="AU41" s="618"/>
      <c r="AV41" s="618"/>
      <c r="AW41" s="618"/>
      <c r="AX41" s="618"/>
      <c r="AY41" s="618"/>
      <c r="AZ41" s="618"/>
      <c r="BA41" s="618"/>
      <c r="BB41" s="618"/>
      <c r="BC41" s="618"/>
      <c r="BD41" s="618"/>
      <c r="BE41" s="618"/>
      <c r="BF41" s="618"/>
      <c r="BG41" s="618"/>
      <c r="BH41" s="618"/>
      <c r="BI41" s="618"/>
      <c r="BJ41" s="618"/>
      <c r="BK41" s="618"/>
      <c r="BL41" s="618"/>
      <c r="BM41" s="618"/>
      <c r="BN41" s="618"/>
      <c r="BO41" s="618"/>
      <c r="BP41" s="618"/>
      <c r="BQ41" s="618"/>
      <c r="BR41" s="618"/>
      <c r="BS41" s="618"/>
      <c r="BT41" s="618"/>
      <c r="BU41" s="618"/>
      <c r="BV41" s="618"/>
      <c r="BW41" s="618"/>
      <c r="BX41" s="619"/>
    </row>
    <row r="42" spans="2:76" ht="13.8" customHeight="1">
      <c r="B42" s="596" t="s">
        <v>413</v>
      </c>
      <c r="C42" s="597"/>
      <c r="D42" s="597"/>
      <c r="E42" s="597"/>
      <c r="F42" s="597"/>
      <c r="G42" s="598"/>
      <c r="H42" s="596" t="s">
        <v>395</v>
      </c>
      <c r="I42" s="598"/>
      <c r="J42" s="596" t="s">
        <v>91</v>
      </c>
      <c r="K42" s="597"/>
      <c r="L42" s="597"/>
      <c r="M42" s="598"/>
      <c r="N42" s="596" t="s">
        <v>414</v>
      </c>
      <c r="O42" s="597"/>
      <c r="P42" s="597"/>
      <c r="Q42" s="598"/>
      <c r="R42" s="596" t="s">
        <v>396</v>
      </c>
      <c r="S42" s="597"/>
      <c r="T42" s="597"/>
      <c r="U42" s="597"/>
      <c r="V42" s="598"/>
      <c r="W42" s="596" t="s">
        <v>379</v>
      </c>
      <c r="X42" s="597"/>
      <c r="Y42" s="597"/>
      <c r="Z42" s="598"/>
      <c r="AA42" s="596" t="s">
        <v>379</v>
      </c>
      <c r="AB42" s="597"/>
      <c r="AC42" s="597"/>
      <c r="AD42" s="598"/>
      <c r="AE42" s="587"/>
      <c r="AF42" s="588"/>
      <c r="AG42" s="588"/>
      <c r="AH42" s="589"/>
      <c r="AI42" s="587"/>
      <c r="AJ42" s="588"/>
      <c r="AK42" s="588"/>
      <c r="AL42" s="589"/>
      <c r="AM42" s="596">
        <v>3</v>
      </c>
      <c r="AN42" s="598"/>
      <c r="AO42" s="596">
        <v>600</v>
      </c>
      <c r="AP42" s="597"/>
      <c r="AQ42" s="597"/>
      <c r="AR42" s="596">
        <v>20</v>
      </c>
      <c r="AS42" s="598"/>
      <c r="AT42" s="620" t="s">
        <v>415</v>
      </c>
      <c r="AU42" s="621"/>
      <c r="AV42" s="621"/>
      <c r="AW42" s="621"/>
      <c r="AX42" s="621"/>
      <c r="AY42" s="621"/>
      <c r="AZ42" s="621"/>
      <c r="BA42" s="621"/>
      <c r="BB42" s="621"/>
      <c r="BC42" s="621"/>
      <c r="BD42" s="621"/>
      <c r="BE42" s="621"/>
      <c r="BF42" s="621"/>
      <c r="BG42" s="621"/>
      <c r="BH42" s="621"/>
      <c r="BI42" s="621"/>
      <c r="BJ42" s="621"/>
      <c r="BK42" s="621"/>
      <c r="BL42" s="621"/>
      <c r="BM42" s="621"/>
      <c r="BN42" s="621"/>
      <c r="BO42" s="621"/>
      <c r="BP42" s="621"/>
      <c r="BQ42" s="621"/>
      <c r="BR42" s="621"/>
      <c r="BS42" s="621"/>
      <c r="BT42" s="621"/>
      <c r="BU42" s="621"/>
      <c r="BV42" s="621"/>
      <c r="BW42" s="621"/>
      <c r="BX42" s="622"/>
    </row>
    <row r="43" spans="2:76">
      <c r="B43" s="599"/>
      <c r="C43" s="600"/>
      <c r="D43" s="600"/>
      <c r="E43" s="600"/>
      <c r="F43" s="600"/>
      <c r="G43" s="601"/>
      <c r="H43" s="599"/>
      <c r="I43" s="601"/>
      <c r="J43" s="599"/>
      <c r="K43" s="600"/>
      <c r="L43" s="600"/>
      <c r="M43" s="601"/>
      <c r="N43" s="599"/>
      <c r="O43" s="600"/>
      <c r="P43" s="600"/>
      <c r="Q43" s="601"/>
      <c r="R43" s="599"/>
      <c r="S43" s="600"/>
      <c r="T43" s="600"/>
      <c r="U43" s="600"/>
      <c r="V43" s="601"/>
      <c r="W43" s="599"/>
      <c r="X43" s="600"/>
      <c r="Y43" s="600"/>
      <c r="Z43" s="601"/>
      <c r="AA43" s="599"/>
      <c r="AB43" s="600"/>
      <c r="AC43" s="600"/>
      <c r="AD43" s="601"/>
      <c r="AE43" s="590"/>
      <c r="AF43" s="591"/>
      <c r="AG43" s="591"/>
      <c r="AH43" s="592"/>
      <c r="AI43" s="590"/>
      <c r="AJ43" s="591"/>
      <c r="AK43" s="591"/>
      <c r="AL43" s="592"/>
      <c r="AM43" s="599"/>
      <c r="AN43" s="601"/>
      <c r="AO43" s="599"/>
      <c r="AP43" s="600"/>
      <c r="AQ43" s="600"/>
      <c r="AR43" s="599"/>
      <c r="AS43" s="601"/>
      <c r="AT43" s="623"/>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5"/>
    </row>
    <row r="44" spans="2:76">
      <c r="B44" s="599"/>
      <c r="C44" s="600"/>
      <c r="D44" s="600"/>
      <c r="E44" s="600"/>
      <c r="F44" s="600"/>
      <c r="G44" s="601"/>
      <c r="H44" s="599"/>
      <c r="I44" s="601"/>
      <c r="J44" s="599"/>
      <c r="K44" s="600"/>
      <c r="L44" s="600"/>
      <c r="M44" s="601"/>
      <c r="N44" s="599"/>
      <c r="O44" s="600"/>
      <c r="P44" s="600"/>
      <c r="Q44" s="601"/>
      <c r="R44" s="599"/>
      <c r="S44" s="600"/>
      <c r="T44" s="600"/>
      <c r="U44" s="600"/>
      <c r="V44" s="601"/>
      <c r="W44" s="599"/>
      <c r="X44" s="600"/>
      <c r="Y44" s="600"/>
      <c r="Z44" s="601"/>
      <c r="AA44" s="599"/>
      <c r="AB44" s="600"/>
      <c r="AC44" s="600"/>
      <c r="AD44" s="601"/>
      <c r="AE44" s="590"/>
      <c r="AF44" s="591"/>
      <c r="AG44" s="591"/>
      <c r="AH44" s="592"/>
      <c r="AI44" s="590"/>
      <c r="AJ44" s="591"/>
      <c r="AK44" s="591"/>
      <c r="AL44" s="592"/>
      <c r="AM44" s="599"/>
      <c r="AN44" s="601"/>
      <c r="AO44" s="599"/>
      <c r="AP44" s="600"/>
      <c r="AQ44" s="600"/>
      <c r="AR44" s="599"/>
      <c r="AS44" s="601"/>
      <c r="AT44" s="623"/>
      <c r="AU44" s="624"/>
      <c r="AV44" s="624"/>
      <c r="AW44" s="624"/>
      <c r="AX44" s="624"/>
      <c r="AY44" s="624"/>
      <c r="AZ44" s="624"/>
      <c r="BA44" s="624"/>
      <c r="BB44" s="624"/>
      <c r="BC44" s="624"/>
      <c r="BD44" s="624"/>
      <c r="BE44" s="624"/>
      <c r="BF44" s="624"/>
      <c r="BG44" s="624"/>
      <c r="BH44" s="624"/>
      <c r="BI44" s="624"/>
      <c r="BJ44" s="624"/>
      <c r="BK44" s="624"/>
      <c r="BL44" s="624"/>
      <c r="BM44" s="624"/>
      <c r="BN44" s="624"/>
      <c r="BO44" s="624"/>
      <c r="BP44" s="624"/>
      <c r="BQ44" s="624"/>
      <c r="BR44" s="624"/>
      <c r="BS44" s="624"/>
      <c r="BT44" s="624"/>
      <c r="BU44" s="624"/>
      <c r="BV44" s="624"/>
      <c r="BW44" s="624"/>
      <c r="BX44" s="625"/>
    </row>
    <row r="45" spans="2:76">
      <c r="B45" s="602"/>
      <c r="C45" s="603"/>
      <c r="D45" s="603"/>
      <c r="E45" s="603"/>
      <c r="F45" s="603"/>
      <c r="G45" s="604"/>
      <c r="H45" s="602"/>
      <c r="I45" s="604"/>
      <c r="J45" s="602"/>
      <c r="K45" s="603"/>
      <c r="L45" s="603"/>
      <c r="M45" s="604"/>
      <c r="N45" s="602"/>
      <c r="O45" s="603"/>
      <c r="P45" s="603"/>
      <c r="Q45" s="604"/>
      <c r="R45" s="602"/>
      <c r="S45" s="603"/>
      <c r="T45" s="603"/>
      <c r="U45" s="603"/>
      <c r="V45" s="604"/>
      <c r="W45" s="602"/>
      <c r="X45" s="603"/>
      <c r="Y45" s="603"/>
      <c r="Z45" s="604"/>
      <c r="AA45" s="602"/>
      <c r="AB45" s="603"/>
      <c r="AC45" s="603"/>
      <c r="AD45" s="604"/>
      <c r="AE45" s="593"/>
      <c r="AF45" s="594"/>
      <c r="AG45" s="594"/>
      <c r="AH45" s="595"/>
      <c r="AI45" s="593"/>
      <c r="AJ45" s="594"/>
      <c r="AK45" s="594"/>
      <c r="AL45" s="595"/>
      <c r="AM45" s="602"/>
      <c r="AN45" s="604"/>
      <c r="AO45" s="602"/>
      <c r="AP45" s="603"/>
      <c r="AQ45" s="603"/>
      <c r="AR45" s="602"/>
      <c r="AS45" s="604"/>
      <c r="AT45" s="626"/>
      <c r="AU45" s="627"/>
      <c r="AV45" s="627"/>
      <c r="AW45" s="627"/>
      <c r="AX45" s="627"/>
      <c r="AY45" s="627"/>
      <c r="AZ45" s="627"/>
      <c r="BA45" s="627"/>
      <c r="BB45" s="627"/>
      <c r="BC45" s="627"/>
      <c r="BD45" s="627"/>
      <c r="BE45" s="627"/>
      <c r="BF45" s="627"/>
      <c r="BG45" s="627"/>
      <c r="BH45" s="627"/>
      <c r="BI45" s="627"/>
      <c r="BJ45" s="627"/>
      <c r="BK45" s="627"/>
      <c r="BL45" s="627"/>
      <c r="BM45" s="627"/>
      <c r="BN45" s="627"/>
      <c r="BO45" s="627"/>
      <c r="BP45" s="627"/>
      <c r="BQ45" s="627"/>
      <c r="BR45" s="627"/>
      <c r="BS45" s="627"/>
      <c r="BT45" s="627"/>
      <c r="BU45" s="627"/>
      <c r="BV45" s="627"/>
      <c r="BW45" s="627"/>
      <c r="BX45" s="628"/>
    </row>
    <row r="46" spans="2:76">
      <c r="B46" s="587" t="s">
        <v>416</v>
      </c>
      <c r="C46" s="588"/>
      <c r="D46" s="588"/>
      <c r="E46" s="588"/>
      <c r="F46" s="588"/>
      <c r="G46" s="589"/>
      <c r="H46" s="587" t="s">
        <v>395</v>
      </c>
      <c r="I46" s="589"/>
      <c r="J46" s="587" t="s">
        <v>417</v>
      </c>
      <c r="K46" s="588"/>
      <c r="L46" s="588"/>
      <c r="M46" s="589"/>
      <c r="N46" s="587">
        <v>-10</v>
      </c>
      <c r="O46" s="588"/>
      <c r="P46" s="588"/>
      <c r="Q46" s="589"/>
      <c r="R46" s="587" t="s">
        <v>399</v>
      </c>
      <c r="S46" s="588"/>
      <c r="T46" s="588"/>
      <c r="U46" s="588"/>
      <c r="V46" s="589"/>
      <c r="W46" s="587">
        <v>1</v>
      </c>
      <c r="X46" s="588"/>
      <c r="Y46" s="588"/>
      <c r="Z46" s="589"/>
      <c r="AA46" s="587">
        <v>1</v>
      </c>
      <c r="AB46" s="588"/>
      <c r="AC46" s="588"/>
      <c r="AD46" s="589"/>
      <c r="AE46" s="587"/>
      <c r="AF46" s="588"/>
      <c r="AG46" s="588"/>
      <c r="AH46" s="589"/>
      <c r="AI46" s="587"/>
      <c r="AJ46" s="588"/>
      <c r="AK46" s="588"/>
      <c r="AL46" s="589"/>
      <c r="AM46" s="587">
        <v>6</v>
      </c>
      <c r="AN46" s="589"/>
      <c r="AO46" s="587">
        <v>1600</v>
      </c>
      <c r="AP46" s="588"/>
      <c r="AQ46" s="588"/>
      <c r="AR46" s="587">
        <v>60</v>
      </c>
      <c r="AS46" s="589"/>
      <c r="AT46" s="611" t="s">
        <v>418</v>
      </c>
      <c r="AU46" s="612"/>
      <c r="AV46" s="612"/>
      <c r="AW46" s="612"/>
      <c r="AX46" s="612"/>
      <c r="AY46" s="612"/>
      <c r="AZ46" s="612"/>
      <c r="BA46" s="612"/>
      <c r="BB46" s="612"/>
      <c r="BC46" s="612"/>
      <c r="BD46" s="612"/>
      <c r="BE46" s="612"/>
      <c r="BF46" s="612"/>
      <c r="BG46" s="612"/>
      <c r="BH46" s="612"/>
      <c r="BI46" s="612"/>
      <c r="BJ46" s="612"/>
      <c r="BK46" s="612"/>
      <c r="BL46" s="612"/>
      <c r="BM46" s="612"/>
      <c r="BN46" s="612"/>
      <c r="BO46" s="612"/>
      <c r="BP46" s="612"/>
      <c r="BQ46" s="612"/>
      <c r="BR46" s="612"/>
      <c r="BS46" s="612"/>
      <c r="BT46" s="612"/>
      <c r="BU46" s="612"/>
      <c r="BV46" s="612"/>
      <c r="BW46" s="612"/>
      <c r="BX46" s="613"/>
    </row>
    <row r="47" spans="2:76">
      <c r="B47" s="590"/>
      <c r="C47" s="591"/>
      <c r="D47" s="591"/>
      <c r="E47" s="591"/>
      <c r="F47" s="591"/>
      <c r="G47" s="592"/>
      <c r="H47" s="590"/>
      <c r="I47" s="592"/>
      <c r="J47" s="590"/>
      <c r="K47" s="591"/>
      <c r="L47" s="591"/>
      <c r="M47" s="592"/>
      <c r="N47" s="590"/>
      <c r="O47" s="591"/>
      <c r="P47" s="591"/>
      <c r="Q47" s="592"/>
      <c r="R47" s="590"/>
      <c r="S47" s="591"/>
      <c r="T47" s="591"/>
      <c r="U47" s="591"/>
      <c r="V47" s="592"/>
      <c r="W47" s="590"/>
      <c r="X47" s="591"/>
      <c r="Y47" s="591"/>
      <c r="Z47" s="592"/>
      <c r="AA47" s="590"/>
      <c r="AB47" s="591"/>
      <c r="AC47" s="591"/>
      <c r="AD47" s="592"/>
      <c r="AE47" s="590"/>
      <c r="AF47" s="591"/>
      <c r="AG47" s="591"/>
      <c r="AH47" s="592"/>
      <c r="AI47" s="590"/>
      <c r="AJ47" s="591"/>
      <c r="AK47" s="591"/>
      <c r="AL47" s="592"/>
      <c r="AM47" s="590"/>
      <c r="AN47" s="592"/>
      <c r="AO47" s="590"/>
      <c r="AP47" s="591"/>
      <c r="AQ47" s="591"/>
      <c r="AR47" s="590"/>
      <c r="AS47" s="592"/>
      <c r="AT47" s="614"/>
      <c r="AU47" s="615"/>
      <c r="AV47" s="615"/>
      <c r="AW47" s="615"/>
      <c r="AX47" s="615"/>
      <c r="AY47" s="615"/>
      <c r="AZ47" s="615"/>
      <c r="BA47" s="615"/>
      <c r="BB47" s="615"/>
      <c r="BC47" s="615"/>
      <c r="BD47" s="615"/>
      <c r="BE47" s="615"/>
      <c r="BF47" s="615"/>
      <c r="BG47" s="615"/>
      <c r="BH47" s="615"/>
      <c r="BI47" s="615"/>
      <c r="BJ47" s="615"/>
      <c r="BK47" s="615"/>
      <c r="BL47" s="615"/>
      <c r="BM47" s="615"/>
      <c r="BN47" s="615"/>
      <c r="BO47" s="615"/>
      <c r="BP47" s="615"/>
      <c r="BQ47" s="615"/>
      <c r="BR47" s="615"/>
      <c r="BS47" s="615"/>
      <c r="BT47" s="615"/>
      <c r="BU47" s="615"/>
      <c r="BV47" s="615"/>
      <c r="BW47" s="615"/>
      <c r="BX47" s="616"/>
    </row>
    <row r="48" spans="2:76">
      <c r="B48" s="590"/>
      <c r="C48" s="591"/>
      <c r="D48" s="591"/>
      <c r="E48" s="591"/>
      <c r="F48" s="591"/>
      <c r="G48" s="592"/>
      <c r="H48" s="590"/>
      <c r="I48" s="592"/>
      <c r="J48" s="590"/>
      <c r="K48" s="591"/>
      <c r="L48" s="591"/>
      <c r="M48" s="592"/>
      <c r="N48" s="590"/>
      <c r="O48" s="591"/>
      <c r="P48" s="591"/>
      <c r="Q48" s="592"/>
      <c r="R48" s="590"/>
      <c r="S48" s="591"/>
      <c r="T48" s="591"/>
      <c r="U48" s="591"/>
      <c r="V48" s="592"/>
      <c r="W48" s="590"/>
      <c r="X48" s="591"/>
      <c r="Y48" s="591"/>
      <c r="Z48" s="592"/>
      <c r="AA48" s="590"/>
      <c r="AB48" s="591"/>
      <c r="AC48" s="591"/>
      <c r="AD48" s="592"/>
      <c r="AE48" s="590"/>
      <c r="AF48" s="591"/>
      <c r="AG48" s="591"/>
      <c r="AH48" s="592"/>
      <c r="AI48" s="590"/>
      <c r="AJ48" s="591"/>
      <c r="AK48" s="591"/>
      <c r="AL48" s="592"/>
      <c r="AM48" s="590"/>
      <c r="AN48" s="592"/>
      <c r="AO48" s="590"/>
      <c r="AP48" s="591"/>
      <c r="AQ48" s="591"/>
      <c r="AR48" s="590"/>
      <c r="AS48" s="592"/>
      <c r="AT48" s="614"/>
      <c r="AU48" s="615"/>
      <c r="AV48" s="615"/>
      <c r="AW48" s="615"/>
      <c r="AX48" s="615"/>
      <c r="AY48" s="615"/>
      <c r="AZ48" s="615"/>
      <c r="BA48" s="615"/>
      <c r="BB48" s="615"/>
      <c r="BC48" s="615"/>
      <c r="BD48" s="615"/>
      <c r="BE48" s="615"/>
      <c r="BF48" s="615"/>
      <c r="BG48" s="615"/>
      <c r="BH48" s="615"/>
      <c r="BI48" s="615"/>
      <c r="BJ48" s="615"/>
      <c r="BK48" s="615"/>
      <c r="BL48" s="615"/>
      <c r="BM48" s="615"/>
      <c r="BN48" s="615"/>
      <c r="BO48" s="615"/>
      <c r="BP48" s="615"/>
      <c r="BQ48" s="615"/>
      <c r="BR48" s="615"/>
      <c r="BS48" s="615"/>
      <c r="BT48" s="615"/>
      <c r="BU48" s="615"/>
      <c r="BV48" s="615"/>
      <c r="BW48" s="615"/>
      <c r="BX48" s="616"/>
    </row>
    <row r="49" spans="2:114">
      <c r="B49" s="593"/>
      <c r="C49" s="594"/>
      <c r="D49" s="594"/>
      <c r="E49" s="594"/>
      <c r="F49" s="594"/>
      <c r="G49" s="595"/>
      <c r="H49" s="593"/>
      <c r="I49" s="595"/>
      <c r="J49" s="593"/>
      <c r="K49" s="594"/>
      <c r="L49" s="594"/>
      <c r="M49" s="595"/>
      <c r="N49" s="593"/>
      <c r="O49" s="594"/>
      <c r="P49" s="594"/>
      <c r="Q49" s="595"/>
      <c r="R49" s="593"/>
      <c r="S49" s="594"/>
      <c r="T49" s="594"/>
      <c r="U49" s="594"/>
      <c r="V49" s="595"/>
      <c r="W49" s="593"/>
      <c r="X49" s="594"/>
      <c r="Y49" s="594"/>
      <c r="Z49" s="595"/>
      <c r="AA49" s="593"/>
      <c r="AB49" s="594"/>
      <c r="AC49" s="594"/>
      <c r="AD49" s="595"/>
      <c r="AE49" s="593"/>
      <c r="AF49" s="594"/>
      <c r="AG49" s="594"/>
      <c r="AH49" s="595"/>
      <c r="AI49" s="593"/>
      <c r="AJ49" s="594"/>
      <c r="AK49" s="594"/>
      <c r="AL49" s="595"/>
      <c r="AM49" s="593"/>
      <c r="AN49" s="595"/>
      <c r="AO49" s="593"/>
      <c r="AP49" s="594"/>
      <c r="AQ49" s="594"/>
      <c r="AR49" s="593"/>
      <c r="AS49" s="595"/>
      <c r="AT49" s="617"/>
      <c r="AU49" s="618"/>
      <c r="AV49" s="618"/>
      <c r="AW49" s="618"/>
      <c r="AX49" s="618"/>
      <c r="AY49" s="618"/>
      <c r="AZ49" s="618"/>
      <c r="BA49" s="618"/>
      <c r="BB49" s="618"/>
      <c r="BC49" s="618"/>
      <c r="BD49" s="618"/>
      <c r="BE49" s="618"/>
      <c r="BF49" s="618"/>
      <c r="BG49" s="618"/>
      <c r="BH49" s="618"/>
      <c r="BI49" s="618"/>
      <c r="BJ49" s="618"/>
      <c r="BK49" s="618"/>
      <c r="BL49" s="618"/>
      <c r="BM49" s="618"/>
      <c r="BN49" s="618"/>
      <c r="BO49" s="618"/>
      <c r="BP49" s="618"/>
      <c r="BQ49" s="618"/>
      <c r="BR49" s="618"/>
      <c r="BS49" s="618"/>
      <c r="BT49" s="618"/>
      <c r="BU49" s="618"/>
      <c r="BV49" s="618"/>
      <c r="BW49" s="618"/>
      <c r="BX49" s="619"/>
    </row>
    <row r="50" spans="2:114">
      <c r="B50" s="596" t="s">
        <v>419</v>
      </c>
      <c r="C50" s="597"/>
      <c r="D50" s="597"/>
      <c r="E50" s="597"/>
      <c r="F50" s="597"/>
      <c r="G50" s="598"/>
      <c r="H50" s="596" t="s">
        <v>388</v>
      </c>
      <c r="I50" s="598"/>
      <c r="J50" s="596" t="s">
        <v>72</v>
      </c>
      <c r="K50" s="597"/>
      <c r="L50" s="597"/>
      <c r="M50" s="598"/>
      <c r="N50" s="596">
        <v>10</v>
      </c>
      <c r="O50" s="597"/>
      <c r="P50" s="597"/>
      <c r="Q50" s="598"/>
      <c r="R50" s="596" t="s">
        <v>392</v>
      </c>
      <c r="S50" s="597"/>
      <c r="T50" s="597"/>
      <c r="U50" s="597"/>
      <c r="V50" s="598"/>
      <c r="W50" s="596">
        <v>1</v>
      </c>
      <c r="X50" s="597"/>
      <c r="Y50" s="597"/>
      <c r="Z50" s="598"/>
      <c r="AA50" s="596">
        <v>1</v>
      </c>
      <c r="AB50" s="597"/>
      <c r="AC50" s="597"/>
      <c r="AD50" s="598"/>
      <c r="AE50" s="587"/>
      <c r="AF50" s="588"/>
      <c r="AG50" s="588"/>
      <c r="AH50" s="589"/>
      <c r="AI50" s="587"/>
      <c r="AJ50" s="588"/>
      <c r="AK50" s="588"/>
      <c r="AL50" s="589"/>
      <c r="AM50" s="596">
        <v>3</v>
      </c>
      <c r="AN50" s="598"/>
      <c r="AO50" s="596">
        <v>600</v>
      </c>
      <c r="AP50" s="597"/>
      <c r="AQ50" s="597"/>
      <c r="AR50" s="596">
        <v>40</v>
      </c>
      <c r="AS50" s="598"/>
      <c r="AT50" s="620" t="s">
        <v>420</v>
      </c>
      <c r="AU50" s="621"/>
      <c r="AV50" s="621"/>
      <c r="AW50" s="621"/>
      <c r="AX50" s="621"/>
      <c r="AY50" s="621"/>
      <c r="AZ50" s="621"/>
      <c r="BA50" s="621"/>
      <c r="BB50" s="621"/>
      <c r="BC50" s="621"/>
      <c r="BD50" s="621"/>
      <c r="BE50" s="621"/>
      <c r="BF50" s="621"/>
      <c r="BG50" s="621"/>
      <c r="BH50" s="621"/>
      <c r="BI50" s="621"/>
      <c r="BJ50" s="621"/>
      <c r="BK50" s="621"/>
      <c r="BL50" s="621"/>
      <c r="BM50" s="621"/>
      <c r="BN50" s="621"/>
      <c r="BO50" s="621"/>
      <c r="BP50" s="621"/>
      <c r="BQ50" s="621"/>
      <c r="BR50" s="621"/>
      <c r="BS50" s="621"/>
      <c r="BT50" s="621"/>
      <c r="BU50" s="621"/>
      <c r="BV50" s="621"/>
      <c r="BW50" s="621"/>
      <c r="BX50" s="622"/>
      <c r="DG50" s="63"/>
      <c r="DH50" s="64"/>
      <c r="DI50" s="64"/>
      <c r="DJ50" s="69"/>
    </row>
    <row r="51" spans="2:114">
      <c r="B51" s="599"/>
      <c r="C51" s="600"/>
      <c r="D51" s="600"/>
      <c r="E51" s="600"/>
      <c r="F51" s="600"/>
      <c r="G51" s="601"/>
      <c r="H51" s="599"/>
      <c r="I51" s="601"/>
      <c r="J51" s="599"/>
      <c r="K51" s="600"/>
      <c r="L51" s="600"/>
      <c r="M51" s="601"/>
      <c r="N51" s="599"/>
      <c r="O51" s="600"/>
      <c r="P51" s="600"/>
      <c r="Q51" s="601"/>
      <c r="R51" s="599"/>
      <c r="S51" s="600"/>
      <c r="T51" s="600"/>
      <c r="U51" s="600"/>
      <c r="V51" s="601"/>
      <c r="W51" s="599"/>
      <c r="X51" s="600"/>
      <c r="Y51" s="600"/>
      <c r="Z51" s="601"/>
      <c r="AA51" s="599"/>
      <c r="AB51" s="600"/>
      <c r="AC51" s="600"/>
      <c r="AD51" s="601"/>
      <c r="AE51" s="590"/>
      <c r="AF51" s="591"/>
      <c r="AG51" s="591"/>
      <c r="AH51" s="592"/>
      <c r="AI51" s="590"/>
      <c r="AJ51" s="591"/>
      <c r="AK51" s="591"/>
      <c r="AL51" s="592"/>
      <c r="AM51" s="599"/>
      <c r="AN51" s="601"/>
      <c r="AO51" s="599"/>
      <c r="AP51" s="600"/>
      <c r="AQ51" s="600"/>
      <c r="AR51" s="599"/>
      <c r="AS51" s="601"/>
      <c r="AT51" s="623"/>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5"/>
      <c r="DG51" s="65"/>
      <c r="DH51" s="66"/>
      <c r="DI51" s="66"/>
      <c r="DJ51" s="70"/>
    </row>
    <row r="52" spans="2:114">
      <c r="B52" s="599"/>
      <c r="C52" s="600"/>
      <c r="D52" s="600"/>
      <c r="E52" s="600"/>
      <c r="F52" s="600"/>
      <c r="G52" s="601"/>
      <c r="H52" s="599"/>
      <c r="I52" s="601"/>
      <c r="J52" s="599"/>
      <c r="K52" s="600"/>
      <c r="L52" s="600"/>
      <c r="M52" s="601"/>
      <c r="N52" s="599"/>
      <c r="O52" s="600"/>
      <c r="P52" s="600"/>
      <c r="Q52" s="601"/>
      <c r="R52" s="599"/>
      <c r="S52" s="600"/>
      <c r="T52" s="600"/>
      <c r="U52" s="600"/>
      <c r="V52" s="601"/>
      <c r="W52" s="599"/>
      <c r="X52" s="600"/>
      <c r="Y52" s="600"/>
      <c r="Z52" s="601"/>
      <c r="AA52" s="599"/>
      <c r="AB52" s="600"/>
      <c r="AC52" s="600"/>
      <c r="AD52" s="601"/>
      <c r="AE52" s="590"/>
      <c r="AF52" s="591"/>
      <c r="AG52" s="591"/>
      <c r="AH52" s="592"/>
      <c r="AI52" s="590"/>
      <c r="AJ52" s="591"/>
      <c r="AK52" s="591"/>
      <c r="AL52" s="592"/>
      <c r="AM52" s="599"/>
      <c r="AN52" s="601"/>
      <c r="AO52" s="599"/>
      <c r="AP52" s="600"/>
      <c r="AQ52" s="600"/>
      <c r="AR52" s="599"/>
      <c r="AS52" s="601"/>
      <c r="AT52" s="623"/>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5"/>
      <c r="DG52" s="65"/>
      <c r="DH52" s="66"/>
      <c r="DI52" s="66"/>
      <c r="DJ52" s="70"/>
    </row>
    <row r="53" spans="2:114">
      <c r="B53" s="602"/>
      <c r="C53" s="603"/>
      <c r="D53" s="603"/>
      <c r="E53" s="603"/>
      <c r="F53" s="603"/>
      <c r="G53" s="604"/>
      <c r="H53" s="602"/>
      <c r="I53" s="604"/>
      <c r="J53" s="602"/>
      <c r="K53" s="603"/>
      <c r="L53" s="603"/>
      <c r="M53" s="604"/>
      <c r="N53" s="602"/>
      <c r="O53" s="603"/>
      <c r="P53" s="603"/>
      <c r="Q53" s="604"/>
      <c r="R53" s="602"/>
      <c r="S53" s="603"/>
      <c r="T53" s="603"/>
      <c r="U53" s="603"/>
      <c r="V53" s="604"/>
      <c r="W53" s="602"/>
      <c r="X53" s="603"/>
      <c r="Y53" s="603"/>
      <c r="Z53" s="604"/>
      <c r="AA53" s="602"/>
      <c r="AB53" s="603"/>
      <c r="AC53" s="603"/>
      <c r="AD53" s="604"/>
      <c r="AE53" s="593"/>
      <c r="AF53" s="594"/>
      <c r="AG53" s="594"/>
      <c r="AH53" s="595"/>
      <c r="AI53" s="593"/>
      <c r="AJ53" s="594"/>
      <c r="AK53" s="594"/>
      <c r="AL53" s="595"/>
      <c r="AM53" s="602"/>
      <c r="AN53" s="604"/>
      <c r="AO53" s="602"/>
      <c r="AP53" s="603"/>
      <c r="AQ53" s="603"/>
      <c r="AR53" s="602"/>
      <c r="AS53" s="604"/>
      <c r="AT53" s="626"/>
      <c r="AU53" s="627"/>
      <c r="AV53" s="627"/>
      <c r="AW53" s="627"/>
      <c r="AX53" s="627"/>
      <c r="AY53" s="627"/>
      <c r="AZ53" s="627"/>
      <c r="BA53" s="627"/>
      <c r="BB53" s="627"/>
      <c r="BC53" s="627"/>
      <c r="BD53" s="627"/>
      <c r="BE53" s="627"/>
      <c r="BF53" s="627"/>
      <c r="BG53" s="627"/>
      <c r="BH53" s="627"/>
      <c r="BI53" s="627"/>
      <c r="BJ53" s="627"/>
      <c r="BK53" s="627"/>
      <c r="BL53" s="627"/>
      <c r="BM53" s="627"/>
      <c r="BN53" s="627"/>
      <c r="BO53" s="627"/>
      <c r="BP53" s="627"/>
      <c r="BQ53" s="627"/>
      <c r="BR53" s="627"/>
      <c r="BS53" s="627"/>
      <c r="BT53" s="627"/>
      <c r="BU53" s="627"/>
      <c r="BV53" s="627"/>
      <c r="BW53" s="627"/>
      <c r="BX53" s="628"/>
      <c r="DG53" s="67"/>
      <c r="DH53" s="68"/>
      <c r="DI53" s="68"/>
      <c r="DJ53" s="71"/>
    </row>
    <row r="54" spans="2:114">
      <c r="B54" s="587" t="s">
        <v>421</v>
      </c>
      <c r="C54" s="588"/>
      <c r="D54" s="588"/>
      <c r="E54" s="588"/>
      <c r="F54" s="588"/>
      <c r="G54" s="589"/>
      <c r="H54" s="587" t="s">
        <v>388</v>
      </c>
      <c r="I54" s="589"/>
      <c r="J54" s="587" t="s">
        <v>72</v>
      </c>
      <c r="K54" s="588"/>
      <c r="L54" s="588"/>
      <c r="M54" s="589"/>
      <c r="N54" s="587" t="s">
        <v>414</v>
      </c>
      <c r="O54" s="588"/>
      <c r="P54" s="588"/>
      <c r="Q54" s="589"/>
      <c r="R54" s="587" t="s">
        <v>422</v>
      </c>
      <c r="S54" s="588"/>
      <c r="T54" s="588"/>
      <c r="U54" s="588"/>
      <c r="V54" s="589"/>
      <c r="W54" s="587">
        <v>1</v>
      </c>
      <c r="X54" s="588"/>
      <c r="Y54" s="588"/>
      <c r="Z54" s="589"/>
      <c r="AA54" s="587">
        <v>1</v>
      </c>
      <c r="AB54" s="588"/>
      <c r="AC54" s="588"/>
      <c r="AD54" s="589"/>
      <c r="AE54" s="587"/>
      <c r="AF54" s="588"/>
      <c r="AG54" s="588"/>
      <c r="AH54" s="589"/>
      <c r="AI54" s="587"/>
      <c r="AJ54" s="588"/>
      <c r="AK54" s="588"/>
      <c r="AL54" s="589"/>
      <c r="AM54" s="587">
        <v>7</v>
      </c>
      <c r="AN54" s="589"/>
      <c r="AO54" s="587">
        <v>800</v>
      </c>
      <c r="AP54" s="588"/>
      <c r="AQ54" s="588"/>
      <c r="AR54" s="587">
        <v>60</v>
      </c>
      <c r="AS54" s="589"/>
      <c r="AT54" s="611" t="s">
        <v>423</v>
      </c>
      <c r="AU54" s="612"/>
      <c r="AV54" s="612"/>
      <c r="AW54" s="612"/>
      <c r="AX54" s="612"/>
      <c r="AY54" s="612"/>
      <c r="AZ54" s="612"/>
      <c r="BA54" s="612"/>
      <c r="BB54" s="612"/>
      <c r="BC54" s="612"/>
      <c r="BD54" s="612"/>
      <c r="BE54" s="612"/>
      <c r="BF54" s="612"/>
      <c r="BG54" s="612"/>
      <c r="BH54" s="612"/>
      <c r="BI54" s="612"/>
      <c r="BJ54" s="612"/>
      <c r="BK54" s="612"/>
      <c r="BL54" s="612"/>
      <c r="BM54" s="612"/>
      <c r="BN54" s="612"/>
      <c r="BO54" s="612"/>
      <c r="BP54" s="612"/>
      <c r="BQ54" s="612"/>
      <c r="BR54" s="612"/>
      <c r="BS54" s="612"/>
      <c r="BT54" s="612"/>
      <c r="BU54" s="612"/>
      <c r="BV54" s="612"/>
      <c r="BW54" s="612"/>
      <c r="BX54" s="613"/>
      <c r="DG54" s="63"/>
      <c r="DH54" s="64"/>
      <c r="DI54" s="64"/>
      <c r="DJ54" s="69"/>
    </row>
    <row r="55" spans="2:114">
      <c r="B55" s="590"/>
      <c r="C55" s="591"/>
      <c r="D55" s="591"/>
      <c r="E55" s="591"/>
      <c r="F55" s="591"/>
      <c r="G55" s="592"/>
      <c r="H55" s="590"/>
      <c r="I55" s="592"/>
      <c r="J55" s="590"/>
      <c r="K55" s="591"/>
      <c r="L55" s="591"/>
      <c r="M55" s="592"/>
      <c r="N55" s="590"/>
      <c r="O55" s="591"/>
      <c r="P55" s="591"/>
      <c r="Q55" s="592"/>
      <c r="R55" s="590"/>
      <c r="S55" s="591"/>
      <c r="T55" s="591"/>
      <c r="U55" s="591"/>
      <c r="V55" s="592"/>
      <c r="W55" s="590"/>
      <c r="X55" s="591"/>
      <c r="Y55" s="591"/>
      <c r="Z55" s="592"/>
      <c r="AA55" s="590"/>
      <c r="AB55" s="591"/>
      <c r="AC55" s="591"/>
      <c r="AD55" s="592"/>
      <c r="AE55" s="590"/>
      <c r="AF55" s="591"/>
      <c r="AG55" s="591"/>
      <c r="AH55" s="592"/>
      <c r="AI55" s="590"/>
      <c r="AJ55" s="591"/>
      <c r="AK55" s="591"/>
      <c r="AL55" s="592"/>
      <c r="AM55" s="590"/>
      <c r="AN55" s="592"/>
      <c r="AO55" s="590"/>
      <c r="AP55" s="591"/>
      <c r="AQ55" s="591"/>
      <c r="AR55" s="590"/>
      <c r="AS55" s="592"/>
      <c r="AT55" s="614"/>
      <c r="AU55" s="615"/>
      <c r="AV55" s="615"/>
      <c r="AW55" s="615"/>
      <c r="AX55" s="615"/>
      <c r="AY55" s="615"/>
      <c r="AZ55" s="615"/>
      <c r="BA55" s="615"/>
      <c r="BB55" s="615"/>
      <c r="BC55" s="615"/>
      <c r="BD55" s="615"/>
      <c r="BE55" s="615"/>
      <c r="BF55" s="615"/>
      <c r="BG55" s="615"/>
      <c r="BH55" s="615"/>
      <c r="BI55" s="615"/>
      <c r="BJ55" s="615"/>
      <c r="BK55" s="615"/>
      <c r="BL55" s="615"/>
      <c r="BM55" s="615"/>
      <c r="BN55" s="615"/>
      <c r="BO55" s="615"/>
      <c r="BP55" s="615"/>
      <c r="BQ55" s="615"/>
      <c r="BR55" s="615"/>
      <c r="BS55" s="615"/>
      <c r="BT55" s="615"/>
      <c r="BU55" s="615"/>
      <c r="BV55" s="615"/>
      <c r="BW55" s="615"/>
      <c r="BX55" s="616"/>
      <c r="DG55" s="65"/>
      <c r="DH55" s="66"/>
      <c r="DI55" s="66"/>
      <c r="DJ55" s="70"/>
    </row>
    <row r="56" spans="2:114">
      <c r="B56" s="590"/>
      <c r="C56" s="591"/>
      <c r="D56" s="591"/>
      <c r="E56" s="591"/>
      <c r="F56" s="591"/>
      <c r="G56" s="592"/>
      <c r="H56" s="590"/>
      <c r="I56" s="592"/>
      <c r="J56" s="590"/>
      <c r="K56" s="591"/>
      <c r="L56" s="591"/>
      <c r="M56" s="592"/>
      <c r="N56" s="590"/>
      <c r="O56" s="591"/>
      <c r="P56" s="591"/>
      <c r="Q56" s="592"/>
      <c r="R56" s="590"/>
      <c r="S56" s="591"/>
      <c r="T56" s="591"/>
      <c r="U56" s="591"/>
      <c r="V56" s="592"/>
      <c r="W56" s="590"/>
      <c r="X56" s="591"/>
      <c r="Y56" s="591"/>
      <c r="Z56" s="592"/>
      <c r="AA56" s="590"/>
      <c r="AB56" s="591"/>
      <c r="AC56" s="591"/>
      <c r="AD56" s="592"/>
      <c r="AE56" s="590"/>
      <c r="AF56" s="591"/>
      <c r="AG56" s="591"/>
      <c r="AH56" s="592"/>
      <c r="AI56" s="590"/>
      <c r="AJ56" s="591"/>
      <c r="AK56" s="591"/>
      <c r="AL56" s="592"/>
      <c r="AM56" s="590"/>
      <c r="AN56" s="592"/>
      <c r="AO56" s="590"/>
      <c r="AP56" s="591"/>
      <c r="AQ56" s="591"/>
      <c r="AR56" s="590"/>
      <c r="AS56" s="592"/>
      <c r="AT56" s="614"/>
      <c r="AU56" s="615"/>
      <c r="AV56" s="615"/>
      <c r="AW56" s="615"/>
      <c r="AX56" s="615"/>
      <c r="AY56" s="615"/>
      <c r="AZ56" s="615"/>
      <c r="BA56" s="615"/>
      <c r="BB56" s="615"/>
      <c r="BC56" s="615"/>
      <c r="BD56" s="615"/>
      <c r="BE56" s="615"/>
      <c r="BF56" s="615"/>
      <c r="BG56" s="615"/>
      <c r="BH56" s="615"/>
      <c r="BI56" s="615"/>
      <c r="BJ56" s="615"/>
      <c r="BK56" s="615"/>
      <c r="BL56" s="615"/>
      <c r="BM56" s="615"/>
      <c r="BN56" s="615"/>
      <c r="BO56" s="615"/>
      <c r="BP56" s="615"/>
      <c r="BQ56" s="615"/>
      <c r="BR56" s="615"/>
      <c r="BS56" s="615"/>
      <c r="BT56" s="615"/>
      <c r="BU56" s="615"/>
      <c r="BV56" s="615"/>
      <c r="BW56" s="615"/>
      <c r="BX56" s="616"/>
      <c r="DG56" s="65"/>
      <c r="DH56" s="66"/>
      <c r="DI56" s="66"/>
      <c r="DJ56" s="70"/>
    </row>
    <row r="57" spans="2:114">
      <c r="B57" s="593"/>
      <c r="C57" s="594"/>
      <c r="D57" s="594"/>
      <c r="E57" s="594"/>
      <c r="F57" s="594"/>
      <c r="G57" s="595"/>
      <c r="H57" s="593"/>
      <c r="I57" s="595"/>
      <c r="J57" s="593"/>
      <c r="K57" s="594"/>
      <c r="L57" s="594"/>
      <c r="M57" s="595"/>
      <c r="N57" s="593"/>
      <c r="O57" s="594"/>
      <c r="P57" s="594"/>
      <c r="Q57" s="595"/>
      <c r="R57" s="593"/>
      <c r="S57" s="594"/>
      <c r="T57" s="594"/>
      <c r="U57" s="594"/>
      <c r="V57" s="595"/>
      <c r="W57" s="593"/>
      <c r="X57" s="594"/>
      <c r="Y57" s="594"/>
      <c r="Z57" s="595"/>
      <c r="AA57" s="593"/>
      <c r="AB57" s="594"/>
      <c r="AC57" s="594"/>
      <c r="AD57" s="595"/>
      <c r="AE57" s="593"/>
      <c r="AF57" s="594"/>
      <c r="AG57" s="594"/>
      <c r="AH57" s="595"/>
      <c r="AI57" s="593"/>
      <c r="AJ57" s="594"/>
      <c r="AK57" s="594"/>
      <c r="AL57" s="595"/>
      <c r="AM57" s="593"/>
      <c r="AN57" s="595"/>
      <c r="AO57" s="593"/>
      <c r="AP57" s="594"/>
      <c r="AQ57" s="594"/>
      <c r="AR57" s="593"/>
      <c r="AS57" s="595"/>
      <c r="AT57" s="617"/>
      <c r="AU57" s="618"/>
      <c r="AV57" s="618"/>
      <c r="AW57" s="618"/>
      <c r="AX57" s="618"/>
      <c r="AY57" s="618"/>
      <c r="AZ57" s="618"/>
      <c r="BA57" s="618"/>
      <c r="BB57" s="618"/>
      <c r="BC57" s="618"/>
      <c r="BD57" s="618"/>
      <c r="BE57" s="618"/>
      <c r="BF57" s="618"/>
      <c r="BG57" s="618"/>
      <c r="BH57" s="618"/>
      <c r="BI57" s="618"/>
      <c r="BJ57" s="618"/>
      <c r="BK57" s="618"/>
      <c r="BL57" s="618"/>
      <c r="BM57" s="618"/>
      <c r="BN57" s="618"/>
      <c r="BO57" s="618"/>
      <c r="BP57" s="618"/>
      <c r="BQ57" s="618"/>
      <c r="BR57" s="618"/>
      <c r="BS57" s="618"/>
      <c r="BT57" s="618"/>
      <c r="BU57" s="618"/>
      <c r="BV57" s="618"/>
      <c r="BW57" s="618"/>
      <c r="BX57" s="619"/>
      <c r="DG57" s="67"/>
      <c r="DH57" s="68"/>
      <c r="DI57" s="68"/>
      <c r="DJ57" s="71"/>
    </row>
    <row r="58" spans="2:114">
      <c r="B58" s="596" t="s">
        <v>424</v>
      </c>
      <c r="C58" s="597"/>
      <c r="D58" s="597"/>
      <c r="E58" s="597"/>
      <c r="F58" s="597"/>
      <c r="G58" s="598"/>
      <c r="H58" s="596" t="s">
        <v>388</v>
      </c>
      <c r="I58" s="598"/>
      <c r="J58" s="596" t="s">
        <v>72</v>
      </c>
      <c r="K58" s="597"/>
      <c r="L58" s="597"/>
      <c r="M58" s="598"/>
      <c r="N58" s="596" t="s">
        <v>414</v>
      </c>
      <c r="O58" s="597"/>
      <c r="P58" s="597"/>
      <c r="Q58" s="598"/>
      <c r="R58" s="596" t="s">
        <v>425</v>
      </c>
      <c r="S58" s="597"/>
      <c r="T58" s="597"/>
      <c r="U58" s="597"/>
      <c r="V58" s="598"/>
      <c r="W58" s="596">
        <v>1</v>
      </c>
      <c r="X58" s="597"/>
      <c r="Y58" s="597"/>
      <c r="Z58" s="598"/>
      <c r="AA58" s="596">
        <v>1</v>
      </c>
      <c r="AB58" s="597"/>
      <c r="AC58" s="597"/>
      <c r="AD58" s="598"/>
      <c r="AE58" s="587"/>
      <c r="AF58" s="588"/>
      <c r="AG58" s="588"/>
      <c r="AH58" s="589"/>
      <c r="AI58" s="587"/>
      <c r="AJ58" s="588"/>
      <c r="AK58" s="588"/>
      <c r="AL58" s="589"/>
      <c r="AM58" s="596">
        <v>5</v>
      </c>
      <c r="AN58" s="598"/>
      <c r="AO58" s="596">
        <v>800</v>
      </c>
      <c r="AP58" s="597"/>
      <c r="AQ58" s="597"/>
      <c r="AR58" s="596">
        <v>60</v>
      </c>
      <c r="AS58" s="598"/>
      <c r="AT58" s="620" t="s">
        <v>426</v>
      </c>
      <c r="AU58" s="621"/>
      <c r="AV58" s="621"/>
      <c r="AW58" s="621"/>
      <c r="AX58" s="621"/>
      <c r="AY58" s="621"/>
      <c r="AZ58" s="621"/>
      <c r="BA58" s="621"/>
      <c r="BB58" s="621"/>
      <c r="BC58" s="621"/>
      <c r="BD58" s="621"/>
      <c r="BE58" s="621"/>
      <c r="BF58" s="621"/>
      <c r="BG58" s="621"/>
      <c r="BH58" s="621"/>
      <c r="BI58" s="621"/>
      <c r="BJ58" s="621"/>
      <c r="BK58" s="621"/>
      <c r="BL58" s="621"/>
      <c r="BM58" s="621"/>
      <c r="BN58" s="621"/>
      <c r="BO58" s="621"/>
      <c r="BP58" s="621"/>
      <c r="BQ58" s="621"/>
      <c r="BR58" s="621"/>
      <c r="BS58" s="621"/>
      <c r="BT58" s="621"/>
      <c r="BU58" s="621"/>
      <c r="BV58" s="621"/>
      <c r="BW58" s="621"/>
      <c r="BX58" s="622"/>
    </row>
    <row r="59" spans="2:114">
      <c r="B59" s="599"/>
      <c r="C59" s="600"/>
      <c r="D59" s="600"/>
      <c r="E59" s="600"/>
      <c r="F59" s="600"/>
      <c r="G59" s="601"/>
      <c r="H59" s="599"/>
      <c r="I59" s="601"/>
      <c r="J59" s="599"/>
      <c r="K59" s="600"/>
      <c r="L59" s="600"/>
      <c r="M59" s="601"/>
      <c r="N59" s="599"/>
      <c r="O59" s="600"/>
      <c r="P59" s="600"/>
      <c r="Q59" s="601"/>
      <c r="R59" s="599"/>
      <c r="S59" s="600"/>
      <c r="T59" s="600"/>
      <c r="U59" s="600"/>
      <c r="V59" s="601"/>
      <c r="W59" s="599"/>
      <c r="X59" s="600"/>
      <c r="Y59" s="600"/>
      <c r="Z59" s="601"/>
      <c r="AA59" s="599"/>
      <c r="AB59" s="600"/>
      <c r="AC59" s="600"/>
      <c r="AD59" s="601"/>
      <c r="AE59" s="590"/>
      <c r="AF59" s="591"/>
      <c r="AG59" s="591"/>
      <c r="AH59" s="592"/>
      <c r="AI59" s="590"/>
      <c r="AJ59" s="591"/>
      <c r="AK59" s="591"/>
      <c r="AL59" s="592"/>
      <c r="AM59" s="599"/>
      <c r="AN59" s="601"/>
      <c r="AO59" s="599"/>
      <c r="AP59" s="600"/>
      <c r="AQ59" s="600"/>
      <c r="AR59" s="599"/>
      <c r="AS59" s="601"/>
      <c r="AT59" s="623"/>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5"/>
    </row>
    <row r="60" spans="2:114">
      <c r="B60" s="599"/>
      <c r="C60" s="600"/>
      <c r="D60" s="600"/>
      <c r="E60" s="600"/>
      <c r="F60" s="600"/>
      <c r="G60" s="601"/>
      <c r="H60" s="599"/>
      <c r="I60" s="601"/>
      <c r="J60" s="599"/>
      <c r="K60" s="600"/>
      <c r="L60" s="600"/>
      <c r="M60" s="601"/>
      <c r="N60" s="599"/>
      <c r="O60" s="600"/>
      <c r="P60" s="600"/>
      <c r="Q60" s="601"/>
      <c r="R60" s="599"/>
      <c r="S60" s="600"/>
      <c r="T60" s="600"/>
      <c r="U60" s="600"/>
      <c r="V60" s="601"/>
      <c r="W60" s="599"/>
      <c r="X60" s="600"/>
      <c r="Y60" s="600"/>
      <c r="Z60" s="601"/>
      <c r="AA60" s="599"/>
      <c r="AB60" s="600"/>
      <c r="AC60" s="600"/>
      <c r="AD60" s="601"/>
      <c r="AE60" s="590"/>
      <c r="AF60" s="591"/>
      <c r="AG60" s="591"/>
      <c r="AH60" s="592"/>
      <c r="AI60" s="590"/>
      <c r="AJ60" s="591"/>
      <c r="AK60" s="591"/>
      <c r="AL60" s="592"/>
      <c r="AM60" s="599"/>
      <c r="AN60" s="601"/>
      <c r="AO60" s="599"/>
      <c r="AP60" s="600"/>
      <c r="AQ60" s="600"/>
      <c r="AR60" s="599"/>
      <c r="AS60" s="601"/>
      <c r="AT60" s="623"/>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5"/>
    </row>
    <row r="61" spans="2:114">
      <c r="B61" s="602"/>
      <c r="C61" s="603"/>
      <c r="D61" s="603"/>
      <c r="E61" s="603"/>
      <c r="F61" s="603"/>
      <c r="G61" s="604"/>
      <c r="H61" s="602"/>
      <c r="I61" s="604"/>
      <c r="J61" s="602"/>
      <c r="K61" s="603"/>
      <c r="L61" s="603"/>
      <c r="M61" s="604"/>
      <c r="N61" s="602"/>
      <c r="O61" s="603"/>
      <c r="P61" s="603"/>
      <c r="Q61" s="604"/>
      <c r="R61" s="602"/>
      <c r="S61" s="603"/>
      <c r="T61" s="603"/>
      <c r="U61" s="603"/>
      <c r="V61" s="604"/>
      <c r="W61" s="602"/>
      <c r="X61" s="603"/>
      <c r="Y61" s="603"/>
      <c r="Z61" s="604"/>
      <c r="AA61" s="602"/>
      <c r="AB61" s="603"/>
      <c r="AC61" s="603"/>
      <c r="AD61" s="604"/>
      <c r="AE61" s="593"/>
      <c r="AF61" s="594"/>
      <c r="AG61" s="594"/>
      <c r="AH61" s="595"/>
      <c r="AI61" s="593"/>
      <c r="AJ61" s="594"/>
      <c r="AK61" s="594"/>
      <c r="AL61" s="595"/>
      <c r="AM61" s="602"/>
      <c r="AN61" s="604"/>
      <c r="AO61" s="602"/>
      <c r="AP61" s="603"/>
      <c r="AQ61" s="603"/>
      <c r="AR61" s="602"/>
      <c r="AS61" s="604"/>
      <c r="AT61" s="626"/>
      <c r="AU61" s="627"/>
      <c r="AV61" s="627"/>
      <c r="AW61" s="627"/>
      <c r="AX61" s="627"/>
      <c r="AY61" s="627"/>
      <c r="AZ61" s="627"/>
      <c r="BA61" s="627"/>
      <c r="BB61" s="627"/>
      <c r="BC61" s="627"/>
      <c r="BD61" s="627"/>
      <c r="BE61" s="627"/>
      <c r="BF61" s="627"/>
      <c r="BG61" s="627"/>
      <c r="BH61" s="627"/>
      <c r="BI61" s="627"/>
      <c r="BJ61" s="627"/>
      <c r="BK61" s="627"/>
      <c r="BL61" s="627"/>
      <c r="BM61" s="627"/>
      <c r="BN61" s="627"/>
      <c r="BO61" s="627"/>
      <c r="BP61" s="627"/>
      <c r="BQ61" s="627"/>
      <c r="BR61" s="627"/>
      <c r="BS61" s="627"/>
      <c r="BT61" s="627"/>
      <c r="BU61" s="627"/>
      <c r="BV61" s="627"/>
      <c r="BW61" s="627"/>
      <c r="BX61" s="628"/>
    </row>
    <row r="62" spans="2:114">
      <c r="B62" s="587" t="s">
        <v>427</v>
      </c>
      <c r="C62" s="588"/>
      <c r="D62" s="588"/>
      <c r="E62" s="588"/>
      <c r="F62" s="588"/>
      <c r="G62" s="589"/>
      <c r="H62" s="587" t="s">
        <v>395</v>
      </c>
      <c r="I62" s="589"/>
      <c r="J62" s="587" t="s">
        <v>72</v>
      </c>
      <c r="K62" s="588"/>
      <c r="L62" s="588"/>
      <c r="M62" s="589"/>
      <c r="N62" s="587">
        <v>-20</v>
      </c>
      <c r="O62" s="588"/>
      <c r="P62" s="588"/>
      <c r="Q62" s="589"/>
      <c r="R62" s="587" t="s">
        <v>428</v>
      </c>
      <c r="S62" s="588"/>
      <c r="T62" s="588"/>
      <c r="U62" s="588"/>
      <c r="V62" s="589"/>
      <c r="W62" s="587">
        <v>2</v>
      </c>
      <c r="X62" s="588"/>
      <c r="Y62" s="588"/>
      <c r="Z62" s="589"/>
      <c r="AA62" s="587">
        <v>2</v>
      </c>
      <c r="AB62" s="588"/>
      <c r="AC62" s="588"/>
      <c r="AD62" s="589"/>
      <c r="AE62" s="587"/>
      <c r="AF62" s="588"/>
      <c r="AG62" s="588"/>
      <c r="AH62" s="589"/>
      <c r="AI62" s="587"/>
      <c r="AJ62" s="588"/>
      <c r="AK62" s="588"/>
      <c r="AL62" s="589"/>
      <c r="AM62" s="587">
        <v>5</v>
      </c>
      <c r="AN62" s="589"/>
      <c r="AO62" s="587">
        <v>800</v>
      </c>
      <c r="AP62" s="588"/>
      <c r="AQ62" s="588"/>
      <c r="AR62" s="587">
        <v>20</v>
      </c>
      <c r="AS62" s="589"/>
      <c r="AT62" s="611" t="s">
        <v>429</v>
      </c>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3"/>
    </row>
    <row r="63" spans="2:114">
      <c r="B63" s="590"/>
      <c r="C63" s="591"/>
      <c r="D63" s="591"/>
      <c r="E63" s="591"/>
      <c r="F63" s="591"/>
      <c r="G63" s="592"/>
      <c r="H63" s="590"/>
      <c r="I63" s="592"/>
      <c r="J63" s="590"/>
      <c r="K63" s="591"/>
      <c r="L63" s="591"/>
      <c r="M63" s="592"/>
      <c r="N63" s="590"/>
      <c r="O63" s="591"/>
      <c r="P63" s="591"/>
      <c r="Q63" s="592"/>
      <c r="R63" s="590"/>
      <c r="S63" s="591"/>
      <c r="T63" s="591"/>
      <c r="U63" s="591"/>
      <c r="V63" s="592"/>
      <c r="W63" s="590"/>
      <c r="X63" s="591"/>
      <c r="Y63" s="591"/>
      <c r="Z63" s="592"/>
      <c r="AA63" s="590"/>
      <c r="AB63" s="591"/>
      <c r="AC63" s="591"/>
      <c r="AD63" s="592"/>
      <c r="AE63" s="590"/>
      <c r="AF63" s="591"/>
      <c r="AG63" s="591"/>
      <c r="AH63" s="592"/>
      <c r="AI63" s="590"/>
      <c r="AJ63" s="591"/>
      <c r="AK63" s="591"/>
      <c r="AL63" s="592"/>
      <c r="AM63" s="590"/>
      <c r="AN63" s="592"/>
      <c r="AO63" s="590"/>
      <c r="AP63" s="591"/>
      <c r="AQ63" s="591"/>
      <c r="AR63" s="590"/>
      <c r="AS63" s="592"/>
      <c r="AT63" s="614"/>
      <c r="AU63" s="615"/>
      <c r="AV63" s="615"/>
      <c r="AW63" s="615"/>
      <c r="AX63" s="615"/>
      <c r="AY63" s="615"/>
      <c r="AZ63" s="615"/>
      <c r="BA63" s="615"/>
      <c r="BB63" s="615"/>
      <c r="BC63" s="615"/>
      <c r="BD63" s="615"/>
      <c r="BE63" s="615"/>
      <c r="BF63" s="615"/>
      <c r="BG63" s="615"/>
      <c r="BH63" s="615"/>
      <c r="BI63" s="615"/>
      <c r="BJ63" s="615"/>
      <c r="BK63" s="615"/>
      <c r="BL63" s="615"/>
      <c r="BM63" s="615"/>
      <c r="BN63" s="615"/>
      <c r="BO63" s="615"/>
      <c r="BP63" s="615"/>
      <c r="BQ63" s="615"/>
      <c r="BR63" s="615"/>
      <c r="BS63" s="615"/>
      <c r="BT63" s="615"/>
      <c r="BU63" s="615"/>
      <c r="BV63" s="615"/>
      <c r="BW63" s="615"/>
      <c r="BX63" s="616"/>
    </row>
    <row r="64" spans="2:114">
      <c r="B64" s="590"/>
      <c r="C64" s="591"/>
      <c r="D64" s="591"/>
      <c r="E64" s="591"/>
      <c r="F64" s="591"/>
      <c r="G64" s="592"/>
      <c r="H64" s="590"/>
      <c r="I64" s="592"/>
      <c r="J64" s="590"/>
      <c r="K64" s="591"/>
      <c r="L64" s="591"/>
      <c r="M64" s="592"/>
      <c r="N64" s="590"/>
      <c r="O64" s="591"/>
      <c r="P64" s="591"/>
      <c r="Q64" s="592"/>
      <c r="R64" s="590"/>
      <c r="S64" s="591"/>
      <c r="T64" s="591"/>
      <c r="U64" s="591"/>
      <c r="V64" s="592"/>
      <c r="W64" s="590"/>
      <c r="X64" s="591"/>
      <c r="Y64" s="591"/>
      <c r="Z64" s="592"/>
      <c r="AA64" s="590"/>
      <c r="AB64" s="591"/>
      <c r="AC64" s="591"/>
      <c r="AD64" s="592"/>
      <c r="AE64" s="590"/>
      <c r="AF64" s="591"/>
      <c r="AG64" s="591"/>
      <c r="AH64" s="592"/>
      <c r="AI64" s="590"/>
      <c r="AJ64" s="591"/>
      <c r="AK64" s="591"/>
      <c r="AL64" s="592"/>
      <c r="AM64" s="590"/>
      <c r="AN64" s="592"/>
      <c r="AO64" s="590"/>
      <c r="AP64" s="591"/>
      <c r="AQ64" s="591"/>
      <c r="AR64" s="590"/>
      <c r="AS64" s="592"/>
      <c r="AT64" s="614"/>
      <c r="AU64" s="615"/>
      <c r="AV64" s="615"/>
      <c r="AW64" s="615"/>
      <c r="AX64" s="615"/>
      <c r="AY64" s="615"/>
      <c r="AZ64" s="615"/>
      <c r="BA64" s="615"/>
      <c r="BB64" s="615"/>
      <c r="BC64" s="615"/>
      <c r="BD64" s="615"/>
      <c r="BE64" s="615"/>
      <c r="BF64" s="615"/>
      <c r="BG64" s="615"/>
      <c r="BH64" s="615"/>
      <c r="BI64" s="615"/>
      <c r="BJ64" s="615"/>
      <c r="BK64" s="615"/>
      <c r="BL64" s="615"/>
      <c r="BM64" s="615"/>
      <c r="BN64" s="615"/>
      <c r="BO64" s="615"/>
      <c r="BP64" s="615"/>
      <c r="BQ64" s="615"/>
      <c r="BR64" s="615"/>
      <c r="BS64" s="615"/>
      <c r="BT64" s="615"/>
      <c r="BU64" s="615"/>
      <c r="BV64" s="615"/>
      <c r="BW64" s="615"/>
      <c r="BX64" s="616"/>
    </row>
    <row r="65" spans="2:76">
      <c r="B65" s="593"/>
      <c r="C65" s="594"/>
      <c r="D65" s="594"/>
      <c r="E65" s="594"/>
      <c r="F65" s="594"/>
      <c r="G65" s="595"/>
      <c r="H65" s="593"/>
      <c r="I65" s="595"/>
      <c r="J65" s="593"/>
      <c r="K65" s="594"/>
      <c r="L65" s="594"/>
      <c r="M65" s="595"/>
      <c r="N65" s="593"/>
      <c r="O65" s="594"/>
      <c r="P65" s="594"/>
      <c r="Q65" s="595"/>
      <c r="R65" s="593"/>
      <c r="S65" s="594"/>
      <c r="T65" s="594"/>
      <c r="U65" s="594"/>
      <c r="V65" s="595"/>
      <c r="W65" s="593"/>
      <c r="X65" s="594"/>
      <c r="Y65" s="594"/>
      <c r="Z65" s="595"/>
      <c r="AA65" s="593"/>
      <c r="AB65" s="594"/>
      <c r="AC65" s="594"/>
      <c r="AD65" s="595"/>
      <c r="AE65" s="593"/>
      <c r="AF65" s="594"/>
      <c r="AG65" s="594"/>
      <c r="AH65" s="595"/>
      <c r="AI65" s="593"/>
      <c r="AJ65" s="594"/>
      <c r="AK65" s="594"/>
      <c r="AL65" s="595"/>
      <c r="AM65" s="593"/>
      <c r="AN65" s="595"/>
      <c r="AO65" s="593"/>
      <c r="AP65" s="594"/>
      <c r="AQ65" s="594"/>
      <c r="AR65" s="593"/>
      <c r="AS65" s="595"/>
      <c r="AT65" s="617"/>
      <c r="AU65" s="618"/>
      <c r="AV65" s="618"/>
      <c r="AW65" s="618"/>
      <c r="AX65" s="618"/>
      <c r="AY65" s="618"/>
      <c r="AZ65" s="618"/>
      <c r="BA65" s="618"/>
      <c r="BB65" s="618"/>
      <c r="BC65" s="618"/>
      <c r="BD65" s="618"/>
      <c r="BE65" s="618"/>
      <c r="BF65" s="618"/>
      <c r="BG65" s="618"/>
      <c r="BH65" s="618"/>
      <c r="BI65" s="618"/>
      <c r="BJ65" s="618"/>
      <c r="BK65" s="618"/>
      <c r="BL65" s="618"/>
      <c r="BM65" s="618"/>
      <c r="BN65" s="618"/>
      <c r="BO65" s="618"/>
      <c r="BP65" s="618"/>
      <c r="BQ65" s="618"/>
      <c r="BR65" s="618"/>
      <c r="BS65" s="618"/>
      <c r="BT65" s="618"/>
      <c r="BU65" s="618"/>
      <c r="BV65" s="618"/>
      <c r="BW65" s="618"/>
      <c r="BX65" s="619"/>
    </row>
    <row r="66" spans="2:76">
      <c r="B66" s="596" t="s">
        <v>430</v>
      </c>
      <c r="C66" s="597"/>
      <c r="D66" s="597"/>
      <c r="E66" s="597"/>
      <c r="F66" s="597"/>
      <c r="G66" s="598"/>
      <c r="H66" s="596" t="s">
        <v>395</v>
      </c>
      <c r="I66" s="598"/>
      <c r="J66" s="596" t="s">
        <v>72</v>
      </c>
      <c r="K66" s="597"/>
      <c r="L66" s="597"/>
      <c r="M66" s="598"/>
      <c r="N66" s="596">
        <v>-10</v>
      </c>
      <c r="O66" s="597"/>
      <c r="P66" s="597"/>
      <c r="Q66" s="598"/>
      <c r="R66" s="596" t="s">
        <v>431</v>
      </c>
      <c r="S66" s="597"/>
      <c r="T66" s="597"/>
      <c r="U66" s="597"/>
      <c r="V66" s="598"/>
      <c r="W66" s="596">
        <v>1</v>
      </c>
      <c r="X66" s="597"/>
      <c r="Y66" s="597"/>
      <c r="Z66" s="598"/>
      <c r="AA66" s="596">
        <v>1</v>
      </c>
      <c r="AB66" s="597"/>
      <c r="AC66" s="597"/>
      <c r="AD66" s="598"/>
      <c r="AE66" s="587"/>
      <c r="AF66" s="588"/>
      <c r="AG66" s="588"/>
      <c r="AH66" s="589"/>
      <c r="AI66" s="587"/>
      <c r="AJ66" s="588"/>
      <c r="AK66" s="588"/>
      <c r="AL66" s="589"/>
      <c r="AM66" s="596">
        <v>5</v>
      </c>
      <c r="AN66" s="598"/>
      <c r="AO66" s="596">
        <v>800</v>
      </c>
      <c r="AP66" s="597"/>
      <c r="AQ66" s="597"/>
      <c r="AR66" s="596">
        <v>20</v>
      </c>
      <c r="AS66" s="598"/>
      <c r="AT66" s="620" t="s">
        <v>432</v>
      </c>
      <c r="AU66" s="621"/>
      <c r="AV66" s="621"/>
      <c r="AW66" s="621"/>
      <c r="AX66" s="621"/>
      <c r="AY66" s="621"/>
      <c r="AZ66" s="621"/>
      <c r="BA66" s="621"/>
      <c r="BB66" s="621"/>
      <c r="BC66" s="621"/>
      <c r="BD66" s="621"/>
      <c r="BE66" s="621"/>
      <c r="BF66" s="621"/>
      <c r="BG66" s="621"/>
      <c r="BH66" s="621"/>
      <c r="BI66" s="621"/>
      <c r="BJ66" s="621"/>
      <c r="BK66" s="621"/>
      <c r="BL66" s="621"/>
      <c r="BM66" s="621"/>
      <c r="BN66" s="621"/>
      <c r="BO66" s="621"/>
      <c r="BP66" s="621"/>
      <c r="BQ66" s="621"/>
      <c r="BR66" s="621"/>
      <c r="BS66" s="621"/>
      <c r="BT66" s="621"/>
      <c r="BU66" s="621"/>
      <c r="BV66" s="621"/>
      <c r="BW66" s="621"/>
      <c r="BX66" s="622"/>
    </row>
    <row r="67" spans="2:76">
      <c r="B67" s="599"/>
      <c r="C67" s="600"/>
      <c r="D67" s="600"/>
      <c r="E67" s="600"/>
      <c r="F67" s="600"/>
      <c r="G67" s="601"/>
      <c r="H67" s="599"/>
      <c r="I67" s="601"/>
      <c r="J67" s="599"/>
      <c r="K67" s="600"/>
      <c r="L67" s="600"/>
      <c r="M67" s="601"/>
      <c r="N67" s="599"/>
      <c r="O67" s="600"/>
      <c r="P67" s="600"/>
      <c r="Q67" s="601"/>
      <c r="R67" s="599"/>
      <c r="S67" s="600"/>
      <c r="T67" s="600"/>
      <c r="U67" s="600"/>
      <c r="V67" s="601"/>
      <c r="W67" s="599"/>
      <c r="X67" s="600"/>
      <c r="Y67" s="600"/>
      <c r="Z67" s="601"/>
      <c r="AA67" s="599"/>
      <c r="AB67" s="600"/>
      <c r="AC67" s="600"/>
      <c r="AD67" s="601"/>
      <c r="AE67" s="590"/>
      <c r="AF67" s="591"/>
      <c r="AG67" s="591"/>
      <c r="AH67" s="592"/>
      <c r="AI67" s="590"/>
      <c r="AJ67" s="591"/>
      <c r="AK67" s="591"/>
      <c r="AL67" s="592"/>
      <c r="AM67" s="599"/>
      <c r="AN67" s="601"/>
      <c r="AO67" s="599"/>
      <c r="AP67" s="600"/>
      <c r="AQ67" s="600"/>
      <c r="AR67" s="599"/>
      <c r="AS67" s="601"/>
      <c r="AT67" s="623"/>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5"/>
    </row>
    <row r="68" spans="2:76">
      <c r="B68" s="599"/>
      <c r="C68" s="600"/>
      <c r="D68" s="600"/>
      <c r="E68" s="600"/>
      <c r="F68" s="600"/>
      <c r="G68" s="601"/>
      <c r="H68" s="599"/>
      <c r="I68" s="601"/>
      <c r="J68" s="599"/>
      <c r="K68" s="600"/>
      <c r="L68" s="600"/>
      <c r="M68" s="601"/>
      <c r="N68" s="599"/>
      <c r="O68" s="600"/>
      <c r="P68" s="600"/>
      <c r="Q68" s="601"/>
      <c r="R68" s="599"/>
      <c r="S68" s="600"/>
      <c r="T68" s="600"/>
      <c r="U68" s="600"/>
      <c r="V68" s="601"/>
      <c r="W68" s="599"/>
      <c r="X68" s="600"/>
      <c r="Y68" s="600"/>
      <c r="Z68" s="601"/>
      <c r="AA68" s="599"/>
      <c r="AB68" s="600"/>
      <c r="AC68" s="600"/>
      <c r="AD68" s="601"/>
      <c r="AE68" s="590"/>
      <c r="AF68" s="591"/>
      <c r="AG68" s="591"/>
      <c r="AH68" s="592"/>
      <c r="AI68" s="590"/>
      <c r="AJ68" s="591"/>
      <c r="AK68" s="591"/>
      <c r="AL68" s="592"/>
      <c r="AM68" s="599"/>
      <c r="AN68" s="601"/>
      <c r="AO68" s="599"/>
      <c r="AP68" s="600"/>
      <c r="AQ68" s="600"/>
      <c r="AR68" s="599"/>
      <c r="AS68" s="601"/>
      <c r="AT68" s="623"/>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5"/>
    </row>
    <row r="69" spans="2:76">
      <c r="B69" s="602"/>
      <c r="C69" s="603"/>
      <c r="D69" s="603"/>
      <c r="E69" s="603"/>
      <c r="F69" s="603"/>
      <c r="G69" s="604"/>
      <c r="H69" s="602"/>
      <c r="I69" s="604"/>
      <c r="J69" s="602"/>
      <c r="K69" s="603"/>
      <c r="L69" s="603"/>
      <c r="M69" s="604"/>
      <c r="N69" s="602"/>
      <c r="O69" s="603"/>
      <c r="P69" s="603"/>
      <c r="Q69" s="604"/>
      <c r="R69" s="602"/>
      <c r="S69" s="603"/>
      <c r="T69" s="603"/>
      <c r="U69" s="603"/>
      <c r="V69" s="604"/>
      <c r="W69" s="602"/>
      <c r="X69" s="603"/>
      <c r="Y69" s="603"/>
      <c r="Z69" s="604"/>
      <c r="AA69" s="602"/>
      <c r="AB69" s="603"/>
      <c r="AC69" s="603"/>
      <c r="AD69" s="604"/>
      <c r="AE69" s="593"/>
      <c r="AF69" s="594"/>
      <c r="AG69" s="594"/>
      <c r="AH69" s="595"/>
      <c r="AI69" s="593"/>
      <c r="AJ69" s="594"/>
      <c r="AK69" s="594"/>
      <c r="AL69" s="595"/>
      <c r="AM69" s="602"/>
      <c r="AN69" s="604"/>
      <c r="AO69" s="602"/>
      <c r="AP69" s="603"/>
      <c r="AQ69" s="603"/>
      <c r="AR69" s="602"/>
      <c r="AS69" s="604"/>
      <c r="AT69" s="626"/>
      <c r="AU69" s="627"/>
      <c r="AV69" s="627"/>
      <c r="AW69" s="627"/>
      <c r="AX69" s="627"/>
      <c r="AY69" s="627"/>
      <c r="AZ69" s="627"/>
      <c r="BA69" s="627"/>
      <c r="BB69" s="627"/>
      <c r="BC69" s="627"/>
      <c r="BD69" s="627"/>
      <c r="BE69" s="627"/>
      <c r="BF69" s="627"/>
      <c r="BG69" s="627"/>
      <c r="BH69" s="627"/>
      <c r="BI69" s="627"/>
      <c r="BJ69" s="627"/>
      <c r="BK69" s="627"/>
      <c r="BL69" s="627"/>
      <c r="BM69" s="627"/>
      <c r="BN69" s="627"/>
      <c r="BO69" s="627"/>
      <c r="BP69" s="627"/>
      <c r="BQ69" s="627"/>
      <c r="BR69" s="627"/>
      <c r="BS69" s="627"/>
      <c r="BT69" s="627"/>
      <c r="BU69" s="627"/>
      <c r="BV69" s="627"/>
      <c r="BW69" s="627"/>
      <c r="BX69" s="628"/>
    </row>
    <row r="70" spans="2:76" ht="13.8" customHeight="1">
      <c r="B70" s="587" t="s">
        <v>433</v>
      </c>
      <c r="C70" s="588"/>
      <c r="D70" s="588"/>
      <c r="E70" s="588"/>
      <c r="F70" s="588"/>
      <c r="G70" s="589"/>
      <c r="H70" s="587" t="s">
        <v>388</v>
      </c>
      <c r="I70" s="589"/>
      <c r="J70" s="587" t="s">
        <v>72</v>
      </c>
      <c r="K70" s="588"/>
      <c r="L70" s="588"/>
      <c r="M70" s="589"/>
      <c r="N70" s="587">
        <v>-10</v>
      </c>
      <c r="O70" s="588"/>
      <c r="P70" s="588"/>
      <c r="Q70" s="589"/>
      <c r="R70" s="587" t="s">
        <v>434</v>
      </c>
      <c r="S70" s="588"/>
      <c r="T70" s="588"/>
      <c r="U70" s="588"/>
      <c r="V70" s="589"/>
      <c r="W70" s="587">
        <v>1</v>
      </c>
      <c r="X70" s="588"/>
      <c r="Y70" s="588"/>
      <c r="Z70" s="589"/>
      <c r="AA70" s="587">
        <v>1</v>
      </c>
      <c r="AB70" s="588"/>
      <c r="AC70" s="588"/>
      <c r="AD70" s="589"/>
      <c r="AE70" s="587"/>
      <c r="AF70" s="588"/>
      <c r="AG70" s="588"/>
      <c r="AH70" s="589"/>
      <c r="AI70" s="587"/>
      <c r="AJ70" s="588"/>
      <c r="AK70" s="588"/>
      <c r="AL70" s="589"/>
      <c r="AM70" s="587">
        <v>6</v>
      </c>
      <c r="AN70" s="589"/>
      <c r="AO70" s="587">
        <v>1800</v>
      </c>
      <c r="AP70" s="588"/>
      <c r="AQ70" s="588"/>
      <c r="AR70" s="587">
        <v>60</v>
      </c>
      <c r="AS70" s="589"/>
      <c r="AT70" s="611" t="s">
        <v>435</v>
      </c>
      <c r="AU70" s="612"/>
      <c r="AV70" s="612"/>
      <c r="AW70" s="612"/>
      <c r="AX70" s="612"/>
      <c r="AY70" s="612"/>
      <c r="AZ70" s="612"/>
      <c r="BA70" s="612"/>
      <c r="BB70" s="612"/>
      <c r="BC70" s="612"/>
      <c r="BD70" s="612"/>
      <c r="BE70" s="612"/>
      <c r="BF70" s="612"/>
      <c r="BG70" s="612"/>
      <c r="BH70" s="612"/>
      <c r="BI70" s="612"/>
      <c r="BJ70" s="612"/>
      <c r="BK70" s="612"/>
      <c r="BL70" s="612"/>
      <c r="BM70" s="612"/>
      <c r="BN70" s="612"/>
      <c r="BO70" s="612"/>
      <c r="BP70" s="612"/>
      <c r="BQ70" s="612"/>
      <c r="BR70" s="612"/>
      <c r="BS70" s="612"/>
      <c r="BT70" s="612"/>
      <c r="BU70" s="612"/>
      <c r="BV70" s="612"/>
      <c r="BW70" s="612"/>
      <c r="BX70" s="613"/>
    </row>
    <row r="71" spans="2:76">
      <c r="B71" s="590"/>
      <c r="C71" s="591"/>
      <c r="D71" s="591"/>
      <c r="E71" s="591"/>
      <c r="F71" s="591"/>
      <c r="G71" s="592"/>
      <c r="H71" s="590"/>
      <c r="I71" s="592"/>
      <c r="J71" s="590"/>
      <c r="K71" s="591"/>
      <c r="L71" s="591"/>
      <c r="M71" s="592"/>
      <c r="N71" s="590"/>
      <c r="O71" s="591"/>
      <c r="P71" s="591"/>
      <c r="Q71" s="592"/>
      <c r="R71" s="590"/>
      <c r="S71" s="591"/>
      <c r="T71" s="591"/>
      <c r="U71" s="591"/>
      <c r="V71" s="592"/>
      <c r="W71" s="590"/>
      <c r="X71" s="591"/>
      <c r="Y71" s="591"/>
      <c r="Z71" s="592"/>
      <c r="AA71" s="590"/>
      <c r="AB71" s="591"/>
      <c r="AC71" s="591"/>
      <c r="AD71" s="592"/>
      <c r="AE71" s="590"/>
      <c r="AF71" s="591"/>
      <c r="AG71" s="591"/>
      <c r="AH71" s="592"/>
      <c r="AI71" s="590"/>
      <c r="AJ71" s="591"/>
      <c r="AK71" s="591"/>
      <c r="AL71" s="592"/>
      <c r="AM71" s="590"/>
      <c r="AN71" s="592"/>
      <c r="AO71" s="590"/>
      <c r="AP71" s="591"/>
      <c r="AQ71" s="591"/>
      <c r="AR71" s="590"/>
      <c r="AS71" s="592"/>
      <c r="AT71" s="614"/>
      <c r="AU71" s="615"/>
      <c r="AV71" s="615"/>
      <c r="AW71" s="615"/>
      <c r="AX71" s="615"/>
      <c r="AY71" s="615"/>
      <c r="AZ71" s="615"/>
      <c r="BA71" s="615"/>
      <c r="BB71" s="615"/>
      <c r="BC71" s="615"/>
      <c r="BD71" s="615"/>
      <c r="BE71" s="615"/>
      <c r="BF71" s="615"/>
      <c r="BG71" s="615"/>
      <c r="BH71" s="615"/>
      <c r="BI71" s="615"/>
      <c r="BJ71" s="615"/>
      <c r="BK71" s="615"/>
      <c r="BL71" s="615"/>
      <c r="BM71" s="615"/>
      <c r="BN71" s="615"/>
      <c r="BO71" s="615"/>
      <c r="BP71" s="615"/>
      <c r="BQ71" s="615"/>
      <c r="BR71" s="615"/>
      <c r="BS71" s="615"/>
      <c r="BT71" s="615"/>
      <c r="BU71" s="615"/>
      <c r="BV71" s="615"/>
      <c r="BW71" s="615"/>
      <c r="BX71" s="616"/>
    </row>
    <row r="72" spans="2:76">
      <c r="B72" s="590"/>
      <c r="C72" s="591"/>
      <c r="D72" s="591"/>
      <c r="E72" s="591"/>
      <c r="F72" s="591"/>
      <c r="G72" s="592"/>
      <c r="H72" s="590"/>
      <c r="I72" s="592"/>
      <c r="J72" s="590"/>
      <c r="K72" s="591"/>
      <c r="L72" s="591"/>
      <c r="M72" s="592"/>
      <c r="N72" s="590"/>
      <c r="O72" s="591"/>
      <c r="P72" s="591"/>
      <c r="Q72" s="592"/>
      <c r="R72" s="590"/>
      <c r="S72" s="591"/>
      <c r="T72" s="591"/>
      <c r="U72" s="591"/>
      <c r="V72" s="592"/>
      <c r="W72" s="590"/>
      <c r="X72" s="591"/>
      <c r="Y72" s="591"/>
      <c r="Z72" s="592"/>
      <c r="AA72" s="590"/>
      <c r="AB72" s="591"/>
      <c r="AC72" s="591"/>
      <c r="AD72" s="592"/>
      <c r="AE72" s="590"/>
      <c r="AF72" s="591"/>
      <c r="AG72" s="591"/>
      <c r="AH72" s="592"/>
      <c r="AI72" s="590"/>
      <c r="AJ72" s="591"/>
      <c r="AK72" s="591"/>
      <c r="AL72" s="592"/>
      <c r="AM72" s="590"/>
      <c r="AN72" s="592"/>
      <c r="AO72" s="590"/>
      <c r="AP72" s="591"/>
      <c r="AQ72" s="591"/>
      <c r="AR72" s="590"/>
      <c r="AS72" s="592"/>
      <c r="AT72" s="614"/>
      <c r="AU72" s="615"/>
      <c r="AV72" s="615"/>
      <c r="AW72" s="615"/>
      <c r="AX72" s="615"/>
      <c r="AY72" s="615"/>
      <c r="AZ72" s="615"/>
      <c r="BA72" s="615"/>
      <c r="BB72" s="615"/>
      <c r="BC72" s="615"/>
      <c r="BD72" s="615"/>
      <c r="BE72" s="615"/>
      <c r="BF72" s="615"/>
      <c r="BG72" s="615"/>
      <c r="BH72" s="615"/>
      <c r="BI72" s="615"/>
      <c r="BJ72" s="615"/>
      <c r="BK72" s="615"/>
      <c r="BL72" s="615"/>
      <c r="BM72" s="615"/>
      <c r="BN72" s="615"/>
      <c r="BO72" s="615"/>
      <c r="BP72" s="615"/>
      <c r="BQ72" s="615"/>
      <c r="BR72" s="615"/>
      <c r="BS72" s="615"/>
      <c r="BT72" s="615"/>
      <c r="BU72" s="615"/>
      <c r="BV72" s="615"/>
      <c r="BW72" s="615"/>
      <c r="BX72" s="616"/>
    </row>
    <row r="73" spans="2:76">
      <c r="B73" s="593"/>
      <c r="C73" s="594"/>
      <c r="D73" s="594"/>
      <c r="E73" s="594"/>
      <c r="F73" s="594"/>
      <c r="G73" s="595"/>
      <c r="H73" s="593"/>
      <c r="I73" s="595"/>
      <c r="J73" s="593"/>
      <c r="K73" s="594"/>
      <c r="L73" s="594"/>
      <c r="M73" s="595"/>
      <c r="N73" s="593"/>
      <c r="O73" s="594"/>
      <c r="P73" s="594"/>
      <c r="Q73" s="595"/>
      <c r="R73" s="593"/>
      <c r="S73" s="594"/>
      <c r="T73" s="594"/>
      <c r="U73" s="594"/>
      <c r="V73" s="595"/>
      <c r="W73" s="593"/>
      <c r="X73" s="594"/>
      <c r="Y73" s="594"/>
      <c r="Z73" s="595"/>
      <c r="AA73" s="593"/>
      <c r="AB73" s="594"/>
      <c r="AC73" s="594"/>
      <c r="AD73" s="595"/>
      <c r="AE73" s="593"/>
      <c r="AF73" s="594"/>
      <c r="AG73" s="594"/>
      <c r="AH73" s="595"/>
      <c r="AI73" s="593"/>
      <c r="AJ73" s="594"/>
      <c r="AK73" s="594"/>
      <c r="AL73" s="595"/>
      <c r="AM73" s="593"/>
      <c r="AN73" s="595"/>
      <c r="AO73" s="593"/>
      <c r="AP73" s="594"/>
      <c r="AQ73" s="594"/>
      <c r="AR73" s="593"/>
      <c r="AS73" s="595"/>
      <c r="AT73" s="617"/>
      <c r="AU73" s="618"/>
      <c r="AV73" s="618"/>
      <c r="AW73" s="618"/>
      <c r="AX73" s="618"/>
      <c r="AY73" s="618"/>
      <c r="AZ73" s="618"/>
      <c r="BA73" s="618"/>
      <c r="BB73" s="618"/>
      <c r="BC73" s="618"/>
      <c r="BD73" s="618"/>
      <c r="BE73" s="618"/>
      <c r="BF73" s="618"/>
      <c r="BG73" s="618"/>
      <c r="BH73" s="618"/>
      <c r="BI73" s="618"/>
      <c r="BJ73" s="618"/>
      <c r="BK73" s="618"/>
      <c r="BL73" s="618"/>
      <c r="BM73" s="618"/>
      <c r="BN73" s="618"/>
      <c r="BO73" s="618"/>
      <c r="BP73" s="618"/>
      <c r="BQ73" s="618"/>
      <c r="BR73" s="618"/>
      <c r="BS73" s="618"/>
      <c r="BT73" s="618"/>
      <c r="BU73" s="618"/>
      <c r="BV73" s="618"/>
      <c r="BW73" s="618"/>
      <c r="BX73" s="619"/>
    </row>
    <row r="74" spans="2:76" ht="13.8" customHeight="1">
      <c r="B74" s="596" t="s">
        <v>436</v>
      </c>
      <c r="C74" s="597"/>
      <c r="D74" s="597"/>
      <c r="E74" s="597"/>
      <c r="F74" s="597"/>
      <c r="G74" s="598"/>
      <c r="H74" s="596" t="s">
        <v>388</v>
      </c>
      <c r="I74" s="598"/>
      <c r="J74" s="596" t="s">
        <v>437</v>
      </c>
      <c r="K74" s="597"/>
      <c r="L74" s="597"/>
      <c r="M74" s="598"/>
      <c r="N74" s="596">
        <v>-30</v>
      </c>
      <c r="O74" s="597"/>
      <c r="P74" s="597"/>
      <c r="Q74" s="598"/>
      <c r="R74" s="596" t="s">
        <v>438</v>
      </c>
      <c r="S74" s="597"/>
      <c r="T74" s="597"/>
      <c r="U74" s="597"/>
      <c r="V74" s="598"/>
      <c r="W74" s="596" t="s">
        <v>378</v>
      </c>
      <c r="X74" s="597"/>
      <c r="Y74" s="597"/>
      <c r="Z74" s="598"/>
      <c r="AA74" s="596" t="s">
        <v>378</v>
      </c>
      <c r="AB74" s="597"/>
      <c r="AC74" s="597"/>
      <c r="AD74" s="598"/>
      <c r="AE74" s="587"/>
      <c r="AF74" s="588"/>
      <c r="AG74" s="588"/>
      <c r="AH74" s="589"/>
      <c r="AI74" s="587"/>
      <c r="AJ74" s="588"/>
      <c r="AK74" s="588"/>
      <c r="AL74" s="589"/>
      <c r="AM74" s="596">
        <v>8</v>
      </c>
      <c r="AN74" s="598"/>
      <c r="AO74" s="596">
        <v>600</v>
      </c>
      <c r="AP74" s="597"/>
      <c r="AQ74" s="597"/>
      <c r="AR74" s="596">
        <v>40</v>
      </c>
      <c r="AS74" s="598"/>
      <c r="AT74" s="620" t="s">
        <v>439</v>
      </c>
      <c r="AU74" s="621"/>
      <c r="AV74" s="621"/>
      <c r="AW74" s="621"/>
      <c r="AX74" s="621"/>
      <c r="AY74" s="621"/>
      <c r="AZ74" s="621"/>
      <c r="BA74" s="621"/>
      <c r="BB74" s="621"/>
      <c r="BC74" s="621"/>
      <c r="BD74" s="621"/>
      <c r="BE74" s="621"/>
      <c r="BF74" s="621"/>
      <c r="BG74" s="621"/>
      <c r="BH74" s="621"/>
      <c r="BI74" s="621"/>
      <c r="BJ74" s="621"/>
      <c r="BK74" s="621"/>
      <c r="BL74" s="621"/>
      <c r="BM74" s="621"/>
      <c r="BN74" s="621"/>
      <c r="BO74" s="621"/>
      <c r="BP74" s="621"/>
      <c r="BQ74" s="621"/>
      <c r="BR74" s="621"/>
      <c r="BS74" s="621"/>
      <c r="BT74" s="621"/>
      <c r="BU74" s="621"/>
      <c r="BV74" s="621"/>
      <c r="BW74" s="621"/>
      <c r="BX74" s="622"/>
    </row>
    <row r="75" spans="2:76">
      <c r="B75" s="599"/>
      <c r="C75" s="600"/>
      <c r="D75" s="600"/>
      <c r="E75" s="600"/>
      <c r="F75" s="600"/>
      <c r="G75" s="601"/>
      <c r="H75" s="599"/>
      <c r="I75" s="601"/>
      <c r="J75" s="599"/>
      <c r="K75" s="600"/>
      <c r="L75" s="600"/>
      <c r="M75" s="601"/>
      <c r="N75" s="599"/>
      <c r="O75" s="600"/>
      <c r="P75" s="600"/>
      <c r="Q75" s="601"/>
      <c r="R75" s="599"/>
      <c r="S75" s="600"/>
      <c r="T75" s="600"/>
      <c r="U75" s="600"/>
      <c r="V75" s="601"/>
      <c r="W75" s="599"/>
      <c r="X75" s="600"/>
      <c r="Y75" s="600"/>
      <c r="Z75" s="601"/>
      <c r="AA75" s="599"/>
      <c r="AB75" s="600"/>
      <c r="AC75" s="600"/>
      <c r="AD75" s="601"/>
      <c r="AE75" s="590"/>
      <c r="AF75" s="591"/>
      <c r="AG75" s="591"/>
      <c r="AH75" s="592"/>
      <c r="AI75" s="590"/>
      <c r="AJ75" s="591"/>
      <c r="AK75" s="591"/>
      <c r="AL75" s="592"/>
      <c r="AM75" s="599"/>
      <c r="AN75" s="601"/>
      <c r="AO75" s="599"/>
      <c r="AP75" s="600"/>
      <c r="AQ75" s="600"/>
      <c r="AR75" s="599"/>
      <c r="AS75" s="601"/>
      <c r="AT75" s="623"/>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5"/>
    </row>
    <row r="76" spans="2:76">
      <c r="B76" s="599"/>
      <c r="C76" s="600"/>
      <c r="D76" s="600"/>
      <c r="E76" s="600"/>
      <c r="F76" s="600"/>
      <c r="G76" s="601"/>
      <c r="H76" s="599"/>
      <c r="I76" s="601"/>
      <c r="J76" s="599"/>
      <c r="K76" s="600"/>
      <c r="L76" s="600"/>
      <c r="M76" s="601"/>
      <c r="N76" s="599"/>
      <c r="O76" s="600"/>
      <c r="P76" s="600"/>
      <c r="Q76" s="601"/>
      <c r="R76" s="599"/>
      <c r="S76" s="600"/>
      <c r="T76" s="600"/>
      <c r="U76" s="600"/>
      <c r="V76" s="601"/>
      <c r="W76" s="599"/>
      <c r="X76" s="600"/>
      <c r="Y76" s="600"/>
      <c r="Z76" s="601"/>
      <c r="AA76" s="599"/>
      <c r="AB76" s="600"/>
      <c r="AC76" s="600"/>
      <c r="AD76" s="601"/>
      <c r="AE76" s="590"/>
      <c r="AF76" s="591"/>
      <c r="AG76" s="591"/>
      <c r="AH76" s="592"/>
      <c r="AI76" s="590"/>
      <c r="AJ76" s="591"/>
      <c r="AK76" s="591"/>
      <c r="AL76" s="592"/>
      <c r="AM76" s="599"/>
      <c r="AN76" s="601"/>
      <c r="AO76" s="599"/>
      <c r="AP76" s="600"/>
      <c r="AQ76" s="600"/>
      <c r="AR76" s="599"/>
      <c r="AS76" s="601"/>
      <c r="AT76" s="623"/>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5"/>
    </row>
    <row r="77" spans="2:76">
      <c r="B77" s="602"/>
      <c r="C77" s="603"/>
      <c r="D77" s="603"/>
      <c r="E77" s="603"/>
      <c r="F77" s="603"/>
      <c r="G77" s="604"/>
      <c r="H77" s="602"/>
      <c r="I77" s="604"/>
      <c r="J77" s="602"/>
      <c r="K77" s="603"/>
      <c r="L77" s="603"/>
      <c r="M77" s="604"/>
      <c r="N77" s="602"/>
      <c r="O77" s="603"/>
      <c r="P77" s="603"/>
      <c r="Q77" s="604"/>
      <c r="R77" s="602"/>
      <c r="S77" s="603"/>
      <c r="T77" s="603"/>
      <c r="U77" s="603"/>
      <c r="V77" s="604"/>
      <c r="W77" s="602"/>
      <c r="X77" s="603"/>
      <c r="Y77" s="603"/>
      <c r="Z77" s="604"/>
      <c r="AA77" s="602"/>
      <c r="AB77" s="603"/>
      <c r="AC77" s="603"/>
      <c r="AD77" s="604"/>
      <c r="AE77" s="593"/>
      <c r="AF77" s="594"/>
      <c r="AG77" s="594"/>
      <c r="AH77" s="595"/>
      <c r="AI77" s="593"/>
      <c r="AJ77" s="594"/>
      <c r="AK77" s="594"/>
      <c r="AL77" s="595"/>
      <c r="AM77" s="602"/>
      <c r="AN77" s="604"/>
      <c r="AO77" s="602"/>
      <c r="AP77" s="603"/>
      <c r="AQ77" s="603"/>
      <c r="AR77" s="602"/>
      <c r="AS77" s="604"/>
      <c r="AT77" s="626"/>
      <c r="AU77" s="627"/>
      <c r="AV77" s="627"/>
      <c r="AW77" s="627"/>
      <c r="AX77" s="627"/>
      <c r="AY77" s="627"/>
      <c r="AZ77" s="627"/>
      <c r="BA77" s="627"/>
      <c r="BB77" s="627"/>
      <c r="BC77" s="627"/>
      <c r="BD77" s="627"/>
      <c r="BE77" s="627"/>
      <c r="BF77" s="627"/>
      <c r="BG77" s="627"/>
      <c r="BH77" s="627"/>
      <c r="BI77" s="627"/>
      <c r="BJ77" s="627"/>
      <c r="BK77" s="627"/>
      <c r="BL77" s="627"/>
      <c r="BM77" s="627"/>
      <c r="BN77" s="627"/>
      <c r="BO77" s="627"/>
      <c r="BP77" s="627"/>
      <c r="BQ77" s="627"/>
      <c r="BR77" s="627"/>
      <c r="BS77" s="627"/>
      <c r="BT77" s="627"/>
      <c r="BU77" s="627"/>
      <c r="BV77" s="627"/>
      <c r="BW77" s="627"/>
      <c r="BX77" s="628"/>
    </row>
    <row r="78" spans="2:76">
      <c r="B78" s="587" t="s">
        <v>440</v>
      </c>
      <c r="C78" s="588"/>
      <c r="D78" s="588"/>
      <c r="E78" s="588"/>
      <c r="F78" s="588"/>
      <c r="G78" s="589"/>
      <c r="H78" s="587" t="s">
        <v>395</v>
      </c>
      <c r="I78" s="589"/>
      <c r="J78" s="587" t="s">
        <v>70</v>
      </c>
      <c r="K78" s="588"/>
      <c r="L78" s="588"/>
      <c r="M78" s="589"/>
      <c r="N78" s="587">
        <v>25</v>
      </c>
      <c r="O78" s="588"/>
      <c r="P78" s="588"/>
      <c r="Q78" s="589"/>
      <c r="R78" s="587" t="s">
        <v>441</v>
      </c>
      <c r="S78" s="588"/>
      <c r="T78" s="588"/>
      <c r="U78" s="588"/>
      <c r="V78" s="589"/>
      <c r="W78" s="587">
        <v>1</v>
      </c>
      <c r="X78" s="588"/>
      <c r="Y78" s="588"/>
      <c r="Z78" s="589"/>
      <c r="AA78" s="587">
        <v>1</v>
      </c>
      <c r="AB78" s="588"/>
      <c r="AC78" s="588"/>
      <c r="AD78" s="589"/>
      <c r="AE78" s="587"/>
      <c r="AF78" s="588"/>
      <c r="AG78" s="588"/>
      <c r="AH78" s="589"/>
      <c r="AI78" s="587"/>
      <c r="AJ78" s="588"/>
      <c r="AK78" s="588"/>
      <c r="AL78" s="589"/>
      <c r="AM78" s="587">
        <v>2</v>
      </c>
      <c r="AN78" s="589"/>
      <c r="AO78" s="587">
        <v>600</v>
      </c>
      <c r="AP78" s="588"/>
      <c r="AQ78" s="588"/>
      <c r="AR78" s="587">
        <v>30</v>
      </c>
      <c r="AS78" s="589"/>
      <c r="AT78" s="611" t="s">
        <v>442</v>
      </c>
      <c r="AU78" s="612"/>
      <c r="AV78" s="612"/>
      <c r="AW78" s="612"/>
      <c r="AX78" s="612"/>
      <c r="AY78" s="612"/>
      <c r="AZ78" s="612"/>
      <c r="BA78" s="612"/>
      <c r="BB78" s="612"/>
      <c r="BC78" s="612"/>
      <c r="BD78" s="612"/>
      <c r="BE78" s="612"/>
      <c r="BF78" s="612"/>
      <c r="BG78" s="612"/>
      <c r="BH78" s="612"/>
      <c r="BI78" s="612"/>
      <c r="BJ78" s="612"/>
      <c r="BK78" s="612"/>
      <c r="BL78" s="612"/>
      <c r="BM78" s="612"/>
      <c r="BN78" s="612"/>
      <c r="BO78" s="612"/>
      <c r="BP78" s="612"/>
      <c r="BQ78" s="612"/>
      <c r="BR78" s="612"/>
      <c r="BS78" s="612"/>
      <c r="BT78" s="612"/>
      <c r="BU78" s="612"/>
      <c r="BV78" s="612"/>
      <c r="BW78" s="612"/>
      <c r="BX78" s="613"/>
    </row>
    <row r="79" spans="2:76">
      <c r="B79" s="590"/>
      <c r="C79" s="591"/>
      <c r="D79" s="591"/>
      <c r="E79" s="591"/>
      <c r="F79" s="591"/>
      <c r="G79" s="592"/>
      <c r="H79" s="590"/>
      <c r="I79" s="592"/>
      <c r="J79" s="590"/>
      <c r="K79" s="591"/>
      <c r="L79" s="591"/>
      <c r="M79" s="592"/>
      <c r="N79" s="590"/>
      <c r="O79" s="591"/>
      <c r="P79" s="591"/>
      <c r="Q79" s="592"/>
      <c r="R79" s="590"/>
      <c r="S79" s="591"/>
      <c r="T79" s="591"/>
      <c r="U79" s="591"/>
      <c r="V79" s="592"/>
      <c r="W79" s="590"/>
      <c r="X79" s="591"/>
      <c r="Y79" s="591"/>
      <c r="Z79" s="592"/>
      <c r="AA79" s="590"/>
      <c r="AB79" s="591"/>
      <c r="AC79" s="591"/>
      <c r="AD79" s="592"/>
      <c r="AE79" s="590"/>
      <c r="AF79" s="591"/>
      <c r="AG79" s="591"/>
      <c r="AH79" s="592"/>
      <c r="AI79" s="590"/>
      <c r="AJ79" s="591"/>
      <c r="AK79" s="591"/>
      <c r="AL79" s="592"/>
      <c r="AM79" s="590"/>
      <c r="AN79" s="592"/>
      <c r="AO79" s="590"/>
      <c r="AP79" s="591"/>
      <c r="AQ79" s="591"/>
      <c r="AR79" s="590"/>
      <c r="AS79" s="592"/>
      <c r="AT79" s="614"/>
      <c r="AU79" s="615"/>
      <c r="AV79" s="615"/>
      <c r="AW79" s="615"/>
      <c r="AX79" s="615"/>
      <c r="AY79" s="615"/>
      <c r="AZ79" s="615"/>
      <c r="BA79" s="615"/>
      <c r="BB79" s="615"/>
      <c r="BC79" s="615"/>
      <c r="BD79" s="615"/>
      <c r="BE79" s="615"/>
      <c r="BF79" s="615"/>
      <c r="BG79" s="615"/>
      <c r="BH79" s="615"/>
      <c r="BI79" s="615"/>
      <c r="BJ79" s="615"/>
      <c r="BK79" s="615"/>
      <c r="BL79" s="615"/>
      <c r="BM79" s="615"/>
      <c r="BN79" s="615"/>
      <c r="BO79" s="615"/>
      <c r="BP79" s="615"/>
      <c r="BQ79" s="615"/>
      <c r="BR79" s="615"/>
      <c r="BS79" s="615"/>
      <c r="BT79" s="615"/>
      <c r="BU79" s="615"/>
      <c r="BV79" s="615"/>
      <c r="BW79" s="615"/>
      <c r="BX79" s="616"/>
    </row>
    <row r="80" spans="2:76">
      <c r="B80" s="590"/>
      <c r="C80" s="591"/>
      <c r="D80" s="591"/>
      <c r="E80" s="591"/>
      <c r="F80" s="591"/>
      <c r="G80" s="592"/>
      <c r="H80" s="590"/>
      <c r="I80" s="592"/>
      <c r="J80" s="590"/>
      <c r="K80" s="591"/>
      <c r="L80" s="591"/>
      <c r="M80" s="592"/>
      <c r="N80" s="590"/>
      <c r="O80" s="591"/>
      <c r="P80" s="591"/>
      <c r="Q80" s="592"/>
      <c r="R80" s="590"/>
      <c r="S80" s="591"/>
      <c r="T80" s="591"/>
      <c r="U80" s="591"/>
      <c r="V80" s="592"/>
      <c r="W80" s="590"/>
      <c r="X80" s="591"/>
      <c r="Y80" s="591"/>
      <c r="Z80" s="592"/>
      <c r="AA80" s="590"/>
      <c r="AB80" s="591"/>
      <c r="AC80" s="591"/>
      <c r="AD80" s="592"/>
      <c r="AE80" s="590"/>
      <c r="AF80" s="591"/>
      <c r="AG80" s="591"/>
      <c r="AH80" s="592"/>
      <c r="AI80" s="590"/>
      <c r="AJ80" s="591"/>
      <c r="AK80" s="591"/>
      <c r="AL80" s="592"/>
      <c r="AM80" s="590"/>
      <c r="AN80" s="592"/>
      <c r="AO80" s="590"/>
      <c r="AP80" s="591"/>
      <c r="AQ80" s="591"/>
      <c r="AR80" s="590"/>
      <c r="AS80" s="592"/>
      <c r="AT80" s="614"/>
      <c r="AU80" s="615"/>
      <c r="AV80" s="615"/>
      <c r="AW80" s="615"/>
      <c r="AX80" s="615"/>
      <c r="AY80" s="615"/>
      <c r="AZ80" s="615"/>
      <c r="BA80" s="615"/>
      <c r="BB80" s="615"/>
      <c r="BC80" s="615"/>
      <c r="BD80" s="615"/>
      <c r="BE80" s="615"/>
      <c r="BF80" s="615"/>
      <c r="BG80" s="615"/>
      <c r="BH80" s="615"/>
      <c r="BI80" s="615"/>
      <c r="BJ80" s="615"/>
      <c r="BK80" s="615"/>
      <c r="BL80" s="615"/>
      <c r="BM80" s="615"/>
      <c r="BN80" s="615"/>
      <c r="BO80" s="615"/>
      <c r="BP80" s="615"/>
      <c r="BQ80" s="615"/>
      <c r="BR80" s="615"/>
      <c r="BS80" s="615"/>
      <c r="BT80" s="615"/>
      <c r="BU80" s="615"/>
      <c r="BV80" s="615"/>
      <c r="BW80" s="615"/>
      <c r="BX80" s="616"/>
    </row>
    <row r="81" spans="2:76">
      <c r="B81" s="593"/>
      <c r="C81" s="594"/>
      <c r="D81" s="594"/>
      <c r="E81" s="594"/>
      <c r="F81" s="594"/>
      <c r="G81" s="595"/>
      <c r="H81" s="593"/>
      <c r="I81" s="595"/>
      <c r="J81" s="593"/>
      <c r="K81" s="594"/>
      <c r="L81" s="594"/>
      <c r="M81" s="595"/>
      <c r="N81" s="593"/>
      <c r="O81" s="594"/>
      <c r="P81" s="594"/>
      <c r="Q81" s="595"/>
      <c r="R81" s="593"/>
      <c r="S81" s="594"/>
      <c r="T81" s="594"/>
      <c r="U81" s="594"/>
      <c r="V81" s="595"/>
      <c r="W81" s="593"/>
      <c r="X81" s="594"/>
      <c r="Y81" s="594"/>
      <c r="Z81" s="595"/>
      <c r="AA81" s="593"/>
      <c r="AB81" s="594"/>
      <c r="AC81" s="594"/>
      <c r="AD81" s="595"/>
      <c r="AE81" s="593"/>
      <c r="AF81" s="594"/>
      <c r="AG81" s="594"/>
      <c r="AH81" s="595"/>
      <c r="AI81" s="593"/>
      <c r="AJ81" s="594"/>
      <c r="AK81" s="594"/>
      <c r="AL81" s="595"/>
      <c r="AM81" s="593"/>
      <c r="AN81" s="595"/>
      <c r="AO81" s="593"/>
      <c r="AP81" s="594"/>
      <c r="AQ81" s="594"/>
      <c r="AR81" s="593"/>
      <c r="AS81" s="595"/>
      <c r="AT81" s="617"/>
      <c r="AU81" s="618"/>
      <c r="AV81" s="618"/>
      <c r="AW81" s="618"/>
      <c r="AX81" s="618"/>
      <c r="AY81" s="618"/>
      <c r="AZ81" s="618"/>
      <c r="BA81" s="618"/>
      <c r="BB81" s="618"/>
      <c r="BC81" s="618"/>
      <c r="BD81" s="618"/>
      <c r="BE81" s="618"/>
      <c r="BF81" s="618"/>
      <c r="BG81" s="618"/>
      <c r="BH81" s="618"/>
      <c r="BI81" s="618"/>
      <c r="BJ81" s="618"/>
      <c r="BK81" s="618"/>
      <c r="BL81" s="618"/>
      <c r="BM81" s="618"/>
      <c r="BN81" s="618"/>
      <c r="BO81" s="618"/>
      <c r="BP81" s="618"/>
      <c r="BQ81" s="618"/>
      <c r="BR81" s="618"/>
      <c r="BS81" s="618"/>
      <c r="BT81" s="618"/>
      <c r="BU81" s="618"/>
      <c r="BV81" s="618"/>
      <c r="BW81" s="618"/>
      <c r="BX81" s="619"/>
    </row>
    <row r="82" spans="2:76">
      <c r="B82" s="596" t="s">
        <v>443</v>
      </c>
      <c r="C82" s="597"/>
      <c r="D82" s="597"/>
      <c r="E82" s="597"/>
      <c r="F82" s="597"/>
      <c r="G82" s="598"/>
      <c r="H82" s="596" t="s">
        <v>388</v>
      </c>
      <c r="I82" s="598"/>
      <c r="J82" s="596" t="s">
        <v>70</v>
      </c>
      <c r="K82" s="597"/>
      <c r="L82" s="597"/>
      <c r="M82" s="598"/>
      <c r="N82" s="596">
        <v>10</v>
      </c>
      <c r="O82" s="597"/>
      <c r="P82" s="597"/>
      <c r="Q82" s="598"/>
      <c r="R82" s="596" t="s">
        <v>444</v>
      </c>
      <c r="S82" s="597"/>
      <c r="T82" s="597"/>
      <c r="U82" s="597"/>
      <c r="V82" s="598"/>
      <c r="W82" s="596">
        <v>1</v>
      </c>
      <c r="X82" s="597"/>
      <c r="Y82" s="597"/>
      <c r="Z82" s="598"/>
      <c r="AA82" s="596">
        <v>1</v>
      </c>
      <c r="AB82" s="597"/>
      <c r="AC82" s="597"/>
      <c r="AD82" s="598"/>
      <c r="AE82" s="587"/>
      <c r="AF82" s="588"/>
      <c r="AG82" s="588"/>
      <c r="AH82" s="589"/>
      <c r="AI82" s="587"/>
      <c r="AJ82" s="588"/>
      <c r="AK82" s="588"/>
      <c r="AL82" s="589"/>
      <c r="AM82" s="596">
        <v>4</v>
      </c>
      <c r="AN82" s="598"/>
      <c r="AO82" s="596">
        <v>600</v>
      </c>
      <c r="AP82" s="597"/>
      <c r="AQ82" s="597"/>
      <c r="AR82" s="596">
        <v>40</v>
      </c>
      <c r="AS82" s="598"/>
      <c r="AT82" s="620" t="s">
        <v>445</v>
      </c>
      <c r="AU82" s="621"/>
      <c r="AV82" s="621"/>
      <c r="AW82" s="621"/>
      <c r="AX82" s="621"/>
      <c r="AY82" s="621"/>
      <c r="AZ82" s="621"/>
      <c r="BA82" s="621"/>
      <c r="BB82" s="621"/>
      <c r="BC82" s="621"/>
      <c r="BD82" s="621"/>
      <c r="BE82" s="621"/>
      <c r="BF82" s="621"/>
      <c r="BG82" s="621"/>
      <c r="BH82" s="621"/>
      <c r="BI82" s="621"/>
      <c r="BJ82" s="621"/>
      <c r="BK82" s="621"/>
      <c r="BL82" s="621"/>
      <c r="BM82" s="621"/>
      <c r="BN82" s="621"/>
      <c r="BO82" s="621"/>
      <c r="BP82" s="621"/>
      <c r="BQ82" s="621"/>
      <c r="BR82" s="621"/>
      <c r="BS82" s="621"/>
      <c r="BT82" s="621"/>
      <c r="BU82" s="621"/>
      <c r="BV82" s="621"/>
      <c r="BW82" s="621"/>
      <c r="BX82" s="622"/>
    </row>
    <row r="83" spans="2:76">
      <c r="B83" s="599"/>
      <c r="C83" s="600"/>
      <c r="D83" s="600"/>
      <c r="E83" s="600"/>
      <c r="F83" s="600"/>
      <c r="G83" s="601"/>
      <c r="H83" s="599"/>
      <c r="I83" s="601"/>
      <c r="J83" s="599"/>
      <c r="K83" s="600"/>
      <c r="L83" s="600"/>
      <c r="M83" s="601"/>
      <c r="N83" s="599"/>
      <c r="O83" s="600"/>
      <c r="P83" s="600"/>
      <c r="Q83" s="601"/>
      <c r="R83" s="599"/>
      <c r="S83" s="600"/>
      <c r="T83" s="600"/>
      <c r="U83" s="600"/>
      <c r="V83" s="601"/>
      <c r="W83" s="599"/>
      <c r="X83" s="600"/>
      <c r="Y83" s="600"/>
      <c r="Z83" s="601"/>
      <c r="AA83" s="599"/>
      <c r="AB83" s="600"/>
      <c r="AC83" s="600"/>
      <c r="AD83" s="601"/>
      <c r="AE83" s="590"/>
      <c r="AF83" s="591"/>
      <c r="AG83" s="591"/>
      <c r="AH83" s="592"/>
      <c r="AI83" s="590"/>
      <c r="AJ83" s="591"/>
      <c r="AK83" s="591"/>
      <c r="AL83" s="592"/>
      <c r="AM83" s="599"/>
      <c r="AN83" s="601"/>
      <c r="AO83" s="599"/>
      <c r="AP83" s="600"/>
      <c r="AQ83" s="600"/>
      <c r="AR83" s="599"/>
      <c r="AS83" s="601"/>
      <c r="AT83" s="623"/>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5"/>
    </row>
    <row r="84" spans="2:76">
      <c r="B84" s="599"/>
      <c r="C84" s="600"/>
      <c r="D84" s="600"/>
      <c r="E84" s="600"/>
      <c r="F84" s="600"/>
      <c r="G84" s="601"/>
      <c r="H84" s="599"/>
      <c r="I84" s="601"/>
      <c r="J84" s="599"/>
      <c r="K84" s="600"/>
      <c r="L84" s="600"/>
      <c r="M84" s="601"/>
      <c r="N84" s="599"/>
      <c r="O84" s="600"/>
      <c r="P84" s="600"/>
      <c r="Q84" s="601"/>
      <c r="R84" s="599"/>
      <c r="S84" s="600"/>
      <c r="T84" s="600"/>
      <c r="U84" s="600"/>
      <c r="V84" s="601"/>
      <c r="W84" s="599"/>
      <c r="X84" s="600"/>
      <c r="Y84" s="600"/>
      <c r="Z84" s="601"/>
      <c r="AA84" s="599"/>
      <c r="AB84" s="600"/>
      <c r="AC84" s="600"/>
      <c r="AD84" s="601"/>
      <c r="AE84" s="590"/>
      <c r="AF84" s="591"/>
      <c r="AG84" s="591"/>
      <c r="AH84" s="592"/>
      <c r="AI84" s="590"/>
      <c r="AJ84" s="591"/>
      <c r="AK84" s="591"/>
      <c r="AL84" s="592"/>
      <c r="AM84" s="599"/>
      <c r="AN84" s="601"/>
      <c r="AO84" s="599"/>
      <c r="AP84" s="600"/>
      <c r="AQ84" s="600"/>
      <c r="AR84" s="599"/>
      <c r="AS84" s="601"/>
      <c r="AT84" s="623"/>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5"/>
    </row>
    <row r="85" spans="2:76">
      <c r="B85" s="602"/>
      <c r="C85" s="603"/>
      <c r="D85" s="603"/>
      <c r="E85" s="603"/>
      <c r="F85" s="603"/>
      <c r="G85" s="604"/>
      <c r="H85" s="602"/>
      <c r="I85" s="604"/>
      <c r="J85" s="602"/>
      <c r="K85" s="603"/>
      <c r="L85" s="603"/>
      <c r="M85" s="604"/>
      <c r="N85" s="602"/>
      <c r="O85" s="603"/>
      <c r="P85" s="603"/>
      <c r="Q85" s="604"/>
      <c r="R85" s="602"/>
      <c r="S85" s="603"/>
      <c r="T85" s="603"/>
      <c r="U85" s="603"/>
      <c r="V85" s="604"/>
      <c r="W85" s="602"/>
      <c r="X85" s="603"/>
      <c r="Y85" s="603"/>
      <c r="Z85" s="604"/>
      <c r="AA85" s="602"/>
      <c r="AB85" s="603"/>
      <c r="AC85" s="603"/>
      <c r="AD85" s="604"/>
      <c r="AE85" s="593"/>
      <c r="AF85" s="594"/>
      <c r="AG85" s="594"/>
      <c r="AH85" s="595"/>
      <c r="AI85" s="593"/>
      <c r="AJ85" s="594"/>
      <c r="AK85" s="594"/>
      <c r="AL85" s="595"/>
      <c r="AM85" s="602"/>
      <c r="AN85" s="604"/>
      <c r="AO85" s="602"/>
      <c r="AP85" s="603"/>
      <c r="AQ85" s="603"/>
      <c r="AR85" s="602"/>
      <c r="AS85" s="604"/>
      <c r="AT85" s="626"/>
      <c r="AU85" s="627"/>
      <c r="AV85" s="627"/>
      <c r="AW85" s="627"/>
      <c r="AX85" s="627"/>
      <c r="AY85" s="627"/>
      <c r="AZ85" s="627"/>
      <c r="BA85" s="627"/>
      <c r="BB85" s="627"/>
      <c r="BC85" s="627"/>
      <c r="BD85" s="627"/>
      <c r="BE85" s="627"/>
      <c r="BF85" s="627"/>
      <c r="BG85" s="627"/>
      <c r="BH85" s="627"/>
      <c r="BI85" s="627"/>
      <c r="BJ85" s="627"/>
      <c r="BK85" s="627"/>
      <c r="BL85" s="627"/>
      <c r="BM85" s="627"/>
      <c r="BN85" s="627"/>
      <c r="BO85" s="627"/>
      <c r="BP85" s="627"/>
      <c r="BQ85" s="627"/>
      <c r="BR85" s="627"/>
      <c r="BS85" s="627"/>
      <c r="BT85" s="627"/>
      <c r="BU85" s="627"/>
      <c r="BV85" s="627"/>
      <c r="BW85" s="627"/>
      <c r="BX85" s="628"/>
    </row>
    <row r="86" spans="2:76">
      <c r="B86" s="587" t="s">
        <v>446</v>
      </c>
      <c r="C86" s="588"/>
      <c r="D86" s="588"/>
      <c r="E86" s="588"/>
      <c r="F86" s="588"/>
      <c r="G86" s="589"/>
      <c r="H86" s="587" t="s">
        <v>388</v>
      </c>
      <c r="I86" s="589"/>
      <c r="J86" s="587" t="s">
        <v>70</v>
      </c>
      <c r="K86" s="588"/>
      <c r="L86" s="588"/>
      <c r="M86" s="589"/>
      <c r="N86" s="587">
        <v>15</v>
      </c>
      <c r="O86" s="588"/>
      <c r="P86" s="588"/>
      <c r="Q86" s="589"/>
      <c r="R86" s="587" t="s">
        <v>444</v>
      </c>
      <c r="S86" s="588"/>
      <c r="T86" s="588"/>
      <c r="U86" s="588"/>
      <c r="V86" s="589"/>
      <c r="W86" s="587">
        <v>1</v>
      </c>
      <c r="X86" s="588"/>
      <c r="Y86" s="588"/>
      <c r="Z86" s="589"/>
      <c r="AA86" s="587">
        <v>1</v>
      </c>
      <c r="AB86" s="588"/>
      <c r="AC86" s="588"/>
      <c r="AD86" s="589"/>
      <c r="AE86" s="587"/>
      <c r="AF86" s="588"/>
      <c r="AG86" s="588"/>
      <c r="AH86" s="589"/>
      <c r="AI86" s="587"/>
      <c r="AJ86" s="588"/>
      <c r="AK86" s="588"/>
      <c r="AL86" s="589"/>
      <c r="AM86" s="587">
        <v>4</v>
      </c>
      <c r="AN86" s="589"/>
      <c r="AO86" s="587">
        <v>800</v>
      </c>
      <c r="AP86" s="588"/>
      <c r="AQ86" s="588"/>
      <c r="AR86" s="587">
        <v>40</v>
      </c>
      <c r="AS86" s="589"/>
      <c r="AT86" s="611" t="s">
        <v>447</v>
      </c>
      <c r="AU86" s="612"/>
      <c r="AV86" s="612"/>
      <c r="AW86" s="612"/>
      <c r="AX86" s="612"/>
      <c r="AY86" s="612"/>
      <c r="AZ86" s="612"/>
      <c r="BA86" s="612"/>
      <c r="BB86" s="612"/>
      <c r="BC86" s="612"/>
      <c r="BD86" s="612"/>
      <c r="BE86" s="612"/>
      <c r="BF86" s="612"/>
      <c r="BG86" s="612"/>
      <c r="BH86" s="612"/>
      <c r="BI86" s="612"/>
      <c r="BJ86" s="612"/>
      <c r="BK86" s="612"/>
      <c r="BL86" s="612"/>
      <c r="BM86" s="612"/>
      <c r="BN86" s="612"/>
      <c r="BO86" s="612"/>
      <c r="BP86" s="612"/>
      <c r="BQ86" s="612"/>
      <c r="BR86" s="612"/>
      <c r="BS86" s="612"/>
      <c r="BT86" s="612"/>
      <c r="BU86" s="612"/>
      <c r="BV86" s="612"/>
      <c r="BW86" s="612"/>
      <c r="BX86" s="613"/>
    </row>
    <row r="87" spans="2:76">
      <c r="B87" s="590"/>
      <c r="C87" s="591"/>
      <c r="D87" s="591"/>
      <c r="E87" s="591"/>
      <c r="F87" s="591"/>
      <c r="G87" s="592"/>
      <c r="H87" s="590"/>
      <c r="I87" s="592"/>
      <c r="J87" s="590"/>
      <c r="K87" s="591"/>
      <c r="L87" s="591"/>
      <c r="M87" s="592"/>
      <c r="N87" s="590"/>
      <c r="O87" s="591"/>
      <c r="P87" s="591"/>
      <c r="Q87" s="592"/>
      <c r="R87" s="590"/>
      <c r="S87" s="591"/>
      <c r="T87" s="591"/>
      <c r="U87" s="591"/>
      <c r="V87" s="592"/>
      <c r="W87" s="590"/>
      <c r="X87" s="591"/>
      <c r="Y87" s="591"/>
      <c r="Z87" s="592"/>
      <c r="AA87" s="590"/>
      <c r="AB87" s="591"/>
      <c r="AC87" s="591"/>
      <c r="AD87" s="592"/>
      <c r="AE87" s="590"/>
      <c r="AF87" s="591"/>
      <c r="AG87" s="591"/>
      <c r="AH87" s="592"/>
      <c r="AI87" s="590"/>
      <c r="AJ87" s="591"/>
      <c r="AK87" s="591"/>
      <c r="AL87" s="592"/>
      <c r="AM87" s="590"/>
      <c r="AN87" s="592"/>
      <c r="AO87" s="590"/>
      <c r="AP87" s="591"/>
      <c r="AQ87" s="591"/>
      <c r="AR87" s="590"/>
      <c r="AS87" s="592"/>
      <c r="AT87" s="614"/>
      <c r="AU87" s="615"/>
      <c r="AV87" s="615"/>
      <c r="AW87" s="615"/>
      <c r="AX87" s="615"/>
      <c r="AY87" s="615"/>
      <c r="AZ87" s="615"/>
      <c r="BA87" s="615"/>
      <c r="BB87" s="615"/>
      <c r="BC87" s="615"/>
      <c r="BD87" s="615"/>
      <c r="BE87" s="615"/>
      <c r="BF87" s="615"/>
      <c r="BG87" s="615"/>
      <c r="BH87" s="615"/>
      <c r="BI87" s="615"/>
      <c r="BJ87" s="615"/>
      <c r="BK87" s="615"/>
      <c r="BL87" s="615"/>
      <c r="BM87" s="615"/>
      <c r="BN87" s="615"/>
      <c r="BO87" s="615"/>
      <c r="BP87" s="615"/>
      <c r="BQ87" s="615"/>
      <c r="BR87" s="615"/>
      <c r="BS87" s="615"/>
      <c r="BT87" s="615"/>
      <c r="BU87" s="615"/>
      <c r="BV87" s="615"/>
      <c r="BW87" s="615"/>
      <c r="BX87" s="616"/>
    </row>
    <row r="88" spans="2:76">
      <c r="B88" s="590"/>
      <c r="C88" s="591"/>
      <c r="D88" s="591"/>
      <c r="E88" s="591"/>
      <c r="F88" s="591"/>
      <c r="G88" s="592"/>
      <c r="H88" s="590"/>
      <c r="I88" s="592"/>
      <c r="J88" s="590"/>
      <c r="K88" s="591"/>
      <c r="L88" s="591"/>
      <c r="M88" s="592"/>
      <c r="N88" s="590"/>
      <c r="O88" s="591"/>
      <c r="P88" s="591"/>
      <c r="Q88" s="592"/>
      <c r="R88" s="590"/>
      <c r="S88" s="591"/>
      <c r="T88" s="591"/>
      <c r="U88" s="591"/>
      <c r="V88" s="592"/>
      <c r="W88" s="590"/>
      <c r="X88" s="591"/>
      <c r="Y88" s="591"/>
      <c r="Z88" s="592"/>
      <c r="AA88" s="590"/>
      <c r="AB88" s="591"/>
      <c r="AC88" s="591"/>
      <c r="AD88" s="592"/>
      <c r="AE88" s="590"/>
      <c r="AF88" s="591"/>
      <c r="AG88" s="591"/>
      <c r="AH88" s="592"/>
      <c r="AI88" s="590"/>
      <c r="AJ88" s="591"/>
      <c r="AK88" s="591"/>
      <c r="AL88" s="592"/>
      <c r="AM88" s="590"/>
      <c r="AN88" s="592"/>
      <c r="AO88" s="590"/>
      <c r="AP88" s="591"/>
      <c r="AQ88" s="591"/>
      <c r="AR88" s="590"/>
      <c r="AS88" s="592"/>
      <c r="AT88" s="614"/>
      <c r="AU88" s="615"/>
      <c r="AV88" s="615"/>
      <c r="AW88" s="615"/>
      <c r="AX88" s="615"/>
      <c r="AY88" s="615"/>
      <c r="AZ88" s="615"/>
      <c r="BA88" s="615"/>
      <c r="BB88" s="615"/>
      <c r="BC88" s="615"/>
      <c r="BD88" s="615"/>
      <c r="BE88" s="615"/>
      <c r="BF88" s="615"/>
      <c r="BG88" s="615"/>
      <c r="BH88" s="615"/>
      <c r="BI88" s="615"/>
      <c r="BJ88" s="615"/>
      <c r="BK88" s="615"/>
      <c r="BL88" s="615"/>
      <c r="BM88" s="615"/>
      <c r="BN88" s="615"/>
      <c r="BO88" s="615"/>
      <c r="BP88" s="615"/>
      <c r="BQ88" s="615"/>
      <c r="BR88" s="615"/>
      <c r="BS88" s="615"/>
      <c r="BT88" s="615"/>
      <c r="BU88" s="615"/>
      <c r="BV88" s="615"/>
      <c r="BW88" s="615"/>
      <c r="BX88" s="616"/>
    </row>
    <row r="89" spans="2:76">
      <c r="B89" s="593"/>
      <c r="C89" s="594"/>
      <c r="D89" s="594"/>
      <c r="E89" s="594"/>
      <c r="F89" s="594"/>
      <c r="G89" s="595"/>
      <c r="H89" s="593"/>
      <c r="I89" s="595"/>
      <c r="J89" s="593"/>
      <c r="K89" s="594"/>
      <c r="L89" s="594"/>
      <c r="M89" s="595"/>
      <c r="N89" s="593"/>
      <c r="O89" s="594"/>
      <c r="P89" s="594"/>
      <c r="Q89" s="595"/>
      <c r="R89" s="593"/>
      <c r="S89" s="594"/>
      <c r="T89" s="594"/>
      <c r="U89" s="594"/>
      <c r="V89" s="595"/>
      <c r="W89" s="593"/>
      <c r="X89" s="594"/>
      <c r="Y89" s="594"/>
      <c r="Z89" s="595"/>
      <c r="AA89" s="593"/>
      <c r="AB89" s="594"/>
      <c r="AC89" s="594"/>
      <c r="AD89" s="595"/>
      <c r="AE89" s="593"/>
      <c r="AF89" s="594"/>
      <c r="AG89" s="594"/>
      <c r="AH89" s="595"/>
      <c r="AI89" s="593"/>
      <c r="AJ89" s="594"/>
      <c r="AK89" s="594"/>
      <c r="AL89" s="595"/>
      <c r="AM89" s="593"/>
      <c r="AN89" s="595"/>
      <c r="AO89" s="593"/>
      <c r="AP89" s="594"/>
      <c r="AQ89" s="594"/>
      <c r="AR89" s="593"/>
      <c r="AS89" s="595"/>
      <c r="AT89" s="617"/>
      <c r="AU89" s="618"/>
      <c r="AV89" s="618"/>
      <c r="AW89" s="618"/>
      <c r="AX89" s="618"/>
      <c r="AY89" s="618"/>
      <c r="AZ89" s="618"/>
      <c r="BA89" s="618"/>
      <c r="BB89" s="618"/>
      <c r="BC89" s="618"/>
      <c r="BD89" s="618"/>
      <c r="BE89" s="618"/>
      <c r="BF89" s="618"/>
      <c r="BG89" s="618"/>
      <c r="BH89" s="618"/>
      <c r="BI89" s="618"/>
      <c r="BJ89" s="618"/>
      <c r="BK89" s="618"/>
      <c r="BL89" s="618"/>
      <c r="BM89" s="618"/>
      <c r="BN89" s="618"/>
      <c r="BO89" s="618"/>
      <c r="BP89" s="618"/>
      <c r="BQ89" s="618"/>
      <c r="BR89" s="618"/>
      <c r="BS89" s="618"/>
      <c r="BT89" s="618"/>
      <c r="BU89" s="618"/>
      <c r="BV89" s="618"/>
      <c r="BW89" s="618"/>
      <c r="BX89" s="619"/>
    </row>
    <row r="90" spans="2:76" ht="13.8" customHeight="1">
      <c r="B90" s="596" t="s">
        <v>448</v>
      </c>
      <c r="C90" s="597"/>
      <c r="D90" s="597"/>
      <c r="E90" s="597"/>
      <c r="F90" s="597"/>
      <c r="G90" s="598"/>
      <c r="H90" s="596" t="s">
        <v>388</v>
      </c>
      <c r="I90" s="598"/>
      <c r="J90" s="596" t="s">
        <v>70</v>
      </c>
      <c r="K90" s="597"/>
      <c r="L90" s="597"/>
      <c r="M90" s="598"/>
      <c r="N90" s="596">
        <v>-30</v>
      </c>
      <c r="O90" s="597"/>
      <c r="P90" s="597"/>
      <c r="Q90" s="598"/>
      <c r="R90" s="596" t="s">
        <v>422</v>
      </c>
      <c r="S90" s="597"/>
      <c r="T90" s="597"/>
      <c r="U90" s="597"/>
      <c r="V90" s="598"/>
      <c r="W90" s="596">
        <v>1</v>
      </c>
      <c r="X90" s="597"/>
      <c r="Y90" s="597"/>
      <c r="Z90" s="598"/>
      <c r="AA90" s="596">
        <v>1</v>
      </c>
      <c r="AB90" s="597"/>
      <c r="AC90" s="597"/>
      <c r="AD90" s="598"/>
      <c r="AE90" s="587"/>
      <c r="AF90" s="588"/>
      <c r="AG90" s="588"/>
      <c r="AH90" s="589"/>
      <c r="AI90" s="587"/>
      <c r="AJ90" s="588"/>
      <c r="AK90" s="588"/>
      <c r="AL90" s="589"/>
      <c r="AM90" s="596">
        <v>10</v>
      </c>
      <c r="AN90" s="598"/>
      <c r="AO90" s="596">
        <v>1600</v>
      </c>
      <c r="AP90" s="597"/>
      <c r="AQ90" s="597"/>
      <c r="AR90" s="596">
        <v>30</v>
      </c>
      <c r="AS90" s="598"/>
      <c r="AT90" s="620" t="s">
        <v>449</v>
      </c>
      <c r="AU90" s="621"/>
      <c r="AV90" s="621"/>
      <c r="AW90" s="621"/>
      <c r="AX90" s="621"/>
      <c r="AY90" s="621"/>
      <c r="AZ90" s="621"/>
      <c r="BA90" s="621"/>
      <c r="BB90" s="621"/>
      <c r="BC90" s="621"/>
      <c r="BD90" s="621"/>
      <c r="BE90" s="621"/>
      <c r="BF90" s="621"/>
      <c r="BG90" s="621"/>
      <c r="BH90" s="621"/>
      <c r="BI90" s="621"/>
      <c r="BJ90" s="621"/>
      <c r="BK90" s="621"/>
      <c r="BL90" s="621"/>
      <c r="BM90" s="621"/>
      <c r="BN90" s="621"/>
      <c r="BO90" s="621"/>
      <c r="BP90" s="621"/>
      <c r="BQ90" s="621"/>
      <c r="BR90" s="621"/>
      <c r="BS90" s="621"/>
      <c r="BT90" s="621"/>
      <c r="BU90" s="621"/>
      <c r="BV90" s="621"/>
      <c r="BW90" s="621"/>
      <c r="BX90" s="622"/>
    </row>
    <row r="91" spans="2:76">
      <c r="B91" s="599"/>
      <c r="C91" s="600"/>
      <c r="D91" s="600"/>
      <c r="E91" s="600"/>
      <c r="F91" s="600"/>
      <c r="G91" s="601"/>
      <c r="H91" s="599"/>
      <c r="I91" s="601"/>
      <c r="J91" s="599"/>
      <c r="K91" s="600"/>
      <c r="L91" s="600"/>
      <c r="M91" s="601"/>
      <c r="N91" s="599"/>
      <c r="O91" s="600"/>
      <c r="P91" s="600"/>
      <c r="Q91" s="601"/>
      <c r="R91" s="599"/>
      <c r="S91" s="600"/>
      <c r="T91" s="600"/>
      <c r="U91" s="600"/>
      <c r="V91" s="601"/>
      <c r="W91" s="599"/>
      <c r="X91" s="600"/>
      <c r="Y91" s="600"/>
      <c r="Z91" s="601"/>
      <c r="AA91" s="599"/>
      <c r="AB91" s="600"/>
      <c r="AC91" s="600"/>
      <c r="AD91" s="601"/>
      <c r="AE91" s="590"/>
      <c r="AF91" s="591"/>
      <c r="AG91" s="591"/>
      <c r="AH91" s="592"/>
      <c r="AI91" s="590"/>
      <c r="AJ91" s="591"/>
      <c r="AK91" s="591"/>
      <c r="AL91" s="592"/>
      <c r="AM91" s="599"/>
      <c r="AN91" s="601"/>
      <c r="AO91" s="599"/>
      <c r="AP91" s="600"/>
      <c r="AQ91" s="600"/>
      <c r="AR91" s="599"/>
      <c r="AS91" s="601"/>
      <c r="AT91" s="623"/>
      <c r="AU91" s="624"/>
      <c r="AV91" s="624"/>
      <c r="AW91" s="624"/>
      <c r="AX91" s="624"/>
      <c r="AY91" s="624"/>
      <c r="AZ91" s="624"/>
      <c r="BA91" s="624"/>
      <c r="BB91" s="624"/>
      <c r="BC91" s="624"/>
      <c r="BD91" s="624"/>
      <c r="BE91" s="624"/>
      <c r="BF91" s="624"/>
      <c r="BG91" s="624"/>
      <c r="BH91" s="624"/>
      <c r="BI91" s="624"/>
      <c r="BJ91" s="624"/>
      <c r="BK91" s="624"/>
      <c r="BL91" s="624"/>
      <c r="BM91" s="624"/>
      <c r="BN91" s="624"/>
      <c r="BO91" s="624"/>
      <c r="BP91" s="624"/>
      <c r="BQ91" s="624"/>
      <c r="BR91" s="624"/>
      <c r="BS91" s="624"/>
      <c r="BT91" s="624"/>
      <c r="BU91" s="624"/>
      <c r="BV91" s="624"/>
      <c r="BW91" s="624"/>
      <c r="BX91" s="625"/>
    </row>
    <row r="92" spans="2:76">
      <c r="B92" s="599"/>
      <c r="C92" s="600"/>
      <c r="D92" s="600"/>
      <c r="E92" s="600"/>
      <c r="F92" s="600"/>
      <c r="G92" s="601"/>
      <c r="H92" s="599"/>
      <c r="I92" s="601"/>
      <c r="J92" s="599"/>
      <c r="K92" s="600"/>
      <c r="L92" s="600"/>
      <c r="M92" s="601"/>
      <c r="N92" s="599"/>
      <c r="O92" s="600"/>
      <c r="P92" s="600"/>
      <c r="Q92" s="601"/>
      <c r="R92" s="599"/>
      <c r="S92" s="600"/>
      <c r="T92" s="600"/>
      <c r="U92" s="600"/>
      <c r="V92" s="601"/>
      <c r="W92" s="599"/>
      <c r="X92" s="600"/>
      <c r="Y92" s="600"/>
      <c r="Z92" s="601"/>
      <c r="AA92" s="599"/>
      <c r="AB92" s="600"/>
      <c r="AC92" s="600"/>
      <c r="AD92" s="601"/>
      <c r="AE92" s="590"/>
      <c r="AF92" s="591"/>
      <c r="AG92" s="591"/>
      <c r="AH92" s="592"/>
      <c r="AI92" s="590"/>
      <c r="AJ92" s="591"/>
      <c r="AK92" s="591"/>
      <c r="AL92" s="592"/>
      <c r="AM92" s="599"/>
      <c r="AN92" s="601"/>
      <c r="AO92" s="599"/>
      <c r="AP92" s="600"/>
      <c r="AQ92" s="600"/>
      <c r="AR92" s="599"/>
      <c r="AS92" s="601"/>
      <c r="AT92" s="623"/>
      <c r="AU92" s="624"/>
      <c r="AV92" s="624"/>
      <c r="AW92" s="624"/>
      <c r="AX92" s="624"/>
      <c r="AY92" s="624"/>
      <c r="AZ92" s="624"/>
      <c r="BA92" s="624"/>
      <c r="BB92" s="624"/>
      <c r="BC92" s="624"/>
      <c r="BD92" s="624"/>
      <c r="BE92" s="624"/>
      <c r="BF92" s="624"/>
      <c r="BG92" s="624"/>
      <c r="BH92" s="624"/>
      <c r="BI92" s="624"/>
      <c r="BJ92" s="624"/>
      <c r="BK92" s="624"/>
      <c r="BL92" s="624"/>
      <c r="BM92" s="624"/>
      <c r="BN92" s="624"/>
      <c r="BO92" s="624"/>
      <c r="BP92" s="624"/>
      <c r="BQ92" s="624"/>
      <c r="BR92" s="624"/>
      <c r="BS92" s="624"/>
      <c r="BT92" s="624"/>
      <c r="BU92" s="624"/>
      <c r="BV92" s="624"/>
      <c r="BW92" s="624"/>
      <c r="BX92" s="625"/>
    </row>
    <row r="93" spans="2:76">
      <c r="B93" s="602"/>
      <c r="C93" s="603"/>
      <c r="D93" s="603"/>
      <c r="E93" s="603"/>
      <c r="F93" s="603"/>
      <c r="G93" s="604"/>
      <c r="H93" s="602"/>
      <c r="I93" s="604"/>
      <c r="J93" s="602"/>
      <c r="K93" s="603"/>
      <c r="L93" s="603"/>
      <c r="M93" s="604"/>
      <c r="N93" s="602"/>
      <c r="O93" s="603"/>
      <c r="P93" s="603"/>
      <c r="Q93" s="604"/>
      <c r="R93" s="602"/>
      <c r="S93" s="603"/>
      <c r="T93" s="603"/>
      <c r="U93" s="603"/>
      <c r="V93" s="604"/>
      <c r="W93" s="602"/>
      <c r="X93" s="603"/>
      <c r="Y93" s="603"/>
      <c r="Z93" s="604"/>
      <c r="AA93" s="602"/>
      <c r="AB93" s="603"/>
      <c r="AC93" s="603"/>
      <c r="AD93" s="604"/>
      <c r="AE93" s="593"/>
      <c r="AF93" s="594"/>
      <c r="AG93" s="594"/>
      <c r="AH93" s="595"/>
      <c r="AI93" s="593"/>
      <c r="AJ93" s="594"/>
      <c r="AK93" s="594"/>
      <c r="AL93" s="595"/>
      <c r="AM93" s="602"/>
      <c r="AN93" s="604"/>
      <c r="AO93" s="602"/>
      <c r="AP93" s="603"/>
      <c r="AQ93" s="603"/>
      <c r="AR93" s="602"/>
      <c r="AS93" s="604"/>
      <c r="AT93" s="626"/>
      <c r="AU93" s="627"/>
      <c r="AV93" s="627"/>
      <c r="AW93" s="627"/>
      <c r="AX93" s="627"/>
      <c r="AY93" s="627"/>
      <c r="AZ93" s="627"/>
      <c r="BA93" s="627"/>
      <c r="BB93" s="627"/>
      <c r="BC93" s="627"/>
      <c r="BD93" s="627"/>
      <c r="BE93" s="627"/>
      <c r="BF93" s="627"/>
      <c r="BG93" s="627"/>
      <c r="BH93" s="627"/>
      <c r="BI93" s="627"/>
      <c r="BJ93" s="627"/>
      <c r="BK93" s="627"/>
      <c r="BL93" s="627"/>
      <c r="BM93" s="627"/>
      <c r="BN93" s="627"/>
      <c r="BO93" s="627"/>
      <c r="BP93" s="627"/>
      <c r="BQ93" s="627"/>
      <c r="BR93" s="627"/>
      <c r="BS93" s="627"/>
      <c r="BT93" s="627"/>
      <c r="BU93" s="627"/>
      <c r="BV93" s="627"/>
      <c r="BW93" s="627"/>
      <c r="BX93" s="628"/>
    </row>
    <row r="94" spans="2:76" ht="13.8" customHeight="1">
      <c r="B94" s="587" t="s">
        <v>450</v>
      </c>
      <c r="C94" s="588"/>
      <c r="D94" s="588"/>
      <c r="E94" s="588"/>
      <c r="F94" s="588"/>
      <c r="G94" s="589"/>
      <c r="H94" s="587" t="s">
        <v>395</v>
      </c>
      <c r="I94" s="589"/>
      <c r="J94" s="587" t="s">
        <v>68</v>
      </c>
      <c r="K94" s="588"/>
      <c r="L94" s="588"/>
      <c r="M94" s="589"/>
      <c r="N94" s="587">
        <v>25</v>
      </c>
      <c r="O94" s="588"/>
      <c r="P94" s="588"/>
      <c r="Q94" s="589"/>
      <c r="R94" s="587" t="s">
        <v>451</v>
      </c>
      <c r="S94" s="588"/>
      <c r="T94" s="588"/>
      <c r="U94" s="588"/>
      <c r="V94" s="589"/>
      <c r="W94" s="587" t="s">
        <v>379</v>
      </c>
      <c r="X94" s="588"/>
      <c r="Y94" s="588"/>
      <c r="Z94" s="589"/>
      <c r="AA94" s="587" t="s">
        <v>379</v>
      </c>
      <c r="AB94" s="588"/>
      <c r="AC94" s="588"/>
      <c r="AD94" s="589"/>
      <c r="AE94" s="587"/>
      <c r="AF94" s="588"/>
      <c r="AG94" s="588"/>
      <c r="AH94" s="589"/>
      <c r="AI94" s="587"/>
      <c r="AJ94" s="588"/>
      <c r="AK94" s="588"/>
      <c r="AL94" s="589"/>
      <c r="AM94" s="587">
        <v>1</v>
      </c>
      <c r="AN94" s="589"/>
      <c r="AO94" s="587">
        <v>300</v>
      </c>
      <c r="AP94" s="588"/>
      <c r="AQ94" s="588"/>
      <c r="AR94" s="587">
        <v>20</v>
      </c>
      <c r="AS94" s="589"/>
      <c r="AT94" s="611" t="s">
        <v>452</v>
      </c>
      <c r="AU94" s="612"/>
      <c r="AV94" s="612"/>
      <c r="AW94" s="612"/>
      <c r="AX94" s="612"/>
      <c r="AY94" s="612"/>
      <c r="AZ94" s="612"/>
      <c r="BA94" s="612"/>
      <c r="BB94" s="612"/>
      <c r="BC94" s="612"/>
      <c r="BD94" s="612"/>
      <c r="BE94" s="612"/>
      <c r="BF94" s="612"/>
      <c r="BG94" s="612"/>
      <c r="BH94" s="612"/>
      <c r="BI94" s="612"/>
      <c r="BJ94" s="612"/>
      <c r="BK94" s="612"/>
      <c r="BL94" s="612"/>
      <c r="BM94" s="612"/>
      <c r="BN94" s="612"/>
      <c r="BO94" s="612"/>
      <c r="BP94" s="612"/>
      <c r="BQ94" s="612"/>
      <c r="BR94" s="612"/>
      <c r="BS94" s="612"/>
      <c r="BT94" s="612"/>
      <c r="BU94" s="612"/>
      <c r="BV94" s="612"/>
      <c r="BW94" s="612"/>
      <c r="BX94" s="613"/>
    </row>
    <row r="95" spans="2:76">
      <c r="B95" s="590"/>
      <c r="C95" s="591"/>
      <c r="D95" s="591"/>
      <c r="E95" s="591"/>
      <c r="F95" s="591"/>
      <c r="G95" s="592"/>
      <c r="H95" s="590"/>
      <c r="I95" s="592"/>
      <c r="J95" s="590"/>
      <c r="K95" s="591"/>
      <c r="L95" s="591"/>
      <c r="M95" s="592"/>
      <c r="N95" s="590"/>
      <c r="O95" s="591"/>
      <c r="P95" s="591"/>
      <c r="Q95" s="592"/>
      <c r="R95" s="590"/>
      <c r="S95" s="591"/>
      <c r="T95" s="591"/>
      <c r="U95" s="591"/>
      <c r="V95" s="592"/>
      <c r="W95" s="590"/>
      <c r="X95" s="591"/>
      <c r="Y95" s="591"/>
      <c r="Z95" s="592"/>
      <c r="AA95" s="590"/>
      <c r="AB95" s="591"/>
      <c r="AC95" s="591"/>
      <c r="AD95" s="592"/>
      <c r="AE95" s="590"/>
      <c r="AF95" s="591"/>
      <c r="AG95" s="591"/>
      <c r="AH95" s="592"/>
      <c r="AI95" s="590"/>
      <c r="AJ95" s="591"/>
      <c r="AK95" s="591"/>
      <c r="AL95" s="592"/>
      <c r="AM95" s="590"/>
      <c r="AN95" s="592"/>
      <c r="AO95" s="590"/>
      <c r="AP95" s="591"/>
      <c r="AQ95" s="591"/>
      <c r="AR95" s="590"/>
      <c r="AS95" s="592"/>
      <c r="AT95" s="614"/>
      <c r="AU95" s="615"/>
      <c r="AV95" s="615"/>
      <c r="AW95" s="615"/>
      <c r="AX95" s="615"/>
      <c r="AY95" s="615"/>
      <c r="AZ95" s="615"/>
      <c r="BA95" s="615"/>
      <c r="BB95" s="615"/>
      <c r="BC95" s="615"/>
      <c r="BD95" s="615"/>
      <c r="BE95" s="615"/>
      <c r="BF95" s="615"/>
      <c r="BG95" s="615"/>
      <c r="BH95" s="615"/>
      <c r="BI95" s="615"/>
      <c r="BJ95" s="615"/>
      <c r="BK95" s="615"/>
      <c r="BL95" s="615"/>
      <c r="BM95" s="615"/>
      <c r="BN95" s="615"/>
      <c r="BO95" s="615"/>
      <c r="BP95" s="615"/>
      <c r="BQ95" s="615"/>
      <c r="BR95" s="615"/>
      <c r="BS95" s="615"/>
      <c r="BT95" s="615"/>
      <c r="BU95" s="615"/>
      <c r="BV95" s="615"/>
      <c r="BW95" s="615"/>
      <c r="BX95" s="616"/>
    </row>
    <row r="96" spans="2:76">
      <c r="B96" s="590"/>
      <c r="C96" s="591"/>
      <c r="D96" s="591"/>
      <c r="E96" s="591"/>
      <c r="F96" s="591"/>
      <c r="G96" s="592"/>
      <c r="H96" s="590"/>
      <c r="I96" s="592"/>
      <c r="J96" s="590"/>
      <c r="K96" s="591"/>
      <c r="L96" s="591"/>
      <c r="M96" s="592"/>
      <c r="N96" s="590"/>
      <c r="O96" s="591"/>
      <c r="P96" s="591"/>
      <c r="Q96" s="592"/>
      <c r="R96" s="590"/>
      <c r="S96" s="591"/>
      <c r="T96" s="591"/>
      <c r="U96" s="591"/>
      <c r="V96" s="592"/>
      <c r="W96" s="590"/>
      <c r="X96" s="591"/>
      <c r="Y96" s="591"/>
      <c r="Z96" s="592"/>
      <c r="AA96" s="590"/>
      <c r="AB96" s="591"/>
      <c r="AC96" s="591"/>
      <c r="AD96" s="592"/>
      <c r="AE96" s="590"/>
      <c r="AF96" s="591"/>
      <c r="AG96" s="591"/>
      <c r="AH96" s="592"/>
      <c r="AI96" s="590"/>
      <c r="AJ96" s="591"/>
      <c r="AK96" s="591"/>
      <c r="AL96" s="592"/>
      <c r="AM96" s="590"/>
      <c r="AN96" s="592"/>
      <c r="AO96" s="590"/>
      <c r="AP96" s="591"/>
      <c r="AQ96" s="591"/>
      <c r="AR96" s="590"/>
      <c r="AS96" s="592"/>
      <c r="AT96" s="614"/>
      <c r="AU96" s="615"/>
      <c r="AV96" s="615"/>
      <c r="AW96" s="615"/>
      <c r="AX96" s="615"/>
      <c r="AY96" s="615"/>
      <c r="AZ96" s="615"/>
      <c r="BA96" s="615"/>
      <c r="BB96" s="615"/>
      <c r="BC96" s="615"/>
      <c r="BD96" s="615"/>
      <c r="BE96" s="615"/>
      <c r="BF96" s="615"/>
      <c r="BG96" s="615"/>
      <c r="BH96" s="615"/>
      <c r="BI96" s="615"/>
      <c r="BJ96" s="615"/>
      <c r="BK96" s="615"/>
      <c r="BL96" s="615"/>
      <c r="BM96" s="615"/>
      <c r="BN96" s="615"/>
      <c r="BO96" s="615"/>
      <c r="BP96" s="615"/>
      <c r="BQ96" s="615"/>
      <c r="BR96" s="615"/>
      <c r="BS96" s="615"/>
      <c r="BT96" s="615"/>
      <c r="BU96" s="615"/>
      <c r="BV96" s="615"/>
      <c r="BW96" s="615"/>
      <c r="BX96" s="616"/>
    </row>
    <row r="97" spans="2:76">
      <c r="B97" s="593"/>
      <c r="C97" s="594"/>
      <c r="D97" s="594"/>
      <c r="E97" s="594"/>
      <c r="F97" s="594"/>
      <c r="G97" s="595"/>
      <c r="H97" s="593"/>
      <c r="I97" s="595"/>
      <c r="J97" s="593"/>
      <c r="K97" s="594"/>
      <c r="L97" s="594"/>
      <c r="M97" s="595"/>
      <c r="N97" s="593"/>
      <c r="O97" s="594"/>
      <c r="P97" s="594"/>
      <c r="Q97" s="595"/>
      <c r="R97" s="593"/>
      <c r="S97" s="594"/>
      <c r="T97" s="594"/>
      <c r="U97" s="594"/>
      <c r="V97" s="595"/>
      <c r="W97" s="593"/>
      <c r="X97" s="594"/>
      <c r="Y97" s="594"/>
      <c r="Z97" s="595"/>
      <c r="AA97" s="593"/>
      <c r="AB97" s="594"/>
      <c r="AC97" s="594"/>
      <c r="AD97" s="595"/>
      <c r="AE97" s="593"/>
      <c r="AF97" s="594"/>
      <c r="AG97" s="594"/>
      <c r="AH97" s="595"/>
      <c r="AI97" s="593"/>
      <c r="AJ97" s="594"/>
      <c r="AK97" s="594"/>
      <c r="AL97" s="595"/>
      <c r="AM97" s="593"/>
      <c r="AN97" s="595"/>
      <c r="AO97" s="593"/>
      <c r="AP97" s="594"/>
      <c r="AQ97" s="594"/>
      <c r="AR97" s="593"/>
      <c r="AS97" s="595"/>
      <c r="AT97" s="617"/>
      <c r="AU97" s="618"/>
      <c r="AV97" s="618"/>
      <c r="AW97" s="618"/>
      <c r="AX97" s="618"/>
      <c r="AY97" s="618"/>
      <c r="AZ97" s="618"/>
      <c r="BA97" s="618"/>
      <c r="BB97" s="618"/>
      <c r="BC97" s="618"/>
      <c r="BD97" s="618"/>
      <c r="BE97" s="618"/>
      <c r="BF97" s="618"/>
      <c r="BG97" s="618"/>
      <c r="BH97" s="618"/>
      <c r="BI97" s="618"/>
      <c r="BJ97" s="618"/>
      <c r="BK97" s="618"/>
      <c r="BL97" s="618"/>
      <c r="BM97" s="618"/>
      <c r="BN97" s="618"/>
      <c r="BO97" s="618"/>
      <c r="BP97" s="618"/>
      <c r="BQ97" s="618"/>
      <c r="BR97" s="618"/>
      <c r="BS97" s="618"/>
      <c r="BT97" s="618"/>
      <c r="BU97" s="618"/>
      <c r="BV97" s="618"/>
      <c r="BW97" s="618"/>
      <c r="BX97" s="619"/>
    </row>
    <row r="98" spans="2:76" ht="13.8" customHeight="1">
      <c r="B98" s="596" t="s">
        <v>453</v>
      </c>
      <c r="C98" s="597"/>
      <c r="D98" s="597"/>
      <c r="E98" s="597"/>
      <c r="F98" s="597"/>
      <c r="G98" s="598"/>
      <c r="H98" s="596" t="s">
        <v>395</v>
      </c>
      <c r="I98" s="598"/>
      <c r="J98" s="596" t="s">
        <v>76</v>
      </c>
      <c r="K98" s="597"/>
      <c r="L98" s="597"/>
      <c r="M98" s="598"/>
      <c r="N98" s="596">
        <v>-20</v>
      </c>
      <c r="O98" s="597"/>
      <c r="P98" s="597"/>
      <c r="Q98" s="598"/>
      <c r="R98" s="596" t="s">
        <v>399</v>
      </c>
      <c r="S98" s="597"/>
      <c r="T98" s="597"/>
      <c r="U98" s="597"/>
      <c r="V98" s="598"/>
      <c r="W98" s="596" t="s">
        <v>379</v>
      </c>
      <c r="X98" s="597"/>
      <c r="Y98" s="597"/>
      <c r="Z98" s="598"/>
      <c r="AA98" s="596" t="s">
        <v>379</v>
      </c>
      <c r="AB98" s="597"/>
      <c r="AC98" s="597"/>
      <c r="AD98" s="598"/>
      <c r="AE98" s="587"/>
      <c r="AF98" s="588"/>
      <c r="AG98" s="588"/>
      <c r="AH98" s="589"/>
      <c r="AI98" s="587"/>
      <c r="AJ98" s="588"/>
      <c r="AK98" s="588"/>
      <c r="AL98" s="589"/>
      <c r="AM98" s="596">
        <v>5</v>
      </c>
      <c r="AN98" s="598"/>
      <c r="AO98" s="596">
        <v>10</v>
      </c>
      <c r="AP98" s="597"/>
      <c r="AQ98" s="597"/>
      <c r="AR98" s="596">
        <v>10</v>
      </c>
      <c r="AS98" s="598"/>
      <c r="AT98" s="620" t="s">
        <v>454</v>
      </c>
      <c r="AU98" s="621"/>
      <c r="AV98" s="621"/>
      <c r="AW98" s="621"/>
      <c r="AX98" s="621"/>
      <c r="AY98" s="621"/>
      <c r="AZ98" s="621"/>
      <c r="BA98" s="621"/>
      <c r="BB98" s="621"/>
      <c r="BC98" s="621"/>
      <c r="BD98" s="621"/>
      <c r="BE98" s="621"/>
      <c r="BF98" s="621"/>
      <c r="BG98" s="621"/>
      <c r="BH98" s="621"/>
      <c r="BI98" s="621"/>
      <c r="BJ98" s="621"/>
      <c r="BK98" s="621"/>
      <c r="BL98" s="621"/>
      <c r="BM98" s="621"/>
      <c r="BN98" s="621"/>
      <c r="BO98" s="621"/>
      <c r="BP98" s="621"/>
      <c r="BQ98" s="621"/>
      <c r="BR98" s="621"/>
      <c r="BS98" s="621"/>
      <c r="BT98" s="621"/>
      <c r="BU98" s="621"/>
      <c r="BV98" s="621"/>
      <c r="BW98" s="621"/>
      <c r="BX98" s="622"/>
    </row>
    <row r="99" spans="2:76">
      <c r="B99" s="599"/>
      <c r="C99" s="600"/>
      <c r="D99" s="600"/>
      <c r="E99" s="600"/>
      <c r="F99" s="600"/>
      <c r="G99" s="601"/>
      <c r="H99" s="599"/>
      <c r="I99" s="601"/>
      <c r="J99" s="599"/>
      <c r="K99" s="600"/>
      <c r="L99" s="600"/>
      <c r="M99" s="601"/>
      <c r="N99" s="599"/>
      <c r="O99" s="600"/>
      <c r="P99" s="600"/>
      <c r="Q99" s="601"/>
      <c r="R99" s="599"/>
      <c r="S99" s="600"/>
      <c r="T99" s="600"/>
      <c r="U99" s="600"/>
      <c r="V99" s="601"/>
      <c r="W99" s="599"/>
      <c r="X99" s="600"/>
      <c r="Y99" s="600"/>
      <c r="Z99" s="601"/>
      <c r="AA99" s="599"/>
      <c r="AB99" s="600"/>
      <c r="AC99" s="600"/>
      <c r="AD99" s="601"/>
      <c r="AE99" s="590"/>
      <c r="AF99" s="591"/>
      <c r="AG99" s="591"/>
      <c r="AH99" s="592"/>
      <c r="AI99" s="590"/>
      <c r="AJ99" s="591"/>
      <c r="AK99" s="591"/>
      <c r="AL99" s="592"/>
      <c r="AM99" s="599"/>
      <c r="AN99" s="601"/>
      <c r="AO99" s="599"/>
      <c r="AP99" s="600"/>
      <c r="AQ99" s="600"/>
      <c r="AR99" s="599"/>
      <c r="AS99" s="601"/>
      <c r="AT99" s="623"/>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5"/>
    </row>
    <row r="100" spans="2:76">
      <c r="B100" s="599"/>
      <c r="C100" s="600"/>
      <c r="D100" s="600"/>
      <c r="E100" s="600"/>
      <c r="F100" s="600"/>
      <c r="G100" s="601"/>
      <c r="H100" s="599"/>
      <c r="I100" s="601"/>
      <c r="J100" s="599"/>
      <c r="K100" s="600"/>
      <c r="L100" s="600"/>
      <c r="M100" s="601"/>
      <c r="N100" s="599"/>
      <c r="O100" s="600"/>
      <c r="P100" s="600"/>
      <c r="Q100" s="601"/>
      <c r="R100" s="599"/>
      <c r="S100" s="600"/>
      <c r="T100" s="600"/>
      <c r="U100" s="600"/>
      <c r="V100" s="601"/>
      <c r="W100" s="599"/>
      <c r="X100" s="600"/>
      <c r="Y100" s="600"/>
      <c r="Z100" s="601"/>
      <c r="AA100" s="599"/>
      <c r="AB100" s="600"/>
      <c r="AC100" s="600"/>
      <c r="AD100" s="601"/>
      <c r="AE100" s="590"/>
      <c r="AF100" s="591"/>
      <c r="AG100" s="591"/>
      <c r="AH100" s="592"/>
      <c r="AI100" s="590"/>
      <c r="AJ100" s="591"/>
      <c r="AK100" s="591"/>
      <c r="AL100" s="592"/>
      <c r="AM100" s="599"/>
      <c r="AN100" s="601"/>
      <c r="AO100" s="599"/>
      <c r="AP100" s="600"/>
      <c r="AQ100" s="600"/>
      <c r="AR100" s="599"/>
      <c r="AS100" s="601"/>
      <c r="AT100" s="623"/>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5"/>
    </row>
    <row r="101" spans="2:76">
      <c r="B101" s="602"/>
      <c r="C101" s="603"/>
      <c r="D101" s="603"/>
      <c r="E101" s="603"/>
      <c r="F101" s="603"/>
      <c r="G101" s="604"/>
      <c r="H101" s="602"/>
      <c r="I101" s="604"/>
      <c r="J101" s="602"/>
      <c r="K101" s="603"/>
      <c r="L101" s="603"/>
      <c r="M101" s="604"/>
      <c r="N101" s="602"/>
      <c r="O101" s="603"/>
      <c r="P101" s="603"/>
      <c r="Q101" s="604"/>
      <c r="R101" s="602"/>
      <c r="S101" s="603"/>
      <c r="T101" s="603"/>
      <c r="U101" s="603"/>
      <c r="V101" s="604"/>
      <c r="W101" s="602"/>
      <c r="X101" s="603"/>
      <c r="Y101" s="603"/>
      <c r="Z101" s="604"/>
      <c r="AA101" s="602"/>
      <c r="AB101" s="603"/>
      <c r="AC101" s="603"/>
      <c r="AD101" s="604"/>
      <c r="AE101" s="593"/>
      <c r="AF101" s="594"/>
      <c r="AG101" s="594"/>
      <c r="AH101" s="595"/>
      <c r="AI101" s="593"/>
      <c r="AJ101" s="594"/>
      <c r="AK101" s="594"/>
      <c r="AL101" s="595"/>
      <c r="AM101" s="602"/>
      <c r="AN101" s="604"/>
      <c r="AO101" s="602"/>
      <c r="AP101" s="603"/>
      <c r="AQ101" s="603"/>
      <c r="AR101" s="602"/>
      <c r="AS101" s="604"/>
      <c r="AT101" s="626"/>
      <c r="AU101" s="627"/>
      <c r="AV101" s="627"/>
      <c r="AW101" s="627"/>
      <c r="AX101" s="627"/>
      <c r="AY101" s="627"/>
      <c r="AZ101" s="627"/>
      <c r="BA101" s="627"/>
      <c r="BB101" s="627"/>
      <c r="BC101" s="627"/>
      <c r="BD101" s="627"/>
      <c r="BE101" s="627"/>
      <c r="BF101" s="627"/>
      <c r="BG101" s="627"/>
      <c r="BH101" s="627"/>
      <c r="BI101" s="627"/>
      <c r="BJ101" s="627"/>
      <c r="BK101" s="627"/>
      <c r="BL101" s="627"/>
      <c r="BM101" s="627"/>
      <c r="BN101" s="627"/>
      <c r="BO101" s="627"/>
      <c r="BP101" s="627"/>
      <c r="BQ101" s="627"/>
      <c r="BR101" s="627"/>
      <c r="BS101" s="627"/>
      <c r="BT101" s="627"/>
      <c r="BU101" s="627"/>
      <c r="BV101" s="627"/>
      <c r="BW101" s="627"/>
      <c r="BX101" s="628"/>
    </row>
    <row r="102" spans="2:76" ht="13.8" customHeight="1">
      <c r="B102" s="587" t="s">
        <v>455</v>
      </c>
      <c r="C102" s="588"/>
      <c r="D102" s="588"/>
      <c r="E102" s="588"/>
      <c r="F102" s="588"/>
      <c r="G102" s="589"/>
      <c r="H102" s="587" t="s">
        <v>395</v>
      </c>
      <c r="I102" s="589"/>
      <c r="J102" s="587" t="s">
        <v>76</v>
      </c>
      <c r="K102" s="588"/>
      <c r="L102" s="588"/>
      <c r="M102" s="589"/>
      <c r="N102" s="587">
        <v>-20</v>
      </c>
      <c r="O102" s="588"/>
      <c r="P102" s="588"/>
      <c r="Q102" s="589"/>
      <c r="R102" s="587" t="s">
        <v>399</v>
      </c>
      <c r="S102" s="588"/>
      <c r="T102" s="588"/>
      <c r="U102" s="588"/>
      <c r="V102" s="589"/>
      <c r="W102" s="587" t="s">
        <v>379</v>
      </c>
      <c r="X102" s="588"/>
      <c r="Y102" s="588"/>
      <c r="Z102" s="589"/>
      <c r="AA102" s="587" t="s">
        <v>379</v>
      </c>
      <c r="AB102" s="588"/>
      <c r="AC102" s="588"/>
      <c r="AD102" s="589"/>
      <c r="AE102" s="587"/>
      <c r="AF102" s="588"/>
      <c r="AG102" s="588"/>
      <c r="AH102" s="589"/>
      <c r="AI102" s="587"/>
      <c r="AJ102" s="588"/>
      <c r="AK102" s="588"/>
      <c r="AL102" s="589"/>
      <c r="AM102" s="587">
        <v>6</v>
      </c>
      <c r="AN102" s="589"/>
      <c r="AO102" s="587">
        <v>10</v>
      </c>
      <c r="AP102" s="588"/>
      <c r="AQ102" s="588"/>
      <c r="AR102" s="587">
        <v>60</v>
      </c>
      <c r="AS102" s="589"/>
      <c r="AT102" s="611" t="s">
        <v>456</v>
      </c>
      <c r="AU102" s="612"/>
      <c r="AV102" s="612"/>
      <c r="AW102" s="612"/>
      <c r="AX102" s="612"/>
      <c r="AY102" s="612"/>
      <c r="AZ102" s="612"/>
      <c r="BA102" s="612"/>
      <c r="BB102" s="612"/>
      <c r="BC102" s="612"/>
      <c r="BD102" s="612"/>
      <c r="BE102" s="612"/>
      <c r="BF102" s="612"/>
      <c r="BG102" s="612"/>
      <c r="BH102" s="612"/>
      <c r="BI102" s="612"/>
      <c r="BJ102" s="612"/>
      <c r="BK102" s="612"/>
      <c r="BL102" s="612"/>
      <c r="BM102" s="612"/>
      <c r="BN102" s="612"/>
      <c r="BO102" s="612"/>
      <c r="BP102" s="612"/>
      <c r="BQ102" s="612"/>
      <c r="BR102" s="612"/>
      <c r="BS102" s="612"/>
      <c r="BT102" s="612"/>
      <c r="BU102" s="612"/>
      <c r="BV102" s="612"/>
      <c r="BW102" s="612"/>
      <c r="BX102" s="613"/>
    </row>
    <row r="103" spans="2:76">
      <c r="B103" s="590"/>
      <c r="C103" s="591"/>
      <c r="D103" s="591"/>
      <c r="E103" s="591"/>
      <c r="F103" s="591"/>
      <c r="G103" s="592"/>
      <c r="H103" s="590"/>
      <c r="I103" s="592"/>
      <c r="J103" s="590"/>
      <c r="K103" s="591"/>
      <c r="L103" s="591"/>
      <c r="M103" s="592"/>
      <c r="N103" s="590"/>
      <c r="O103" s="591"/>
      <c r="P103" s="591"/>
      <c r="Q103" s="592"/>
      <c r="R103" s="590"/>
      <c r="S103" s="591"/>
      <c r="T103" s="591"/>
      <c r="U103" s="591"/>
      <c r="V103" s="592"/>
      <c r="W103" s="590"/>
      <c r="X103" s="591"/>
      <c r="Y103" s="591"/>
      <c r="Z103" s="592"/>
      <c r="AA103" s="590"/>
      <c r="AB103" s="591"/>
      <c r="AC103" s="591"/>
      <c r="AD103" s="592"/>
      <c r="AE103" s="590"/>
      <c r="AF103" s="591"/>
      <c r="AG103" s="591"/>
      <c r="AH103" s="592"/>
      <c r="AI103" s="590"/>
      <c r="AJ103" s="591"/>
      <c r="AK103" s="591"/>
      <c r="AL103" s="592"/>
      <c r="AM103" s="590"/>
      <c r="AN103" s="592"/>
      <c r="AO103" s="590"/>
      <c r="AP103" s="591"/>
      <c r="AQ103" s="591"/>
      <c r="AR103" s="590"/>
      <c r="AS103" s="592"/>
      <c r="AT103" s="614"/>
      <c r="AU103" s="615"/>
      <c r="AV103" s="615"/>
      <c r="AW103" s="615"/>
      <c r="AX103" s="615"/>
      <c r="AY103" s="615"/>
      <c r="AZ103" s="615"/>
      <c r="BA103" s="615"/>
      <c r="BB103" s="615"/>
      <c r="BC103" s="615"/>
      <c r="BD103" s="615"/>
      <c r="BE103" s="615"/>
      <c r="BF103" s="615"/>
      <c r="BG103" s="615"/>
      <c r="BH103" s="615"/>
      <c r="BI103" s="615"/>
      <c r="BJ103" s="615"/>
      <c r="BK103" s="615"/>
      <c r="BL103" s="615"/>
      <c r="BM103" s="615"/>
      <c r="BN103" s="615"/>
      <c r="BO103" s="615"/>
      <c r="BP103" s="615"/>
      <c r="BQ103" s="615"/>
      <c r="BR103" s="615"/>
      <c r="BS103" s="615"/>
      <c r="BT103" s="615"/>
      <c r="BU103" s="615"/>
      <c r="BV103" s="615"/>
      <c r="BW103" s="615"/>
      <c r="BX103" s="616"/>
    </row>
    <row r="104" spans="2:76">
      <c r="B104" s="590"/>
      <c r="C104" s="591"/>
      <c r="D104" s="591"/>
      <c r="E104" s="591"/>
      <c r="F104" s="591"/>
      <c r="G104" s="592"/>
      <c r="H104" s="590"/>
      <c r="I104" s="592"/>
      <c r="J104" s="590"/>
      <c r="K104" s="591"/>
      <c r="L104" s="591"/>
      <c r="M104" s="592"/>
      <c r="N104" s="590"/>
      <c r="O104" s="591"/>
      <c r="P104" s="591"/>
      <c r="Q104" s="592"/>
      <c r="R104" s="590"/>
      <c r="S104" s="591"/>
      <c r="T104" s="591"/>
      <c r="U104" s="591"/>
      <c r="V104" s="592"/>
      <c r="W104" s="590"/>
      <c r="X104" s="591"/>
      <c r="Y104" s="591"/>
      <c r="Z104" s="592"/>
      <c r="AA104" s="590"/>
      <c r="AB104" s="591"/>
      <c r="AC104" s="591"/>
      <c r="AD104" s="592"/>
      <c r="AE104" s="590"/>
      <c r="AF104" s="591"/>
      <c r="AG104" s="591"/>
      <c r="AH104" s="592"/>
      <c r="AI104" s="590"/>
      <c r="AJ104" s="591"/>
      <c r="AK104" s="591"/>
      <c r="AL104" s="592"/>
      <c r="AM104" s="590"/>
      <c r="AN104" s="592"/>
      <c r="AO104" s="590"/>
      <c r="AP104" s="591"/>
      <c r="AQ104" s="591"/>
      <c r="AR104" s="590"/>
      <c r="AS104" s="592"/>
      <c r="AT104" s="614"/>
      <c r="AU104" s="615"/>
      <c r="AV104" s="615"/>
      <c r="AW104" s="615"/>
      <c r="AX104" s="615"/>
      <c r="AY104" s="615"/>
      <c r="AZ104" s="615"/>
      <c r="BA104" s="615"/>
      <c r="BB104" s="615"/>
      <c r="BC104" s="615"/>
      <c r="BD104" s="615"/>
      <c r="BE104" s="615"/>
      <c r="BF104" s="615"/>
      <c r="BG104" s="615"/>
      <c r="BH104" s="615"/>
      <c r="BI104" s="615"/>
      <c r="BJ104" s="615"/>
      <c r="BK104" s="615"/>
      <c r="BL104" s="615"/>
      <c r="BM104" s="615"/>
      <c r="BN104" s="615"/>
      <c r="BO104" s="615"/>
      <c r="BP104" s="615"/>
      <c r="BQ104" s="615"/>
      <c r="BR104" s="615"/>
      <c r="BS104" s="615"/>
      <c r="BT104" s="615"/>
      <c r="BU104" s="615"/>
      <c r="BV104" s="615"/>
      <c r="BW104" s="615"/>
      <c r="BX104" s="616"/>
    </row>
    <row r="105" spans="2:76">
      <c r="B105" s="593"/>
      <c r="C105" s="594"/>
      <c r="D105" s="594"/>
      <c r="E105" s="594"/>
      <c r="F105" s="594"/>
      <c r="G105" s="595"/>
      <c r="H105" s="593"/>
      <c r="I105" s="595"/>
      <c r="J105" s="593"/>
      <c r="K105" s="594"/>
      <c r="L105" s="594"/>
      <c r="M105" s="595"/>
      <c r="N105" s="593"/>
      <c r="O105" s="594"/>
      <c r="P105" s="594"/>
      <c r="Q105" s="595"/>
      <c r="R105" s="593"/>
      <c r="S105" s="594"/>
      <c r="T105" s="594"/>
      <c r="U105" s="594"/>
      <c r="V105" s="595"/>
      <c r="W105" s="593"/>
      <c r="X105" s="594"/>
      <c r="Y105" s="594"/>
      <c r="Z105" s="595"/>
      <c r="AA105" s="593"/>
      <c r="AB105" s="594"/>
      <c r="AC105" s="594"/>
      <c r="AD105" s="595"/>
      <c r="AE105" s="593"/>
      <c r="AF105" s="594"/>
      <c r="AG105" s="594"/>
      <c r="AH105" s="595"/>
      <c r="AI105" s="593"/>
      <c r="AJ105" s="594"/>
      <c r="AK105" s="594"/>
      <c r="AL105" s="595"/>
      <c r="AM105" s="593"/>
      <c r="AN105" s="595"/>
      <c r="AO105" s="593"/>
      <c r="AP105" s="594"/>
      <c r="AQ105" s="594"/>
      <c r="AR105" s="593"/>
      <c r="AS105" s="595"/>
      <c r="AT105" s="617"/>
      <c r="AU105" s="618"/>
      <c r="AV105" s="618"/>
      <c r="AW105" s="618"/>
      <c r="AX105" s="618"/>
      <c r="AY105" s="618"/>
      <c r="AZ105" s="618"/>
      <c r="BA105" s="618"/>
      <c r="BB105" s="618"/>
      <c r="BC105" s="618"/>
      <c r="BD105" s="618"/>
      <c r="BE105" s="618"/>
      <c r="BF105" s="618"/>
      <c r="BG105" s="618"/>
      <c r="BH105" s="618"/>
      <c r="BI105" s="618"/>
      <c r="BJ105" s="618"/>
      <c r="BK105" s="618"/>
      <c r="BL105" s="618"/>
      <c r="BM105" s="618"/>
      <c r="BN105" s="618"/>
      <c r="BO105" s="618"/>
      <c r="BP105" s="618"/>
      <c r="BQ105" s="618"/>
      <c r="BR105" s="618"/>
      <c r="BS105" s="618"/>
      <c r="BT105" s="618"/>
      <c r="BU105" s="618"/>
      <c r="BV105" s="618"/>
      <c r="BW105" s="618"/>
      <c r="BX105" s="619"/>
    </row>
    <row r="106" spans="2:76" ht="13.8" customHeight="1">
      <c r="B106" s="596" t="s">
        <v>457</v>
      </c>
      <c r="C106" s="597"/>
      <c r="D106" s="597"/>
      <c r="E106" s="597"/>
      <c r="F106" s="597"/>
      <c r="G106" s="598"/>
      <c r="H106" s="596" t="s">
        <v>388</v>
      </c>
      <c r="I106" s="598"/>
      <c r="J106" s="596" t="s">
        <v>76</v>
      </c>
      <c r="K106" s="597"/>
      <c r="L106" s="597"/>
      <c r="M106" s="598"/>
      <c r="N106" s="596">
        <v>-40</v>
      </c>
      <c r="O106" s="597"/>
      <c r="P106" s="597"/>
      <c r="Q106" s="598"/>
      <c r="R106" s="596" t="s">
        <v>458</v>
      </c>
      <c r="S106" s="597"/>
      <c r="T106" s="597"/>
      <c r="U106" s="597"/>
      <c r="V106" s="598"/>
      <c r="W106" s="596" t="s">
        <v>379</v>
      </c>
      <c r="X106" s="597"/>
      <c r="Y106" s="597"/>
      <c r="Z106" s="598"/>
      <c r="AA106" s="596" t="s">
        <v>379</v>
      </c>
      <c r="AB106" s="597"/>
      <c r="AC106" s="597"/>
      <c r="AD106" s="598"/>
      <c r="AE106" s="587"/>
      <c r="AF106" s="588"/>
      <c r="AG106" s="588"/>
      <c r="AH106" s="589"/>
      <c r="AI106" s="587"/>
      <c r="AJ106" s="588"/>
      <c r="AK106" s="588"/>
      <c r="AL106" s="589"/>
      <c r="AM106" s="596">
        <v>10</v>
      </c>
      <c r="AN106" s="598"/>
      <c r="AO106" s="596">
        <v>1200</v>
      </c>
      <c r="AP106" s="597"/>
      <c r="AQ106" s="597"/>
      <c r="AR106" s="596">
        <v>80</v>
      </c>
      <c r="AS106" s="598"/>
      <c r="AT106" s="620" t="s">
        <v>459</v>
      </c>
      <c r="AU106" s="621"/>
      <c r="AV106" s="621"/>
      <c r="AW106" s="621"/>
      <c r="AX106" s="621"/>
      <c r="AY106" s="621"/>
      <c r="AZ106" s="621"/>
      <c r="BA106" s="621"/>
      <c r="BB106" s="621"/>
      <c r="BC106" s="621"/>
      <c r="BD106" s="621"/>
      <c r="BE106" s="621"/>
      <c r="BF106" s="621"/>
      <c r="BG106" s="621"/>
      <c r="BH106" s="621"/>
      <c r="BI106" s="621"/>
      <c r="BJ106" s="621"/>
      <c r="BK106" s="621"/>
      <c r="BL106" s="621"/>
      <c r="BM106" s="621"/>
      <c r="BN106" s="621"/>
      <c r="BO106" s="621"/>
      <c r="BP106" s="621"/>
      <c r="BQ106" s="621"/>
      <c r="BR106" s="621"/>
      <c r="BS106" s="621"/>
      <c r="BT106" s="621"/>
      <c r="BU106" s="621"/>
      <c r="BV106" s="621"/>
      <c r="BW106" s="621"/>
      <c r="BX106" s="622"/>
    </row>
    <row r="107" spans="2:76">
      <c r="B107" s="599"/>
      <c r="C107" s="600"/>
      <c r="D107" s="600"/>
      <c r="E107" s="600"/>
      <c r="F107" s="600"/>
      <c r="G107" s="601"/>
      <c r="H107" s="599"/>
      <c r="I107" s="601"/>
      <c r="J107" s="599"/>
      <c r="K107" s="600"/>
      <c r="L107" s="600"/>
      <c r="M107" s="601"/>
      <c r="N107" s="599"/>
      <c r="O107" s="600"/>
      <c r="P107" s="600"/>
      <c r="Q107" s="601"/>
      <c r="R107" s="599"/>
      <c r="S107" s="600"/>
      <c r="T107" s="600"/>
      <c r="U107" s="600"/>
      <c r="V107" s="601"/>
      <c r="W107" s="599"/>
      <c r="X107" s="600"/>
      <c r="Y107" s="600"/>
      <c r="Z107" s="601"/>
      <c r="AA107" s="599"/>
      <c r="AB107" s="600"/>
      <c r="AC107" s="600"/>
      <c r="AD107" s="601"/>
      <c r="AE107" s="590"/>
      <c r="AF107" s="591"/>
      <c r="AG107" s="591"/>
      <c r="AH107" s="592"/>
      <c r="AI107" s="590"/>
      <c r="AJ107" s="591"/>
      <c r="AK107" s="591"/>
      <c r="AL107" s="592"/>
      <c r="AM107" s="599"/>
      <c r="AN107" s="601"/>
      <c r="AO107" s="599"/>
      <c r="AP107" s="600"/>
      <c r="AQ107" s="600"/>
      <c r="AR107" s="599"/>
      <c r="AS107" s="601"/>
      <c r="AT107" s="623"/>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5"/>
    </row>
    <row r="108" spans="2:76">
      <c r="B108" s="599"/>
      <c r="C108" s="600"/>
      <c r="D108" s="600"/>
      <c r="E108" s="600"/>
      <c r="F108" s="600"/>
      <c r="G108" s="601"/>
      <c r="H108" s="599"/>
      <c r="I108" s="601"/>
      <c r="J108" s="599"/>
      <c r="K108" s="600"/>
      <c r="L108" s="600"/>
      <c r="M108" s="601"/>
      <c r="N108" s="599"/>
      <c r="O108" s="600"/>
      <c r="P108" s="600"/>
      <c r="Q108" s="601"/>
      <c r="R108" s="599"/>
      <c r="S108" s="600"/>
      <c r="T108" s="600"/>
      <c r="U108" s="600"/>
      <c r="V108" s="601"/>
      <c r="W108" s="599"/>
      <c r="X108" s="600"/>
      <c r="Y108" s="600"/>
      <c r="Z108" s="601"/>
      <c r="AA108" s="599"/>
      <c r="AB108" s="600"/>
      <c r="AC108" s="600"/>
      <c r="AD108" s="601"/>
      <c r="AE108" s="590"/>
      <c r="AF108" s="591"/>
      <c r="AG108" s="591"/>
      <c r="AH108" s="592"/>
      <c r="AI108" s="590"/>
      <c r="AJ108" s="591"/>
      <c r="AK108" s="591"/>
      <c r="AL108" s="592"/>
      <c r="AM108" s="599"/>
      <c r="AN108" s="601"/>
      <c r="AO108" s="599"/>
      <c r="AP108" s="600"/>
      <c r="AQ108" s="600"/>
      <c r="AR108" s="599"/>
      <c r="AS108" s="601"/>
      <c r="AT108" s="623"/>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5"/>
    </row>
    <row r="109" spans="2:76">
      <c r="B109" s="602"/>
      <c r="C109" s="603"/>
      <c r="D109" s="603"/>
      <c r="E109" s="603"/>
      <c r="F109" s="603"/>
      <c r="G109" s="604"/>
      <c r="H109" s="602"/>
      <c r="I109" s="604"/>
      <c r="J109" s="602"/>
      <c r="K109" s="603"/>
      <c r="L109" s="603"/>
      <c r="M109" s="604"/>
      <c r="N109" s="602"/>
      <c r="O109" s="603"/>
      <c r="P109" s="603"/>
      <c r="Q109" s="604"/>
      <c r="R109" s="602"/>
      <c r="S109" s="603"/>
      <c r="T109" s="603"/>
      <c r="U109" s="603"/>
      <c r="V109" s="604"/>
      <c r="W109" s="602"/>
      <c r="X109" s="603"/>
      <c r="Y109" s="603"/>
      <c r="Z109" s="604"/>
      <c r="AA109" s="602"/>
      <c r="AB109" s="603"/>
      <c r="AC109" s="603"/>
      <c r="AD109" s="604"/>
      <c r="AE109" s="593"/>
      <c r="AF109" s="594"/>
      <c r="AG109" s="594"/>
      <c r="AH109" s="595"/>
      <c r="AI109" s="593"/>
      <c r="AJ109" s="594"/>
      <c r="AK109" s="594"/>
      <c r="AL109" s="595"/>
      <c r="AM109" s="602"/>
      <c r="AN109" s="604"/>
      <c r="AO109" s="602"/>
      <c r="AP109" s="603"/>
      <c r="AQ109" s="603"/>
      <c r="AR109" s="602"/>
      <c r="AS109" s="604"/>
      <c r="AT109" s="626"/>
      <c r="AU109" s="627"/>
      <c r="AV109" s="627"/>
      <c r="AW109" s="627"/>
      <c r="AX109" s="627"/>
      <c r="AY109" s="627"/>
      <c r="AZ109" s="627"/>
      <c r="BA109" s="627"/>
      <c r="BB109" s="627"/>
      <c r="BC109" s="627"/>
      <c r="BD109" s="627"/>
      <c r="BE109" s="627"/>
      <c r="BF109" s="627"/>
      <c r="BG109" s="627"/>
      <c r="BH109" s="627"/>
      <c r="BI109" s="627"/>
      <c r="BJ109" s="627"/>
      <c r="BK109" s="627"/>
      <c r="BL109" s="627"/>
      <c r="BM109" s="627"/>
      <c r="BN109" s="627"/>
      <c r="BO109" s="627"/>
      <c r="BP109" s="627"/>
      <c r="BQ109" s="627"/>
      <c r="BR109" s="627"/>
      <c r="BS109" s="627"/>
      <c r="BT109" s="627"/>
      <c r="BU109" s="627"/>
      <c r="BV109" s="627"/>
      <c r="BW109" s="627"/>
      <c r="BX109" s="628"/>
    </row>
    <row r="110" spans="2:76" ht="13.8" customHeight="1">
      <c r="B110" s="587" t="s">
        <v>460</v>
      </c>
      <c r="C110" s="588"/>
      <c r="D110" s="588"/>
      <c r="E110" s="588"/>
      <c r="F110" s="588"/>
      <c r="G110" s="589"/>
      <c r="H110" s="587" t="s">
        <v>395</v>
      </c>
      <c r="I110" s="589"/>
      <c r="J110" s="587" t="s">
        <v>76</v>
      </c>
      <c r="K110" s="588"/>
      <c r="L110" s="588"/>
      <c r="M110" s="589"/>
      <c r="N110" s="587">
        <v>-10</v>
      </c>
      <c r="O110" s="588"/>
      <c r="P110" s="588"/>
      <c r="Q110" s="589"/>
      <c r="R110" s="587" t="s">
        <v>444</v>
      </c>
      <c r="S110" s="588"/>
      <c r="T110" s="588"/>
      <c r="U110" s="588"/>
      <c r="V110" s="589"/>
      <c r="W110" s="587" t="s">
        <v>379</v>
      </c>
      <c r="X110" s="588"/>
      <c r="Y110" s="588"/>
      <c r="Z110" s="589"/>
      <c r="AA110" s="587" t="s">
        <v>379</v>
      </c>
      <c r="AB110" s="588"/>
      <c r="AC110" s="588"/>
      <c r="AD110" s="589"/>
      <c r="AE110" s="587"/>
      <c r="AF110" s="588"/>
      <c r="AG110" s="588"/>
      <c r="AH110" s="589"/>
      <c r="AI110" s="587"/>
      <c r="AJ110" s="588"/>
      <c r="AK110" s="588"/>
      <c r="AL110" s="589"/>
      <c r="AM110" s="587">
        <v>6</v>
      </c>
      <c r="AN110" s="589"/>
      <c r="AO110" s="587">
        <v>300</v>
      </c>
      <c r="AP110" s="588"/>
      <c r="AQ110" s="588"/>
      <c r="AR110" s="587">
        <v>30</v>
      </c>
      <c r="AS110" s="589"/>
      <c r="AT110" s="611" t="s">
        <v>461</v>
      </c>
      <c r="AU110" s="612"/>
      <c r="AV110" s="612"/>
      <c r="AW110" s="612"/>
      <c r="AX110" s="612"/>
      <c r="AY110" s="612"/>
      <c r="AZ110" s="612"/>
      <c r="BA110" s="612"/>
      <c r="BB110" s="612"/>
      <c r="BC110" s="612"/>
      <c r="BD110" s="612"/>
      <c r="BE110" s="612"/>
      <c r="BF110" s="612"/>
      <c r="BG110" s="612"/>
      <c r="BH110" s="612"/>
      <c r="BI110" s="612"/>
      <c r="BJ110" s="612"/>
      <c r="BK110" s="612"/>
      <c r="BL110" s="612"/>
      <c r="BM110" s="612"/>
      <c r="BN110" s="612"/>
      <c r="BO110" s="612"/>
      <c r="BP110" s="612"/>
      <c r="BQ110" s="612"/>
      <c r="BR110" s="612"/>
      <c r="BS110" s="612"/>
      <c r="BT110" s="612"/>
      <c r="BU110" s="612"/>
      <c r="BV110" s="612"/>
      <c r="BW110" s="612"/>
      <c r="BX110" s="613"/>
    </row>
    <row r="111" spans="2:76">
      <c r="B111" s="590"/>
      <c r="C111" s="591"/>
      <c r="D111" s="591"/>
      <c r="E111" s="591"/>
      <c r="F111" s="591"/>
      <c r="G111" s="592"/>
      <c r="H111" s="590"/>
      <c r="I111" s="592"/>
      <c r="J111" s="590"/>
      <c r="K111" s="591"/>
      <c r="L111" s="591"/>
      <c r="M111" s="592"/>
      <c r="N111" s="590"/>
      <c r="O111" s="591"/>
      <c r="P111" s="591"/>
      <c r="Q111" s="592"/>
      <c r="R111" s="590"/>
      <c r="S111" s="591"/>
      <c r="T111" s="591"/>
      <c r="U111" s="591"/>
      <c r="V111" s="592"/>
      <c r="W111" s="590"/>
      <c r="X111" s="591"/>
      <c r="Y111" s="591"/>
      <c r="Z111" s="592"/>
      <c r="AA111" s="590"/>
      <c r="AB111" s="591"/>
      <c r="AC111" s="591"/>
      <c r="AD111" s="592"/>
      <c r="AE111" s="590"/>
      <c r="AF111" s="591"/>
      <c r="AG111" s="591"/>
      <c r="AH111" s="592"/>
      <c r="AI111" s="590"/>
      <c r="AJ111" s="591"/>
      <c r="AK111" s="591"/>
      <c r="AL111" s="592"/>
      <c r="AM111" s="590"/>
      <c r="AN111" s="592"/>
      <c r="AO111" s="590"/>
      <c r="AP111" s="591"/>
      <c r="AQ111" s="591"/>
      <c r="AR111" s="590"/>
      <c r="AS111" s="592"/>
      <c r="AT111" s="614"/>
      <c r="AU111" s="615"/>
      <c r="AV111" s="615"/>
      <c r="AW111" s="615"/>
      <c r="AX111" s="615"/>
      <c r="AY111" s="615"/>
      <c r="AZ111" s="615"/>
      <c r="BA111" s="615"/>
      <c r="BB111" s="615"/>
      <c r="BC111" s="615"/>
      <c r="BD111" s="615"/>
      <c r="BE111" s="615"/>
      <c r="BF111" s="615"/>
      <c r="BG111" s="615"/>
      <c r="BH111" s="615"/>
      <c r="BI111" s="615"/>
      <c r="BJ111" s="615"/>
      <c r="BK111" s="615"/>
      <c r="BL111" s="615"/>
      <c r="BM111" s="615"/>
      <c r="BN111" s="615"/>
      <c r="BO111" s="615"/>
      <c r="BP111" s="615"/>
      <c r="BQ111" s="615"/>
      <c r="BR111" s="615"/>
      <c r="BS111" s="615"/>
      <c r="BT111" s="615"/>
      <c r="BU111" s="615"/>
      <c r="BV111" s="615"/>
      <c r="BW111" s="615"/>
      <c r="BX111" s="616"/>
    </row>
    <row r="112" spans="2:76">
      <c r="B112" s="590"/>
      <c r="C112" s="591"/>
      <c r="D112" s="591"/>
      <c r="E112" s="591"/>
      <c r="F112" s="591"/>
      <c r="G112" s="592"/>
      <c r="H112" s="590"/>
      <c r="I112" s="592"/>
      <c r="J112" s="590"/>
      <c r="K112" s="591"/>
      <c r="L112" s="591"/>
      <c r="M112" s="592"/>
      <c r="N112" s="590"/>
      <c r="O112" s="591"/>
      <c r="P112" s="591"/>
      <c r="Q112" s="592"/>
      <c r="R112" s="590"/>
      <c r="S112" s="591"/>
      <c r="T112" s="591"/>
      <c r="U112" s="591"/>
      <c r="V112" s="592"/>
      <c r="W112" s="590"/>
      <c r="X112" s="591"/>
      <c r="Y112" s="591"/>
      <c r="Z112" s="592"/>
      <c r="AA112" s="590"/>
      <c r="AB112" s="591"/>
      <c r="AC112" s="591"/>
      <c r="AD112" s="592"/>
      <c r="AE112" s="590"/>
      <c r="AF112" s="591"/>
      <c r="AG112" s="591"/>
      <c r="AH112" s="592"/>
      <c r="AI112" s="590"/>
      <c r="AJ112" s="591"/>
      <c r="AK112" s="591"/>
      <c r="AL112" s="592"/>
      <c r="AM112" s="590"/>
      <c r="AN112" s="592"/>
      <c r="AO112" s="590"/>
      <c r="AP112" s="591"/>
      <c r="AQ112" s="591"/>
      <c r="AR112" s="590"/>
      <c r="AS112" s="592"/>
      <c r="AT112" s="614"/>
      <c r="AU112" s="615"/>
      <c r="AV112" s="615"/>
      <c r="AW112" s="615"/>
      <c r="AX112" s="615"/>
      <c r="AY112" s="615"/>
      <c r="AZ112" s="615"/>
      <c r="BA112" s="615"/>
      <c r="BB112" s="615"/>
      <c r="BC112" s="615"/>
      <c r="BD112" s="615"/>
      <c r="BE112" s="615"/>
      <c r="BF112" s="615"/>
      <c r="BG112" s="615"/>
      <c r="BH112" s="615"/>
      <c r="BI112" s="615"/>
      <c r="BJ112" s="615"/>
      <c r="BK112" s="615"/>
      <c r="BL112" s="615"/>
      <c r="BM112" s="615"/>
      <c r="BN112" s="615"/>
      <c r="BO112" s="615"/>
      <c r="BP112" s="615"/>
      <c r="BQ112" s="615"/>
      <c r="BR112" s="615"/>
      <c r="BS112" s="615"/>
      <c r="BT112" s="615"/>
      <c r="BU112" s="615"/>
      <c r="BV112" s="615"/>
      <c r="BW112" s="615"/>
      <c r="BX112" s="616"/>
    </row>
    <row r="113" spans="2:76">
      <c r="B113" s="593"/>
      <c r="C113" s="594"/>
      <c r="D113" s="594"/>
      <c r="E113" s="594"/>
      <c r="F113" s="594"/>
      <c r="G113" s="595"/>
      <c r="H113" s="593"/>
      <c r="I113" s="595"/>
      <c r="J113" s="593"/>
      <c r="K113" s="594"/>
      <c r="L113" s="594"/>
      <c r="M113" s="595"/>
      <c r="N113" s="593"/>
      <c r="O113" s="594"/>
      <c r="P113" s="594"/>
      <c r="Q113" s="595"/>
      <c r="R113" s="593"/>
      <c r="S113" s="594"/>
      <c r="T113" s="594"/>
      <c r="U113" s="594"/>
      <c r="V113" s="595"/>
      <c r="W113" s="593"/>
      <c r="X113" s="594"/>
      <c r="Y113" s="594"/>
      <c r="Z113" s="595"/>
      <c r="AA113" s="593"/>
      <c r="AB113" s="594"/>
      <c r="AC113" s="594"/>
      <c r="AD113" s="595"/>
      <c r="AE113" s="593"/>
      <c r="AF113" s="594"/>
      <c r="AG113" s="594"/>
      <c r="AH113" s="595"/>
      <c r="AI113" s="593"/>
      <c r="AJ113" s="594"/>
      <c r="AK113" s="594"/>
      <c r="AL113" s="595"/>
      <c r="AM113" s="593"/>
      <c r="AN113" s="595"/>
      <c r="AO113" s="593"/>
      <c r="AP113" s="594"/>
      <c r="AQ113" s="594"/>
      <c r="AR113" s="593"/>
      <c r="AS113" s="595"/>
      <c r="AT113" s="617"/>
      <c r="AU113" s="618"/>
      <c r="AV113" s="618"/>
      <c r="AW113" s="618"/>
      <c r="AX113" s="618"/>
      <c r="AY113" s="618"/>
      <c r="AZ113" s="618"/>
      <c r="BA113" s="618"/>
      <c r="BB113" s="618"/>
      <c r="BC113" s="618"/>
      <c r="BD113" s="618"/>
      <c r="BE113" s="618"/>
      <c r="BF113" s="618"/>
      <c r="BG113" s="618"/>
      <c r="BH113" s="618"/>
      <c r="BI113" s="618"/>
      <c r="BJ113" s="618"/>
      <c r="BK113" s="618"/>
      <c r="BL113" s="618"/>
      <c r="BM113" s="618"/>
      <c r="BN113" s="618"/>
      <c r="BO113" s="618"/>
      <c r="BP113" s="618"/>
      <c r="BQ113" s="618"/>
      <c r="BR113" s="618"/>
      <c r="BS113" s="618"/>
      <c r="BT113" s="618"/>
      <c r="BU113" s="618"/>
      <c r="BV113" s="618"/>
      <c r="BW113" s="618"/>
      <c r="BX113" s="619"/>
    </row>
    <row r="114" spans="2:76" ht="13.8" customHeight="1">
      <c r="B114" s="596" t="s">
        <v>462</v>
      </c>
      <c r="C114" s="597"/>
      <c r="D114" s="597"/>
      <c r="E114" s="597"/>
      <c r="F114" s="597"/>
      <c r="G114" s="598"/>
      <c r="H114" s="596" t="s">
        <v>388</v>
      </c>
      <c r="I114" s="598"/>
      <c r="J114" s="596" t="s">
        <v>76</v>
      </c>
      <c r="K114" s="597"/>
      <c r="L114" s="597"/>
      <c r="M114" s="598"/>
      <c r="N114" s="596">
        <v>-40</v>
      </c>
      <c r="O114" s="597"/>
      <c r="P114" s="597"/>
      <c r="Q114" s="598"/>
      <c r="R114" s="596" t="s">
        <v>463</v>
      </c>
      <c r="S114" s="597"/>
      <c r="T114" s="597"/>
      <c r="U114" s="597"/>
      <c r="V114" s="598"/>
      <c r="W114" s="596">
        <v>1</v>
      </c>
      <c r="X114" s="597"/>
      <c r="Y114" s="597"/>
      <c r="Z114" s="598"/>
      <c r="AA114" s="596">
        <v>1</v>
      </c>
      <c r="AB114" s="597"/>
      <c r="AC114" s="597"/>
      <c r="AD114" s="598"/>
      <c r="AE114" s="587"/>
      <c r="AF114" s="588"/>
      <c r="AG114" s="588"/>
      <c r="AH114" s="589"/>
      <c r="AI114" s="587"/>
      <c r="AJ114" s="588"/>
      <c r="AK114" s="588"/>
      <c r="AL114" s="589"/>
      <c r="AM114" s="596">
        <v>10</v>
      </c>
      <c r="AN114" s="598"/>
      <c r="AO114" s="596">
        <v>1200</v>
      </c>
      <c r="AP114" s="597"/>
      <c r="AQ114" s="597"/>
      <c r="AR114" s="596">
        <v>60</v>
      </c>
      <c r="AS114" s="598"/>
      <c r="AT114" s="620" t="s">
        <v>464</v>
      </c>
      <c r="AU114" s="621"/>
      <c r="AV114" s="621"/>
      <c r="AW114" s="621"/>
      <c r="AX114" s="621"/>
      <c r="AY114" s="621"/>
      <c r="AZ114" s="621"/>
      <c r="BA114" s="621"/>
      <c r="BB114" s="621"/>
      <c r="BC114" s="621"/>
      <c r="BD114" s="621"/>
      <c r="BE114" s="621"/>
      <c r="BF114" s="621"/>
      <c r="BG114" s="621"/>
      <c r="BH114" s="621"/>
      <c r="BI114" s="621"/>
      <c r="BJ114" s="621"/>
      <c r="BK114" s="621"/>
      <c r="BL114" s="621"/>
      <c r="BM114" s="621"/>
      <c r="BN114" s="621"/>
      <c r="BO114" s="621"/>
      <c r="BP114" s="621"/>
      <c r="BQ114" s="621"/>
      <c r="BR114" s="621"/>
      <c r="BS114" s="621"/>
      <c r="BT114" s="621"/>
      <c r="BU114" s="621"/>
      <c r="BV114" s="621"/>
      <c r="BW114" s="621"/>
      <c r="BX114" s="622"/>
    </row>
    <row r="115" spans="2:76">
      <c r="B115" s="599"/>
      <c r="C115" s="600"/>
      <c r="D115" s="600"/>
      <c r="E115" s="600"/>
      <c r="F115" s="600"/>
      <c r="G115" s="601"/>
      <c r="H115" s="599"/>
      <c r="I115" s="601"/>
      <c r="J115" s="599"/>
      <c r="K115" s="600"/>
      <c r="L115" s="600"/>
      <c r="M115" s="601"/>
      <c r="N115" s="599"/>
      <c r="O115" s="600"/>
      <c r="P115" s="600"/>
      <c r="Q115" s="601"/>
      <c r="R115" s="599"/>
      <c r="S115" s="600"/>
      <c r="T115" s="600"/>
      <c r="U115" s="600"/>
      <c r="V115" s="601"/>
      <c r="W115" s="599"/>
      <c r="X115" s="600"/>
      <c r="Y115" s="600"/>
      <c r="Z115" s="601"/>
      <c r="AA115" s="599"/>
      <c r="AB115" s="600"/>
      <c r="AC115" s="600"/>
      <c r="AD115" s="601"/>
      <c r="AE115" s="590"/>
      <c r="AF115" s="591"/>
      <c r="AG115" s="591"/>
      <c r="AH115" s="592"/>
      <c r="AI115" s="590"/>
      <c r="AJ115" s="591"/>
      <c r="AK115" s="591"/>
      <c r="AL115" s="592"/>
      <c r="AM115" s="599"/>
      <c r="AN115" s="601"/>
      <c r="AO115" s="599"/>
      <c r="AP115" s="600"/>
      <c r="AQ115" s="600"/>
      <c r="AR115" s="599"/>
      <c r="AS115" s="601"/>
      <c r="AT115" s="623"/>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5"/>
    </row>
    <row r="116" spans="2:76">
      <c r="B116" s="599"/>
      <c r="C116" s="600"/>
      <c r="D116" s="600"/>
      <c r="E116" s="600"/>
      <c r="F116" s="600"/>
      <c r="G116" s="601"/>
      <c r="H116" s="599"/>
      <c r="I116" s="601"/>
      <c r="J116" s="599"/>
      <c r="K116" s="600"/>
      <c r="L116" s="600"/>
      <c r="M116" s="601"/>
      <c r="N116" s="599"/>
      <c r="O116" s="600"/>
      <c r="P116" s="600"/>
      <c r="Q116" s="601"/>
      <c r="R116" s="599"/>
      <c r="S116" s="600"/>
      <c r="T116" s="600"/>
      <c r="U116" s="600"/>
      <c r="V116" s="601"/>
      <c r="W116" s="599"/>
      <c r="X116" s="600"/>
      <c r="Y116" s="600"/>
      <c r="Z116" s="601"/>
      <c r="AA116" s="599"/>
      <c r="AB116" s="600"/>
      <c r="AC116" s="600"/>
      <c r="AD116" s="601"/>
      <c r="AE116" s="590"/>
      <c r="AF116" s="591"/>
      <c r="AG116" s="591"/>
      <c r="AH116" s="592"/>
      <c r="AI116" s="590"/>
      <c r="AJ116" s="591"/>
      <c r="AK116" s="591"/>
      <c r="AL116" s="592"/>
      <c r="AM116" s="599"/>
      <c r="AN116" s="601"/>
      <c r="AO116" s="599"/>
      <c r="AP116" s="600"/>
      <c r="AQ116" s="600"/>
      <c r="AR116" s="599"/>
      <c r="AS116" s="601"/>
      <c r="AT116" s="623"/>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5"/>
    </row>
    <row r="117" spans="2:76">
      <c r="B117" s="602"/>
      <c r="C117" s="603"/>
      <c r="D117" s="603"/>
      <c r="E117" s="603"/>
      <c r="F117" s="603"/>
      <c r="G117" s="604"/>
      <c r="H117" s="602"/>
      <c r="I117" s="604"/>
      <c r="J117" s="602"/>
      <c r="K117" s="603"/>
      <c r="L117" s="603"/>
      <c r="M117" s="604"/>
      <c r="N117" s="602"/>
      <c r="O117" s="603"/>
      <c r="P117" s="603"/>
      <c r="Q117" s="604"/>
      <c r="R117" s="602"/>
      <c r="S117" s="603"/>
      <c r="T117" s="603"/>
      <c r="U117" s="603"/>
      <c r="V117" s="604"/>
      <c r="W117" s="602"/>
      <c r="X117" s="603"/>
      <c r="Y117" s="603"/>
      <c r="Z117" s="604"/>
      <c r="AA117" s="602"/>
      <c r="AB117" s="603"/>
      <c r="AC117" s="603"/>
      <c r="AD117" s="604"/>
      <c r="AE117" s="593"/>
      <c r="AF117" s="594"/>
      <c r="AG117" s="594"/>
      <c r="AH117" s="595"/>
      <c r="AI117" s="593"/>
      <c r="AJ117" s="594"/>
      <c r="AK117" s="594"/>
      <c r="AL117" s="595"/>
      <c r="AM117" s="602"/>
      <c r="AN117" s="604"/>
      <c r="AO117" s="602"/>
      <c r="AP117" s="603"/>
      <c r="AQ117" s="603"/>
      <c r="AR117" s="602"/>
      <c r="AS117" s="604"/>
      <c r="AT117" s="626"/>
      <c r="AU117" s="627"/>
      <c r="AV117" s="627"/>
      <c r="AW117" s="627"/>
      <c r="AX117" s="627"/>
      <c r="AY117" s="627"/>
      <c r="AZ117" s="627"/>
      <c r="BA117" s="627"/>
      <c r="BB117" s="627"/>
      <c r="BC117" s="627"/>
      <c r="BD117" s="627"/>
      <c r="BE117" s="627"/>
      <c r="BF117" s="627"/>
      <c r="BG117" s="627"/>
      <c r="BH117" s="627"/>
      <c r="BI117" s="627"/>
      <c r="BJ117" s="627"/>
      <c r="BK117" s="627"/>
      <c r="BL117" s="627"/>
      <c r="BM117" s="627"/>
      <c r="BN117" s="627"/>
      <c r="BO117" s="627"/>
      <c r="BP117" s="627"/>
      <c r="BQ117" s="627"/>
      <c r="BR117" s="627"/>
      <c r="BS117" s="627"/>
      <c r="BT117" s="627"/>
      <c r="BU117" s="627"/>
      <c r="BV117" s="627"/>
      <c r="BW117" s="627"/>
      <c r="BX117" s="628"/>
    </row>
    <row r="118" spans="2:76" ht="13.8" customHeight="1">
      <c r="B118" s="587" t="s">
        <v>465</v>
      </c>
      <c r="C118" s="588"/>
      <c r="D118" s="588"/>
      <c r="E118" s="588"/>
      <c r="F118" s="588"/>
      <c r="G118" s="589"/>
      <c r="H118" s="587" t="s">
        <v>395</v>
      </c>
      <c r="I118" s="589"/>
      <c r="J118" s="587" t="s">
        <v>78</v>
      </c>
      <c r="K118" s="588"/>
      <c r="L118" s="588"/>
      <c r="M118" s="589"/>
      <c r="N118" s="587" t="s">
        <v>414</v>
      </c>
      <c r="O118" s="588"/>
      <c r="P118" s="588"/>
      <c r="Q118" s="589"/>
      <c r="R118" s="587" t="s">
        <v>466</v>
      </c>
      <c r="S118" s="588"/>
      <c r="T118" s="588"/>
      <c r="U118" s="588"/>
      <c r="V118" s="589"/>
      <c r="W118" s="587" t="s">
        <v>379</v>
      </c>
      <c r="X118" s="588"/>
      <c r="Y118" s="588"/>
      <c r="Z118" s="589"/>
      <c r="AA118" s="587" t="s">
        <v>379</v>
      </c>
      <c r="AB118" s="588"/>
      <c r="AC118" s="588"/>
      <c r="AD118" s="589"/>
      <c r="AE118" s="587"/>
      <c r="AF118" s="588"/>
      <c r="AG118" s="588"/>
      <c r="AH118" s="589"/>
      <c r="AI118" s="587"/>
      <c r="AJ118" s="588"/>
      <c r="AK118" s="588"/>
      <c r="AL118" s="589"/>
      <c r="AM118" s="587">
        <v>3</v>
      </c>
      <c r="AN118" s="589"/>
      <c r="AO118" s="587">
        <v>600</v>
      </c>
      <c r="AP118" s="588"/>
      <c r="AQ118" s="588"/>
      <c r="AR118" s="587">
        <v>60</v>
      </c>
      <c r="AS118" s="589"/>
      <c r="AT118" s="611" t="s">
        <v>467</v>
      </c>
      <c r="AU118" s="612"/>
      <c r="AV118" s="612"/>
      <c r="AW118" s="612"/>
      <c r="AX118" s="612"/>
      <c r="AY118" s="612"/>
      <c r="AZ118" s="612"/>
      <c r="BA118" s="612"/>
      <c r="BB118" s="612"/>
      <c r="BC118" s="612"/>
      <c r="BD118" s="612"/>
      <c r="BE118" s="612"/>
      <c r="BF118" s="612"/>
      <c r="BG118" s="612"/>
      <c r="BH118" s="612"/>
      <c r="BI118" s="612"/>
      <c r="BJ118" s="612"/>
      <c r="BK118" s="612"/>
      <c r="BL118" s="612"/>
      <c r="BM118" s="612"/>
      <c r="BN118" s="612"/>
      <c r="BO118" s="612"/>
      <c r="BP118" s="612"/>
      <c r="BQ118" s="612"/>
      <c r="BR118" s="612"/>
      <c r="BS118" s="612"/>
      <c r="BT118" s="612"/>
      <c r="BU118" s="612"/>
      <c r="BV118" s="612"/>
      <c r="BW118" s="612"/>
      <c r="BX118" s="613"/>
    </row>
    <row r="119" spans="2:76">
      <c r="B119" s="590"/>
      <c r="C119" s="591"/>
      <c r="D119" s="591"/>
      <c r="E119" s="591"/>
      <c r="F119" s="591"/>
      <c r="G119" s="592"/>
      <c r="H119" s="590"/>
      <c r="I119" s="592"/>
      <c r="J119" s="590"/>
      <c r="K119" s="591"/>
      <c r="L119" s="591"/>
      <c r="M119" s="592"/>
      <c r="N119" s="590"/>
      <c r="O119" s="591"/>
      <c r="P119" s="591"/>
      <c r="Q119" s="592"/>
      <c r="R119" s="590"/>
      <c r="S119" s="591"/>
      <c r="T119" s="591"/>
      <c r="U119" s="591"/>
      <c r="V119" s="592"/>
      <c r="W119" s="590"/>
      <c r="X119" s="591"/>
      <c r="Y119" s="591"/>
      <c r="Z119" s="592"/>
      <c r="AA119" s="590"/>
      <c r="AB119" s="591"/>
      <c r="AC119" s="591"/>
      <c r="AD119" s="592"/>
      <c r="AE119" s="590"/>
      <c r="AF119" s="591"/>
      <c r="AG119" s="591"/>
      <c r="AH119" s="592"/>
      <c r="AI119" s="590"/>
      <c r="AJ119" s="591"/>
      <c r="AK119" s="591"/>
      <c r="AL119" s="592"/>
      <c r="AM119" s="590"/>
      <c r="AN119" s="592"/>
      <c r="AO119" s="590"/>
      <c r="AP119" s="591"/>
      <c r="AQ119" s="591"/>
      <c r="AR119" s="590"/>
      <c r="AS119" s="592"/>
      <c r="AT119" s="614"/>
      <c r="AU119" s="615"/>
      <c r="AV119" s="615"/>
      <c r="AW119" s="615"/>
      <c r="AX119" s="615"/>
      <c r="AY119" s="615"/>
      <c r="AZ119" s="615"/>
      <c r="BA119" s="615"/>
      <c r="BB119" s="615"/>
      <c r="BC119" s="615"/>
      <c r="BD119" s="615"/>
      <c r="BE119" s="615"/>
      <c r="BF119" s="615"/>
      <c r="BG119" s="615"/>
      <c r="BH119" s="615"/>
      <c r="BI119" s="615"/>
      <c r="BJ119" s="615"/>
      <c r="BK119" s="615"/>
      <c r="BL119" s="615"/>
      <c r="BM119" s="615"/>
      <c r="BN119" s="615"/>
      <c r="BO119" s="615"/>
      <c r="BP119" s="615"/>
      <c r="BQ119" s="615"/>
      <c r="BR119" s="615"/>
      <c r="BS119" s="615"/>
      <c r="BT119" s="615"/>
      <c r="BU119" s="615"/>
      <c r="BV119" s="615"/>
      <c r="BW119" s="615"/>
      <c r="BX119" s="616"/>
    </row>
    <row r="120" spans="2:76">
      <c r="B120" s="590"/>
      <c r="C120" s="591"/>
      <c r="D120" s="591"/>
      <c r="E120" s="591"/>
      <c r="F120" s="591"/>
      <c r="G120" s="592"/>
      <c r="H120" s="590"/>
      <c r="I120" s="592"/>
      <c r="J120" s="590"/>
      <c r="K120" s="591"/>
      <c r="L120" s="591"/>
      <c r="M120" s="592"/>
      <c r="N120" s="590"/>
      <c r="O120" s="591"/>
      <c r="P120" s="591"/>
      <c r="Q120" s="592"/>
      <c r="R120" s="590"/>
      <c r="S120" s="591"/>
      <c r="T120" s="591"/>
      <c r="U120" s="591"/>
      <c r="V120" s="592"/>
      <c r="W120" s="590"/>
      <c r="X120" s="591"/>
      <c r="Y120" s="591"/>
      <c r="Z120" s="592"/>
      <c r="AA120" s="590"/>
      <c r="AB120" s="591"/>
      <c r="AC120" s="591"/>
      <c r="AD120" s="592"/>
      <c r="AE120" s="590"/>
      <c r="AF120" s="591"/>
      <c r="AG120" s="591"/>
      <c r="AH120" s="592"/>
      <c r="AI120" s="590"/>
      <c r="AJ120" s="591"/>
      <c r="AK120" s="591"/>
      <c r="AL120" s="592"/>
      <c r="AM120" s="590"/>
      <c r="AN120" s="592"/>
      <c r="AO120" s="590"/>
      <c r="AP120" s="591"/>
      <c r="AQ120" s="591"/>
      <c r="AR120" s="590"/>
      <c r="AS120" s="592"/>
      <c r="AT120" s="614"/>
      <c r="AU120" s="615"/>
      <c r="AV120" s="615"/>
      <c r="AW120" s="615"/>
      <c r="AX120" s="615"/>
      <c r="AY120" s="615"/>
      <c r="AZ120" s="615"/>
      <c r="BA120" s="615"/>
      <c r="BB120" s="615"/>
      <c r="BC120" s="615"/>
      <c r="BD120" s="615"/>
      <c r="BE120" s="615"/>
      <c r="BF120" s="615"/>
      <c r="BG120" s="615"/>
      <c r="BH120" s="615"/>
      <c r="BI120" s="615"/>
      <c r="BJ120" s="615"/>
      <c r="BK120" s="615"/>
      <c r="BL120" s="615"/>
      <c r="BM120" s="615"/>
      <c r="BN120" s="615"/>
      <c r="BO120" s="615"/>
      <c r="BP120" s="615"/>
      <c r="BQ120" s="615"/>
      <c r="BR120" s="615"/>
      <c r="BS120" s="615"/>
      <c r="BT120" s="615"/>
      <c r="BU120" s="615"/>
      <c r="BV120" s="615"/>
      <c r="BW120" s="615"/>
      <c r="BX120" s="616"/>
    </row>
    <row r="121" spans="2:76">
      <c r="B121" s="593"/>
      <c r="C121" s="594"/>
      <c r="D121" s="594"/>
      <c r="E121" s="594"/>
      <c r="F121" s="594"/>
      <c r="G121" s="595"/>
      <c r="H121" s="593"/>
      <c r="I121" s="595"/>
      <c r="J121" s="593"/>
      <c r="K121" s="594"/>
      <c r="L121" s="594"/>
      <c r="M121" s="595"/>
      <c r="N121" s="593"/>
      <c r="O121" s="594"/>
      <c r="P121" s="594"/>
      <c r="Q121" s="595"/>
      <c r="R121" s="593"/>
      <c r="S121" s="594"/>
      <c r="T121" s="594"/>
      <c r="U121" s="594"/>
      <c r="V121" s="595"/>
      <c r="W121" s="593"/>
      <c r="X121" s="594"/>
      <c r="Y121" s="594"/>
      <c r="Z121" s="595"/>
      <c r="AA121" s="593"/>
      <c r="AB121" s="594"/>
      <c r="AC121" s="594"/>
      <c r="AD121" s="595"/>
      <c r="AE121" s="593"/>
      <c r="AF121" s="594"/>
      <c r="AG121" s="594"/>
      <c r="AH121" s="595"/>
      <c r="AI121" s="593"/>
      <c r="AJ121" s="594"/>
      <c r="AK121" s="594"/>
      <c r="AL121" s="595"/>
      <c r="AM121" s="593"/>
      <c r="AN121" s="595"/>
      <c r="AO121" s="593"/>
      <c r="AP121" s="594"/>
      <c r="AQ121" s="594"/>
      <c r="AR121" s="593"/>
      <c r="AS121" s="595"/>
      <c r="AT121" s="617"/>
      <c r="AU121" s="618"/>
      <c r="AV121" s="618"/>
      <c r="AW121" s="618"/>
      <c r="AX121" s="618"/>
      <c r="AY121" s="618"/>
      <c r="AZ121" s="618"/>
      <c r="BA121" s="618"/>
      <c r="BB121" s="618"/>
      <c r="BC121" s="618"/>
      <c r="BD121" s="618"/>
      <c r="BE121" s="618"/>
      <c r="BF121" s="618"/>
      <c r="BG121" s="618"/>
      <c r="BH121" s="618"/>
      <c r="BI121" s="618"/>
      <c r="BJ121" s="618"/>
      <c r="BK121" s="618"/>
      <c r="BL121" s="618"/>
      <c r="BM121" s="618"/>
      <c r="BN121" s="618"/>
      <c r="BO121" s="618"/>
      <c r="BP121" s="618"/>
      <c r="BQ121" s="618"/>
      <c r="BR121" s="618"/>
      <c r="BS121" s="618"/>
      <c r="BT121" s="618"/>
      <c r="BU121" s="618"/>
      <c r="BV121" s="618"/>
      <c r="BW121" s="618"/>
      <c r="BX121" s="619"/>
    </row>
    <row r="122" spans="2:76" ht="13.8" customHeight="1">
      <c r="B122" s="596" t="s">
        <v>468</v>
      </c>
      <c r="C122" s="597"/>
      <c r="D122" s="597"/>
      <c r="E122" s="597"/>
      <c r="F122" s="597"/>
      <c r="G122" s="598"/>
      <c r="H122" s="596" t="s">
        <v>395</v>
      </c>
      <c r="I122" s="598"/>
      <c r="J122" s="596" t="s">
        <v>78</v>
      </c>
      <c r="K122" s="597"/>
      <c r="L122" s="597"/>
      <c r="M122" s="598"/>
      <c r="N122" s="596">
        <v>-30</v>
      </c>
      <c r="O122" s="597"/>
      <c r="P122" s="597"/>
      <c r="Q122" s="598"/>
      <c r="R122" s="596" t="s">
        <v>469</v>
      </c>
      <c r="S122" s="597"/>
      <c r="T122" s="597"/>
      <c r="U122" s="597"/>
      <c r="V122" s="598"/>
      <c r="W122" s="596" t="s">
        <v>379</v>
      </c>
      <c r="X122" s="597"/>
      <c r="Y122" s="597"/>
      <c r="Z122" s="598"/>
      <c r="AA122" s="596" t="s">
        <v>379</v>
      </c>
      <c r="AB122" s="597"/>
      <c r="AC122" s="597"/>
      <c r="AD122" s="598"/>
      <c r="AE122" s="587"/>
      <c r="AF122" s="588"/>
      <c r="AG122" s="588"/>
      <c r="AH122" s="589"/>
      <c r="AI122" s="587"/>
      <c r="AJ122" s="588"/>
      <c r="AK122" s="588"/>
      <c r="AL122" s="589"/>
      <c r="AM122" s="596">
        <v>7</v>
      </c>
      <c r="AN122" s="598"/>
      <c r="AO122" s="596">
        <v>1800</v>
      </c>
      <c r="AP122" s="597"/>
      <c r="AQ122" s="597"/>
      <c r="AR122" s="596">
        <v>150</v>
      </c>
      <c r="AS122" s="598"/>
      <c r="AT122" s="620" t="s">
        <v>470</v>
      </c>
      <c r="AU122" s="621"/>
      <c r="AV122" s="621"/>
      <c r="AW122" s="621"/>
      <c r="AX122" s="621"/>
      <c r="AY122" s="621"/>
      <c r="AZ122" s="621"/>
      <c r="BA122" s="621"/>
      <c r="BB122" s="621"/>
      <c r="BC122" s="621"/>
      <c r="BD122" s="621"/>
      <c r="BE122" s="621"/>
      <c r="BF122" s="621"/>
      <c r="BG122" s="621"/>
      <c r="BH122" s="621"/>
      <c r="BI122" s="621"/>
      <c r="BJ122" s="621"/>
      <c r="BK122" s="621"/>
      <c r="BL122" s="621"/>
      <c r="BM122" s="621"/>
      <c r="BN122" s="621"/>
      <c r="BO122" s="621"/>
      <c r="BP122" s="621"/>
      <c r="BQ122" s="621"/>
      <c r="BR122" s="621"/>
      <c r="BS122" s="621"/>
      <c r="BT122" s="621"/>
      <c r="BU122" s="621"/>
      <c r="BV122" s="621"/>
      <c r="BW122" s="621"/>
      <c r="BX122" s="622"/>
    </row>
    <row r="123" spans="2:76">
      <c r="B123" s="599"/>
      <c r="C123" s="600"/>
      <c r="D123" s="600"/>
      <c r="E123" s="600"/>
      <c r="F123" s="600"/>
      <c r="G123" s="601"/>
      <c r="H123" s="599"/>
      <c r="I123" s="601"/>
      <c r="J123" s="599"/>
      <c r="K123" s="600"/>
      <c r="L123" s="600"/>
      <c r="M123" s="601"/>
      <c r="N123" s="599"/>
      <c r="O123" s="600"/>
      <c r="P123" s="600"/>
      <c r="Q123" s="601"/>
      <c r="R123" s="599"/>
      <c r="S123" s="600"/>
      <c r="T123" s="600"/>
      <c r="U123" s="600"/>
      <c r="V123" s="601"/>
      <c r="W123" s="599"/>
      <c r="X123" s="600"/>
      <c r="Y123" s="600"/>
      <c r="Z123" s="601"/>
      <c r="AA123" s="599"/>
      <c r="AB123" s="600"/>
      <c r="AC123" s="600"/>
      <c r="AD123" s="601"/>
      <c r="AE123" s="590"/>
      <c r="AF123" s="591"/>
      <c r="AG123" s="591"/>
      <c r="AH123" s="592"/>
      <c r="AI123" s="590"/>
      <c r="AJ123" s="591"/>
      <c r="AK123" s="591"/>
      <c r="AL123" s="592"/>
      <c r="AM123" s="599"/>
      <c r="AN123" s="601"/>
      <c r="AO123" s="599"/>
      <c r="AP123" s="600"/>
      <c r="AQ123" s="600"/>
      <c r="AR123" s="599"/>
      <c r="AS123" s="601"/>
      <c r="AT123" s="623"/>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5"/>
    </row>
    <row r="124" spans="2:76">
      <c r="B124" s="599"/>
      <c r="C124" s="600"/>
      <c r="D124" s="600"/>
      <c r="E124" s="600"/>
      <c r="F124" s="600"/>
      <c r="G124" s="601"/>
      <c r="H124" s="599"/>
      <c r="I124" s="601"/>
      <c r="J124" s="599"/>
      <c r="K124" s="600"/>
      <c r="L124" s="600"/>
      <c r="M124" s="601"/>
      <c r="N124" s="599"/>
      <c r="O124" s="600"/>
      <c r="P124" s="600"/>
      <c r="Q124" s="601"/>
      <c r="R124" s="599"/>
      <c r="S124" s="600"/>
      <c r="T124" s="600"/>
      <c r="U124" s="600"/>
      <c r="V124" s="601"/>
      <c r="W124" s="599"/>
      <c r="X124" s="600"/>
      <c r="Y124" s="600"/>
      <c r="Z124" s="601"/>
      <c r="AA124" s="599"/>
      <c r="AB124" s="600"/>
      <c r="AC124" s="600"/>
      <c r="AD124" s="601"/>
      <c r="AE124" s="590"/>
      <c r="AF124" s="591"/>
      <c r="AG124" s="591"/>
      <c r="AH124" s="592"/>
      <c r="AI124" s="590"/>
      <c r="AJ124" s="591"/>
      <c r="AK124" s="591"/>
      <c r="AL124" s="592"/>
      <c r="AM124" s="599"/>
      <c r="AN124" s="601"/>
      <c r="AO124" s="599"/>
      <c r="AP124" s="600"/>
      <c r="AQ124" s="600"/>
      <c r="AR124" s="599"/>
      <c r="AS124" s="601"/>
      <c r="AT124" s="623"/>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5"/>
    </row>
    <row r="125" spans="2:76">
      <c r="B125" s="602"/>
      <c r="C125" s="603"/>
      <c r="D125" s="603"/>
      <c r="E125" s="603"/>
      <c r="F125" s="603"/>
      <c r="G125" s="604"/>
      <c r="H125" s="602"/>
      <c r="I125" s="604"/>
      <c r="J125" s="602"/>
      <c r="K125" s="603"/>
      <c r="L125" s="603"/>
      <c r="M125" s="604"/>
      <c r="N125" s="602"/>
      <c r="O125" s="603"/>
      <c r="P125" s="603"/>
      <c r="Q125" s="604"/>
      <c r="R125" s="602"/>
      <c r="S125" s="603"/>
      <c r="T125" s="603"/>
      <c r="U125" s="603"/>
      <c r="V125" s="604"/>
      <c r="W125" s="602"/>
      <c r="X125" s="603"/>
      <c r="Y125" s="603"/>
      <c r="Z125" s="604"/>
      <c r="AA125" s="602"/>
      <c r="AB125" s="603"/>
      <c r="AC125" s="603"/>
      <c r="AD125" s="604"/>
      <c r="AE125" s="593"/>
      <c r="AF125" s="594"/>
      <c r="AG125" s="594"/>
      <c r="AH125" s="595"/>
      <c r="AI125" s="593"/>
      <c r="AJ125" s="594"/>
      <c r="AK125" s="594"/>
      <c r="AL125" s="595"/>
      <c r="AM125" s="602"/>
      <c r="AN125" s="604"/>
      <c r="AO125" s="602"/>
      <c r="AP125" s="603"/>
      <c r="AQ125" s="603"/>
      <c r="AR125" s="602"/>
      <c r="AS125" s="604"/>
      <c r="AT125" s="626"/>
      <c r="AU125" s="627"/>
      <c r="AV125" s="627"/>
      <c r="AW125" s="627"/>
      <c r="AX125" s="627"/>
      <c r="AY125" s="627"/>
      <c r="AZ125" s="627"/>
      <c r="BA125" s="627"/>
      <c r="BB125" s="627"/>
      <c r="BC125" s="627"/>
      <c r="BD125" s="627"/>
      <c r="BE125" s="627"/>
      <c r="BF125" s="627"/>
      <c r="BG125" s="627"/>
      <c r="BH125" s="627"/>
      <c r="BI125" s="627"/>
      <c r="BJ125" s="627"/>
      <c r="BK125" s="627"/>
      <c r="BL125" s="627"/>
      <c r="BM125" s="627"/>
      <c r="BN125" s="627"/>
      <c r="BO125" s="627"/>
      <c r="BP125" s="627"/>
      <c r="BQ125" s="627"/>
      <c r="BR125" s="627"/>
      <c r="BS125" s="627"/>
      <c r="BT125" s="627"/>
      <c r="BU125" s="627"/>
      <c r="BV125" s="627"/>
      <c r="BW125" s="627"/>
      <c r="BX125" s="628"/>
    </row>
    <row r="126" spans="2:76">
      <c r="B126" s="596" t="s">
        <v>471</v>
      </c>
      <c r="C126" s="597"/>
      <c r="D126" s="597"/>
      <c r="E126" s="597"/>
      <c r="F126" s="597"/>
      <c r="G126" s="598"/>
      <c r="H126" s="596" t="s">
        <v>388</v>
      </c>
      <c r="I126" s="598"/>
      <c r="J126" s="596" t="s">
        <v>64</v>
      </c>
      <c r="K126" s="597"/>
      <c r="L126" s="597"/>
      <c r="M126" s="598"/>
      <c r="N126" s="596">
        <v>30</v>
      </c>
      <c r="O126" s="597"/>
      <c r="P126" s="597"/>
      <c r="Q126" s="598"/>
      <c r="R126" s="596" t="s">
        <v>472</v>
      </c>
      <c r="S126" s="597"/>
      <c r="T126" s="597"/>
      <c r="U126" s="597"/>
      <c r="V126" s="598"/>
      <c r="W126" s="596" t="s">
        <v>379</v>
      </c>
      <c r="X126" s="597"/>
      <c r="Y126" s="597"/>
      <c r="Z126" s="598"/>
      <c r="AA126" s="596" t="s">
        <v>379</v>
      </c>
      <c r="AB126" s="597"/>
      <c r="AC126" s="597"/>
      <c r="AD126" s="598"/>
      <c r="AE126" s="587"/>
      <c r="AF126" s="588"/>
      <c r="AG126" s="588"/>
      <c r="AH126" s="589"/>
      <c r="AI126" s="587"/>
      <c r="AJ126" s="588"/>
      <c r="AK126" s="588"/>
      <c r="AL126" s="589"/>
      <c r="AM126" s="596" t="s">
        <v>414</v>
      </c>
      <c r="AN126" s="598"/>
      <c r="AO126" s="596" t="s">
        <v>414</v>
      </c>
      <c r="AP126" s="597"/>
      <c r="AQ126" s="597"/>
      <c r="AR126" s="596"/>
      <c r="AS126" s="598"/>
      <c r="AT126" s="620" t="s">
        <v>473</v>
      </c>
      <c r="AU126" s="621"/>
      <c r="AV126" s="621"/>
      <c r="AW126" s="621"/>
      <c r="AX126" s="621"/>
      <c r="AY126" s="621"/>
      <c r="AZ126" s="621"/>
      <c r="BA126" s="621"/>
      <c r="BB126" s="621"/>
      <c r="BC126" s="621"/>
      <c r="BD126" s="621"/>
      <c r="BE126" s="621"/>
      <c r="BF126" s="621"/>
      <c r="BG126" s="621"/>
      <c r="BH126" s="621"/>
      <c r="BI126" s="621"/>
      <c r="BJ126" s="621"/>
      <c r="BK126" s="621"/>
      <c r="BL126" s="621"/>
      <c r="BM126" s="621"/>
      <c r="BN126" s="621"/>
      <c r="BO126" s="621"/>
      <c r="BP126" s="621"/>
      <c r="BQ126" s="621"/>
      <c r="BR126" s="621"/>
      <c r="BS126" s="621"/>
      <c r="BT126" s="621"/>
      <c r="BU126" s="621"/>
      <c r="BV126" s="621"/>
      <c r="BW126" s="621"/>
      <c r="BX126" s="622"/>
    </row>
    <row r="127" spans="2:76">
      <c r="B127" s="599"/>
      <c r="C127" s="600"/>
      <c r="D127" s="600"/>
      <c r="E127" s="600"/>
      <c r="F127" s="600"/>
      <c r="G127" s="601"/>
      <c r="H127" s="599"/>
      <c r="I127" s="601"/>
      <c r="J127" s="599"/>
      <c r="K127" s="600"/>
      <c r="L127" s="600"/>
      <c r="M127" s="601"/>
      <c r="N127" s="599"/>
      <c r="O127" s="600"/>
      <c r="P127" s="600"/>
      <c r="Q127" s="601"/>
      <c r="R127" s="599"/>
      <c r="S127" s="600"/>
      <c r="T127" s="600"/>
      <c r="U127" s="600"/>
      <c r="V127" s="601"/>
      <c r="W127" s="599"/>
      <c r="X127" s="600"/>
      <c r="Y127" s="600"/>
      <c r="Z127" s="601"/>
      <c r="AA127" s="599"/>
      <c r="AB127" s="600"/>
      <c r="AC127" s="600"/>
      <c r="AD127" s="601"/>
      <c r="AE127" s="590"/>
      <c r="AF127" s="591"/>
      <c r="AG127" s="591"/>
      <c r="AH127" s="592"/>
      <c r="AI127" s="590"/>
      <c r="AJ127" s="591"/>
      <c r="AK127" s="591"/>
      <c r="AL127" s="592"/>
      <c r="AM127" s="599"/>
      <c r="AN127" s="601"/>
      <c r="AO127" s="599"/>
      <c r="AP127" s="600"/>
      <c r="AQ127" s="600"/>
      <c r="AR127" s="599"/>
      <c r="AS127" s="601"/>
      <c r="AT127" s="623"/>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5"/>
    </row>
    <row r="128" spans="2:76">
      <c r="B128" s="599"/>
      <c r="C128" s="600"/>
      <c r="D128" s="600"/>
      <c r="E128" s="600"/>
      <c r="F128" s="600"/>
      <c r="G128" s="601"/>
      <c r="H128" s="599"/>
      <c r="I128" s="601"/>
      <c r="J128" s="599"/>
      <c r="K128" s="600"/>
      <c r="L128" s="600"/>
      <c r="M128" s="601"/>
      <c r="N128" s="599"/>
      <c r="O128" s="600"/>
      <c r="P128" s="600"/>
      <c r="Q128" s="601"/>
      <c r="R128" s="599"/>
      <c r="S128" s="600"/>
      <c r="T128" s="600"/>
      <c r="U128" s="600"/>
      <c r="V128" s="601"/>
      <c r="W128" s="599"/>
      <c r="X128" s="600"/>
      <c r="Y128" s="600"/>
      <c r="Z128" s="601"/>
      <c r="AA128" s="599"/>
      <c r="AB128" s="600"/>
      <c r="AC128" s="600"/>
      <c r="AD128" s="601"/>
      <c r="AE128" s="590"/>
      <c r="AF128" s="591"/>
      <c r="AG128" s="591"/>
      <c r="AH128" s="592"/>
      <c r="AI128" s="590"/>
      <c r="AJ128" s="591"/>
      <c r="AK128" s="591"/>
      <c r="AL128" s="592"/>
      <c r="AM128" s="599"/>
      <c r="AN128" s="601"/>
      <c r="AO128" s="599"/>
      <c r="AP128" s="600"/>
      <c r="AQ128" s="600"/>
      <c r="AR128" s="599"/>
      <c r="AS128" s="601"/>
      <c r="AT128" s="623"/>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5"/>
    </row>
    <row r="129" spans="2:76">
      <c r="B129" s="602"/>
      <c r="C129" s="603"/>
      <c r="D129" s="603"/>
      <c r="E129" s="603"/>
      <c r="F129" s="603"/>
      <c r="G129" s="604"/>
      <c r="H129" s="602"/>
      <c r="I129" s="604"/>
      <c r="J129" s="602"/>
      <c r="K129" s="603"/>
      <c r="L129" s="603"/>
      <c r="M129" s="604"/>
      <c r="N129" s="602"/>
      <c r="O129" s="603"/>
      <c r="P129" s="603"/>
      <c r="Q129" s="604"/>
      <c r="R129" s="602"/>
      <c r="S129" s="603"/>
      <c r="T129" s="603"/>
      <c r="U129" s="603"/>
      <c r="V129" s="604"/>
      <c r="W129" s="602"/>
      <c r="X129" s="603"/>
      <c r="Y129" s="603"/>
      <c r="Z129" s="604"/>
      <c r="AA129" s="602"/>
      <c r="AB129" s="603"/>
      <c r="AC129" s="603"/>
      <c r="AD129" s="604"/>
      <c r="AE129" s="593"/>
      <c r="AF129" s="594"/>
      <c r="AG129" s="594"/>
      <c r="AH129" s="595"/>
      <c r="AI129" s="593"/>
      <c r="AJ129" s="594"/>
      <c r="AK129" s="594"/>
      <c r="AL129" s="595"/>
      <c r="AM129" s="602"/>
      <c r="AN129" s="604"/>
      <c r="AO129" s="602"/>
      <c r="AP129" s="603"/>
      <c r="AQ129" s="603"/>
      <c r="AR129" s="602"/>
      <c r="AS129" s="604"/>
      <c r="AT129" s="626"/>
      <c r="AU129" s="627"/>
      <c r="AV129" s="627"/>
      <c r="AW129" s="627"/>
      <c r="AX129" s="627"/>
      <c r="AY129" s="627"/>
      <c r="AZ129" s="627"/>
      <c r="BA129" s="627"/>
      <c r="BB129" s="627"/>
      <c r="BC129" s="627"/>
      <c r="BD129" s="627"/>
      <c r="BE129" s="627"/>
      <c r="BF129" s="627"/>
      <c r="BG129" s="627"/>
      <c r="BH129" s="627"/>
      <c r="BI129" s="627"/>
      <c r="BJ129" s="627"/>
      <c r="BK129" s="627"/>
      <c r="BL129" s="627"/>
      <c r="BM129" s="627"/>
      <c r="BN129" s="627"/>
      <c r="BO129" s="627"/>
      <c r="BP129" s="627"/>
      <c r="BQ129" s="627"/>
      <c r="BR129" s="627"/>
      <c r="BS129" s="627"/>
      <c r="BT129" s="627"/>
      <c r="BU129" s="627"/>
      <c r="BV129" s="627"/>
      <c r="BW129" s="627"/>
      <c r="BX129" s="628"/>
    </row>
    <row r="130" spans="2:76">
      <c r="B130" s="587" t="s">
        <v>474</v>
      </c>
      <c r="C130" s="588"/>
      <c r="D130" s="588"/>
      <c r="E130" s="588"/>
      <c r="F130" s="588"/>
      <c r="G130" s="589"/>
      <c r="H130" s="587"/>
      <c r="I130" s="589"/>
      <c r="J130" s="587"/>
      <c r="K130" s="588"/>
      <c r="L130" s="588"/>
      <c r="M130" s="589"/>
      <c r="N130" s="587"/>
      <c r="O130" s="588"/>
      <c r="P130" s="588"/>
      <c r="Q130" s="589"/>
      <c r="R130" s="587"/>
      <c r="S130" s="588"/>
      <c r="T130" s="588"/>
      <c r="U130" s="588"/>
      <c r="V130" s="589"/>
      <c r="W130" s="587"/>
      <c r="X130" s="588"/>
      <c r="Y130" s="588"/>
      <c r="Z130" s="589"/>
      <c r="AA130" s="587"/>
      <c r="AB130" s="588"/>
      <c r="AC130" s="588"/>
      <c r="AD130" s="589"/>
      <c r="AE130" s="587"/>
      <c r="AF130" s="588"/>
      <c r="AG130" s="588"/>
      <c r="AH130" s="589"/>
      <c r="AI130" s="587"/>
      <c r="AJ130" s="588"/>
      <c r="AK130" s="588"/>
      <c r="AL130" s="589"/>
      <c r="AM130" s="587"/>
      <c r="AN130" s="589"/>
      <c r="AO130" s="587"/>
      <c r="AP130" s="588"/>
      <c r="AQ130" s="589"/>
      <c r="AR130" s="587"/>
      <c r="AS130" s="589"/>
      <c r="AT130" s="587"/>
      <c r="AU130" s="588"/>
      <c r="AV130" s="588"/>
      <c r="AW130" s="588"/>
      <c r="AX130" s="588"/>
      <c r="AY130" s="588"/>
      <c r="AZ130" s="588"/>
      <c r="BA130" s="588"/>
      <c r="BB130" s="588"/>
      <c r="BC130" s="588"/>
      <c r="BD130" s="588"/>
      <c r="BE130" s="588"/>
      <c r="BF130" s="588"/>
      <c r="BG130" s="588"/>
      <c r="BH130" s="588"/>
      <c r="BI130" s="588"/>
      <c r="BJ130" s="588"/>
      <c r="BK130" s="588"/>
      <c r="BL130" s="588"/>
      <c r="BM130" s="588"/>
      <c r="BN130" s="588"/>
      <c r="BO130" s="588"/>
      <c r="BP130" s="588"/>
      <c r="BQ130" s="588"/>
      <c r="BR130" s="588"/>
      <c r="BS130" s="588"/>
      <c r="BT130" s="588"/>
      <c r="BU130" s="588"/>
      <c r="BV130" s="588"/>
      <c r="BW130" s="588"/>
      <c r="BX130" s="588"/>
    </row>
    <row r="131" spans="2:76">
      <c r="B131" s="590"/>
      <c r="C131" s="591"/>
      <c r="D131" s="591"/>
      <c r="E131" s="591"/>
      <c r="F131" s="591"/>
      <c r="G131" s="592"/>
      <c r="H131" s="590"/>
      <c r="I131" s="592"/>
      <c r="J131" s="590"/>
      <c r="K131" s="591"/>
      <c r="L131" s="591"/>
      <c r="M131" s="592"/>
      <c r="N131" s="590"/>
      <c r="O131" s="591"/>
      <c r="P131" s="591"/>
      <c r="Q131" s="592"/>
      <c r="R131" s="590"/>
      <c r="S131" s="591"/>
      <c r="T131" s="591"/>
      <c r="U131" s="591"/>
      <c r="V131" s="592"/>
      <c r="W131" s="590"/>
      <c r="X131" s="591"/>
      <c r="Y131" s="591"/>
      <c r="Z131" s="592"/>
      <c r="AA131" s="590"/>
      <c r="AB131" s="591"/>
      <c r="AC131" s="591"/>
      <c r="AD131" s="592"/>
      <c r="AE131" s="590"/>
      <c r="AF131" s="591"/>
      <c r="AG131" s="591"/>
      <c r="AH131" s="592"/>
      <c r="AI131" s="590"/>
      <c r="AJ131" s="591"/>
      <c r="AK131" s="591"/>
      <c r="AL131" s="592"/>
      <c r="AM131" s="590"/>
      <c r="AN131" s="592"/>
      <c r="AO131" s="590"/>
      <c r="AP131" s="591"/>
      <c r="AQ131" s="592"/>
      <c r="AR131" s="590"/>
      <c r="AS131" s="592"/>
      <c r="AT131" s="590"/>
      <c r="AU131" s="591"/>
      <c r="AV131" s="591"/>
      <c r="AW131" s="591"/>
      <c r="AX131" s="591"/>
      <c r="AY131" s="591"/>
      <c r="AZ131" s="591"/>
      <c r="BA131" s="591"/>
      <c r="BB131" s="591"/>
      <c r="BC131" s="591"/>
      <c r="BD131" s="591"/>
      <c r="BE131" s="591"/>
      <c r="BF131" s="591"/>
      <c r="BG131" s="591"/>
      <c r="BH131" s="591"/>
      <c r="BI131" s="591"/>
      <c r="BJ131" s="591"/>
      <c r="BK131" s="591"/>
      <c r="BL131" s="591"/>
      <c r="BM131" s="591"/>
      <c r="BN131" s="591"/>
      <c r="BO131" s="591"/>
      <c r="BP131" s="591"/>
      <c r="BQ131" s="591"/>
      <c r="BR131" s="591"/>
      <c r="BS131" s="591"/>
      <c r="BT131" s="591"/>
      <c r="BU131" s="591"/>
      <c r="BV131" s="591"/>
      <c r="BW131" s="591"/>
      <c r="BX131" s="591"/>
    </row>
    <row r="132" spans="2:76">
      <c r="B132" s="590"/>
      <c r="C132" s="591"/>
      <c r="D132" s="591"/>
      <c r="E132" s="591"/>
      <c r="F132" s="591"/>
      <c r="G132" s="592"/>
      <c r="H132" s="590"/>
      <c r="I132" s="592"/>
      <c r="J132" s="590"/>
      <c r="K132" s="591"/>
      <c r="L132" s="591"/>
      <c r="M132" s="592"/>
      <c r="N132" s="590"/>
      <c r="O132" s="591"/>
      <c r="P132" s="591"/>
      <c r="Q132" s="592"/>
      <c r="R132" s="590"/>
      <c r="S132" s="591"/>
      <c r="T132" s="591"/>
      <c r="U132" s="591"/>
      <c r="V132" s="592"/>
      <c r="W132" s="590"/>
      <c r="X132" s="591"/>
      <c r="Y132" s="591"/>
      <c r="Z132" s="592"/>
      <c r="AA132" s="590"/>
      <c r="AB132" s="591"/>
      <c r="AC132" s="591"/>
      <c r="AD132" s="592"/>
      <c r="AE132" s="590"/>
      <c r="AF132" s="591"/>
      <c r="AG132" s="591"/>
      <c r="AH132" s="592"/>
      <c r="AI132" s="590"/>
      <c r="AJ132" s="591"/>
      <c r="AK132" s="591"/>
      <c r="AL132" s="592"/>
      <c r="AM132" s="590"/>
      <c r="AN132" s="592"/>
      <c r="AO132" s="590"/>
      <c r="AP132" s="591"/>
      <c r="AQ132" s="592"/>
      <c r="AR132" s="590"/>
      <c r="AS132" s="592"/>
      <c r="AT132" s="590"/>
      <c r="AU132" s="591"/>
      <c r="AV132" s="591"/>
      <c r="AW132" s="591"/>
      <c r="AX132" s="591"/>
      <c r="AY132" s="591"/>
      <c r="AZ132" s="591"/>
      <c r="BA132" s="591"/>
      <c r="BB132" s="591"/>
      <c r="BC132" s="591"/>
      <c r="BD132" s="591"/>
      <c r="BE132" s="591"/>
      <c r="BF132" s="591"/>
      <c r="BG132" s="591"/>
      <c r="BH132" s="591"/>
      <c r="BI132" s="591"/>
      <c r="BJ132" s="591"/>
      <c r="BK132" s="591"/>
      <c r="BL132" s="591"/>
      <c r="BM132" s="591"/>
      <c r="BN132" s="591"/>
      <c r="BO132" s="591"/>
      <c r="BP132" s="591"/>
      <c r="BQ132" s="591"/>
      <c r="BR132" s="591"/>
      <c r="BS132" s="591"/>
      <c r="BT132" s="591"/>
      <c r="BU132" s="591"/>
      <c r="BV132" s="591"/>
      <c r="BW132" s="591"/>
      <c r="BX132" s="591"/>
    </row>
    <row r="133" spans="2:76">
      <c r="B133" s="593"/>
      <c r="C133" s="594"/>
      <c r="D133" s="594"/>
      <c r="E133" s="594"/>
      <c r="F133" s="594"/>
      <c r="G133" s="595"/>
      <c r="H133" s="593"/>
      <c r="I133" s="595"/>
      <c r="J133" s="593"/>
      <c r="K133" s="594"/>
      <c r="L133" s="594"/>
      <c r="M133" s="595"/>
      <c r="N133" s="593"/>
      <c r="O133" s="594"/>
      <c r="P133" s="594"/>
      <c r="Q133" s="595"/>
      <c r="R133" s="593"/>
      <c r="S133" s="594"/>
      <c r="T133" s="594"/>
      <c r="U133" s="594"/>
      <c r="V133" s="595"/>
      <c r="W133" s="593"/>
      <c r="X133" s="594"/>
      <c r="Y133" s="594"/>
      <c r="Z133" s="595"/>
      <c r="AA133" s="593"/>
      <c r="AB133" s="594"/>
      <c r="AC133" s="594"/>
      <c r="AD133" s="595"/>
      <c r="AE133" s="593"/>
      <c r="AF133" s="594"/>
      <c r="AG133" s="594"/>
      <c r="AH133" s="595"/>
      <c r="AI133" s="593"/>
      <c r="AJ133" s="594"/>
      <c r="AK133" s="594"/>
      <c r="AL133" s="595"/>
      <c r="AM133" s="593"/>
      <c r="AN133" s="595"/>
      <c r="AO133" s="593"/>
      <c r="AP133" s="594"/>
      <c r="AQ133" s="595"/>
      <c r="AR133" s="593"/>
      <c r="AS133" s="595"/>
      <c r="AT133" s="590"/>
      <c r="AU133" s="591"/>
      <c r="AV133" s="591"/>
      <c r="AW133" s="591"/>
      <c r="AX133" s="591"/>
      <c r="AY133" s="591"/>
      <c r="AZ133" s="591"/>
      <c r="BA133" s="591"/>
      <c r="BB133" s="591"/>
      <c r="BC133" s="591"/>
      <c r="BD133" s="591"/>
      <c r="BE133" s="591"/>
      <c r="BF133" s="591"/>
      <c r="BG133" s="591"/>
      <c r="BH133" s="591"/>
      <c r="BI133" s="591"/>
      <c r="BJ133" s="591"/>
      <c r="BK133" s="591"/>
      <c r="BL133" s="591"/>
      <c r="BM133" s="591"/>
      <c r="BN133" s="591"/>
      <c r="BO133" s="591"/>
      <c r="BP133" s="591"/>
      <c r="BQ133" s="591"/>
      <c r="BR133" s="591"/>
      <c r="BS133" s="591"/>
      <c r="BT133" s="591"/>
      <c r="BU133" s="591"/>
      <c r="BV133" s="591"/>
      <c r="BW133" s="591"/>
      <c r="BX133" s="591"/>
    </row>
    <row r="134" spans="2:76" ht="13.8" customHeight="1">
      <c r="B134" s="596" t="s">
        <v>475</v>
      </c>
      <c r="C134" s="597"/>
      <c r="D134" s="597"/>
      <c r="E134" s="597"/>
      <c r="F134" s="597"/>
      <c r="G134" s="598"/>
      <c r="H134" s="596" t="s">
        <v>395</v>
      </c>
      <c r="I134" s="598"/>
      <c r="J134" s="596" t="s">
        <v>80</v>
      </c>
      <c r="K134" s="597"/>
      <c r="L134" s="597"/>
      <c r="M134" s="598"/>
      <c r="N134" s="596">
        <v>40</v>
      </c>
      <c r="O134" s="597"/>
      <c r="P134" s="597"/>
      <c r="Q134" s="598"/>
      <c r="R134" s="596" t="s">
        <v>444</v>
      </c>
      <c r="S134" s="597"/>
      <c r="T134" s="597"/>
      <c r="U134" s="597"/>
      <c r="V134" s="598"/>
      <c r="W134" s="596">
        <v>2</v>
      </c>
      <c r="X134" s="597"/>
      <c r="Y134" s="597"/>
      <c r="Z134" s="598"/>
      <c r="AA134" s="596">
        <v>2</v>
      </c>
      <c r="AB134" s="597"/>
      <c r="AC134" s="597"/>
      <c r="AD134" s="598"/>
      <c r="AE134" s="596">
        <v>1</v>
      </c>
      <c r="AF134" s="597"/>
      <c r="AG134" s="597"/>
      <c r="AH134" s="598"/>
      <c r="AI134" s="587"/>
      <c r="AJ134" s="588"/>
      <c r="AK134" s="588"/>
      <c r="AL134" s="589"/>
      <c r="AM134" s="596">
        <v>0</v>
      </c>
      <c r="AN134" s="598"/>
      <c r="AO134" s="596">
        <v>600</v>
      </c>
      <c r="AP134" s="597"/>
      <c r="AQ134" s="598"/>
      <c r="AR134" s="596">
        <v>30</v>
      </c>
      <c r="AS134" s="598"/>
      <c r="AT134" s="599" t="s">
        <v>476</v>
      </c>
      <c r="AU134" s="600"/>
      <c r="AV134" s="600"/>
      <c r="AW134" s="600"/>
      <c r="AX134" s="600"/>
      <c r="AY134" s="600"/>
      <c r="AZ134" s="600"/>
      <c r="BA134" s="600"/>
      <c r="BB134" s="600"/>
      <c r="BC134" s="600"/>
      <c r="BD134" s="600"/>
      <c r="BE134" s="600"/>
      <c r="BF134" s="600"/>
      <c r="BG134" s="600"/>
      <c r="BH134" s="600"/>
      <c r="BI134" s="600"/>
      <c r="BJ134" s="600"/>
      <c r="BK134" s="600"/>
      <c r="BL134" s="600"/>
      <c r="BM134" s="600"/>
      <c r="BN134" s="600"/>
      <c r="BO134" s="600"/>
      <c r="BP134" s="600"/>
      <c r="BQ134" s="600"/>
      <c r="BR134" s="600"/>
      <c r="BS134" s="600"/>
      <c r="BT134" s="600"/>
      <c r="BU134" s="600"/>
      <c r="BV134" s="600"/>
      <c r="BW134" s="600"/>
      <c r="BX134" s="600"/>
    </row>
    <row r="135" spans="2:76">
      <c r="B135" s="599"/>
      <c r="C135" s="600"/>
      <c r="D135" s="600"/>
      <c r="E135" s="600"/>
      <c r="F135" s="600"/>
      <c r="G135" s="601"/>
      <c r="H135" s="599"/>
      <c r="I135" s="601"/>
      <c r="J135" s="599"/>
      <c r="K135" s="600"/>
      <c r="L135" s="600"/>
      <c r="M135" s="601"/>
      <c r="N135" s="599"/>
      <c r="O135" s="600"/>
      <c r="P135" s="600"/>
      <c r="Q135" s="601"/>
      <c r="R135" s="599"/>
      <c r="S135" s="600"/>
      <c r="T135" s="600"/>
      <c r="U135" s="600"/>
      <c r="V135" s="601"/>
      <c r="W135" s="599"/>
      <c r="X135" s="600"/>
      <c r="Y135" s="600"/>
      <c r="Z135" s="601"/>
      <c r="AA135" s="599"/>
      <c r="AB135" s="600"/>
      <c r="AC135" s="600"/>
      <c r="AD135" s="601"/>
      <c r="AE135" s="599"/>
      <c r="AF135" s="600"/>
      <c r="AG135" s="600"/>
      <c r="AH135" s="601"/>
      <c r="AI135" s="590"/>
      <c r="AJ135" s="591"/>
      <c r="AK135" s="591"/>
      <c r="AL135" s="592"/>
      <c r="AM135" s="599"/>
      <c r="AN135" s="601"/>
      <c r="AO135" s="599"/>
      <c r="AP135" s="600"/>
      <c r="AQ135" s="601"/>
      <c r="AR135" s="599"/>
      <c r="AS135" s="601"/>
      <c r="AT135" s="599"/>
      <c r="AU135" s="600"/>
      <c r="AV135" s="600"/>
      <c r="AW135" s="600"/>
      <c r="AX135" s="600"/>
      <c r="AY135" s="600"/>
      <c r="AZ135" s="600"/>
      <c r="BA135" s="600"/>
      <c r="BB135" s="600"/>
      <c r="BC135" s="600"/>
      <c r="BD135" s="600"/>
      <c r="BE135" s="600"/>
      <c r="BF135" s="600"/>
      <c r="BG135" s="600"/>
      <c r="BH135" s="600"/>
      <c r="BI135" s="600"/>
      <c r="BJ135" s="600"/>
      <c r="BK135" s="600"/>
      <c r="BL135" s="600"/>
      <c r="BM135" s="600"/>
      <c r="BN135" s="600"/>
      <c r="BO135" s="600"/>
      <c r="BP135" s="600"/>
      <c r="BQ135" s="600"/>
      <c r="BR135" s="600"/>
      <c r="BS135" s="600"/>
      <c r="BT135" s="600"/>
      <c r="BU135" s="600"/>
      <c r="BV135" s="600"/>
      <c r="BW135" s="600"/>
      <c r="BX135" s="600"/>
    </row>
    <row r="136" spans="2:76">
      <c r="B136" s="599"/>
      <c r="C136" s="600"/>
      <c r="D136" s="600"/>
      <c r="E136" s="600"/>
      <c r="F136" s="600"/>
      <c r="G136" s="601"/>
      <c r="H136" s="599"/>
      <c r="I136" s="601"/>
      <c r="J136" s="599"/>
      <c r="K136" s="600"/>
      <c r="L136" s="600"/>
      <c r="M136" s="601"/>
      <c r="N136" s="599"/>
      <c r="O136" s="600"/>
      <c r="P136" s="600"/>
      <c r="Q136" s="601"/>
      <c r="R136" s="599"/>
      <c r="S136" s="600"/>
      <c r="T136" s="600"/>
      <c r="U136" s="600"/>
      <c r="V136" s="601"/>
      <c r="W136" s="599"/>
      <c r="X136" s="600"/>
      <c r="Y136" s="600"/>
      <c r="Z136" s="601"/>
      <c r="AA136" s="599"/>
      <c r="AB136" s="600"/>
      <c r="AC136" s="600"/>
      <c r="AD136" s="601"/>
      <c r="AE136" s="599"/>
      <c r="AF136" s="600"/>
      <c r="AG136" s="600"/>
      <c r="AH136" s="601"/>
      <c r="AI136" s="590"/>
      <c r="AJ136" s="591"/>
      <c r="AK136" s="591"/>
      <c r="AL136" s="592"/>
      <c r="AM136" s="599"/>
      <c r="AN136" s="601"/>
      <c r="AO136" s="599"/>
      <c r="AP136" s="600"/>
      <c r="AQ136" s="601"/>
      <c r="AR136" s="599"/>
      <c r="AS136" s="601"/>
      <c r="AT136" s="599"/>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00"/>
      <c r="BQ136" s="600"/>
      <c r="BR136" s="600"/>
      <c r="BS136" s="600"/>
      <c r="BT136" s="600"/>
      <c r="BU136" s="600"/>
      <c r="BV136" s="600"/>
      <c r="BW136" s="600"/>
      <c r="BX136" s="600"/>
    </row>
    <row r="137" spans="2:76">
      <c r="B137" s="602"/>
      <c r="C137" s="603"/>
      <c r="D137" s="603"/>
      <c r="E137" s="603"/>
      <c r="F137" s="603"/>
      <c r="G137" s="604"/>
      <c r="H137" s="602"/>
      <c r="I137" s="604"/>
      <c r="J137" s="602"/>
      <c r="K137" s="603"/>
      <c r="L137" s="603"/>
      <c r="M137" s="604"/>
      <c r="N137" s="602"/>
      <c r="O137" s="603"/>
      <c r="P137" s="603"/>
      <c r="Q137" s="604"/>
      <c r="R137" s="602"/>
      <c r="S137" s="603"/>
      <c r="T137" s="603"/>
      <c r="U137" s="603"/>
      <c r="V137" s="604"/>
      <c r="W137" s="602"/>
      <c r="X137" s="603"/>
      <c r="Y137" s="603"/>
      <c r="Z137" s="604"/>
      <c r="AA137" s="602"/>
      <c r="AB137" s="603"/>
      <c r="AC137" s="603"/>
      <c r="AD137" s="604"/>
      <c r="AE137" s="602"/>
      <c r="AF137" s="603"/>
      <c r="AG137" s="603"/>
      <c r="AH137" s="604"/>
      <c r="AI137" s="593"/>
      <c r="AJ137" s="594"/>
      <c r="AK137" s="594"/>
      <c r="AL137" s="595"/>
      <c r="AM137" s="602"/>
      <c r="AN137" s="604"/>
      <c r="AO137" s="602"/>
      <c r="AP137" s="603"/>
      <c r="AQ137" s="604"/>
      <c r="AR137" s="602"/>
      <c r="AS137" s="604"/>
      <c r="AT137" s="599"/>
      <c r="AU137" s="600"/>
      <c r="AV137" s="600"/>
      <c r="AW137" s="600"/>
      <c r="AX137" s="600"/>
      <c r="AY137" s="600"/>
      <c r="AZ137" s="600"/>
      <c r="BA137" s="600"/>
      <c r="BB137" s="600"/>
      <c r="BC137" s="600"/>
      <c r="BD137" s="600"/>
      <c r="BE137" s="600"/>
      <c r="BF137" s="600"/>
      <c r="BG137" s="600"/>
      <c r="BH137" s="600"/>
      <c r="BI137" s="600"/>
      <c r="BJ137" s="600"/>
      <c r="BK137" s="600"/>
      <c r="BL137" s="600"/>
      <c r="BM137" s="600"/>
      <c r="BN137" s="600"/>
      <c r="BO137" s="600"/>
      <c r="BP137" s="600"/>
      <c r="BQ137" s="600"/>
      <c r="BR137" s="600"/>
      <c r="BS137" s="600"/>
      <c r="BT137" s="600"/>
      <c r="BU137" s="600"/>
      <c r="BV137" s="600"/>
      <c r="BW137" s="600"/>
      <c r="BX137" s="600"/>
    </row>
    <row r="138" spans="2:76" ht="13.8" customHeight="1">
      <c r="B138" s="587" t="s">
        <v>477</v>
      </c>
      <c r="C138" s="588"/>
      <c r="D138" s="588"/>
      <c r="E138" s="588"/>
      <c r="F138" s="588"/>
      <c r="G138" s="589"/>
      <c r="H138" s="587" t="s">
        <v>395</v>
      </c>
      <c r="I138" s="589"/>
      <c r="J138" s="587" t="s">
        <v>80</v>
      </c>
      <c r="K138" s="588"/>
      <c r="L138" s="588"/>
      <c r="M138" s="589"/>
      <c r="N138" s="587">
        <v>20</v>
      </c>
      <c r="O138" s="588"/>
      <c r="P138" s="588"/>
      <c r="Q138" s="589"/>
      <c r="R138" s="587" t="s">
        <v>478</v>
      </c>
      <c r="S138" s="588"/>
      <c r="T138" s="588"/>
      <c r="U138" s="588"/>
      <c r="V138" s="589"/>
      <c r="W138" s="587">
        <v>4</v>
      </c>
      <c r="X138" s="588"/>
      <c r="Y138" s="588"/>
      <c r="Z138" s="589"/>
      <c r="AA138" s="587">
        <v>4</v>
      </c>
      <c r="AB138" s="588"/>
      <c r="AC138" s="588"/>
      <c r="AD138" s="589"/>
      <c r="AE138" s="587">
        <v>1</v>
      </c>
      <c r="AF138" s="588"/>
      <c r="AG138" s="588"/>
      <c r="AH138" s="589"/>
      <c r="AI138" s="587"/>
      <c r="AJ138" s="588"/>
      <c r="AK138" s="588"/>
      <c r="AL138" s="589"/>
      <c r="AM138" s="587">
        <v>2</v>
      </c>
      <c r="AN138" s="589"/>
      <c r="AO138" s="587">
        <v>300</v>
      </c>
      <c r="AP138" s="588"/>
      <c r="AQ138" s="589"/>
      <c r="AR138" s="587">
        <v>60</v>
      </c>
      <c r="AS138" s="589"/>
      <c r="AT138" s="590" t="s">
        <v>479</v>
      </c>
      <c r="AU138" s="591"/>
      <c r="AV138" s="591"/>
      <c r="AW138" s="591"/>
      <c r="AX138" s="591"/>
      <c r="AY138" s="591"/>
      <c r="AZ138" s="591"/>
      <c r="BA138" s="591"/>
      <c r="BB138" s="591"/>
      <c r="BC138" s="591"/>
      <c r="BD138" s="591"/>
      <c r="BE138" s="591"/>
      <c r="BF138" s="591"/>
      <c r="BG138" s="591"/>
      <c r="BH138" s="591"/>
      <c r="BI138" s="591"/>
      <c r="BJ138" s="591"/>
      <c r="BK138" s="591"/>
      <c r="BL138" s="591"/>
      <c r="BM138" s="591"/>
      <c r="BN138" s="591"/>
      <c r="BO138" s="591"/>
      <c r="BP138" s="591"/>
      <c r="BQ138" s="591"/>
      <c r="BR138" s="591"/>
      <c r="BS138" s="591"/>
      <c r="BT138" s="591"/>
      <c r="BU138" s="591"/>
      <c r="BV138" s="591"/>
      <c r="BW138" s="591"/>
      <c r="BX138" s="591"/>
    </row>
    <row r="139" spans="2:76">
      <c r="B139" s="590"/>
      <c r="C139" s="591"/>
      <c r="D139" s="591"/>
      <c r="E139" s="591"/>
      <c r="F139" s="591"/>
      <c r="G139" s="592"/>
      <c r="H139" s="590"/>
      <c r="I139" s="592"/>
      <c r="J139" s="590"/>
      <c r="K139" s="591"/>
      <c r="L139" s="591"/>
      <c r="M139" s="592"/>
      <c r="N139" s="590"/>
      <c r="O139" s="591"/>
      <c r="P139" s="591"/>
      <c r="Q139" s="592"/>
      <c r="R139" s="590"/>
      <c r="S139" s="591"/>
      <c r="T139" s="591"/>
      <c r="U139" s="591"/>
      <c r="V139" s="592"/>
      <c r="W139" s="590"/>
      <c r="X139" s="591"/>
      <c r="Y139" s="591"/>
      <c r="Z139" s="592"/>
      <c r="AA139" s="590"/>
      <c r="AB139" s="591"/>
      <c r="AC139" s="591"/>
      <c r="AD139" s="592"/>
      <c r="AE139" s="590"/>
      <c r="AF139" s="591"/>
      <c r="AG139" s="591"/>
      <c r="AH139" s="592"/>
      <c r="AI139" s="590"/>
      <c r="AJ139" s="591"/>
      <c r="AK139" s="591"/>
      <c r="AL139" s="592"/>
      <c r="AM139" s="590"/>
      <c r="AN139" s="592"/>
      <c r="AO139" s="590"/>
      <c r="AP139" s="591"/>
      <c r="AQ139" s="592"/>
      <c r="AR139" s="590"/>
      <c r="AS139" s="592"/>
      <c r="AT139" s="590"/>
      <c r="AU139" s="591"/>
      <c r="AV139" s="591"/>
      <c r="AW139" s="591"/>
      <c r="AX139" s="591"/>
      <c r="AY139" s="591"/>
      <c r="AZ139" s="591"/>
      <c r="BA139" s="591"/>
      <c r="BB139" s="591"/>
      <c r="BC139" s="591"/>
      <c r="BD139" s="591"/>
      <c r="BE139" s="591"/>
      <c r="BF139" s="591"/>
      <c r="BG139" s="591"/>
      <c r="BH139" s="591"/>
      <c r="BI139" s="591"/>
      <c r="BJ139" s="591"/>
      <c r="BK139" s="591"/>
      <c r="BL139" s="591"/>
      <c r="BM139" s="591"/>
      <c r="BN139" s="591"/>
      <c r="BO139" s="591"/>
      <c r="BP139" s="591"/>
      <c r="BQ139" s="591"/>
      <c r="BR139" s="591"/>
      <c r="BS139" s="591"/>
      <c r="BT139" s="591"/>
      <c r="BU139" s="591"/>
      <c r="BV139" s="591"/>
      <c r="BW139" s="591"/>
      <c r="BX139" s="591"/>
    </row>
    <row r="140" spans="2:76">
      <c r="B140" s="590"/>
      <c r="C140" s="591"/>
      <c r="D140" s="591"/>
      <c r="E140" s="591"/>
      <c r="F140" s="591"/>
      <c r="G140" s="592"/>
      <c r="H140" s="590"/>
      <c r="I140" s="592"/>
      <c r="J140" s="590"/>
      <c r="K140" s="591"/>
      <c r="L140" s="591"/>
      <c r="M140" s="592"/>
      <c r="N140" s="590"/>
      <c r="O140" s="591"/>
      <c r="P140" s="591"/>
      <c r="Q140" s="592"/>
      <c r="R140" s="590"/>
      <c r="S140" s="591"/>
      <c r="T140" s="591"/>
      <c r="U140" s="591"/>
      <c r="V140" s="592"/>
      <c r="W140" s="590"/>
      <c r="X140" s="591"/>
      <c r="Y140" s="591"/>
      <c r="Z140" s="592"/>
      <c r="AA140" s="590"/>
      <c r="AB140" s="591"/>
      <c r="AC140" s="591"/>
      <c r="AD140" s="592"/>
      <c r="AE140" s="590"/>
      <c r="AF140" s="591"/>
      <c r="AG140" s="591"/>
      <c r="AH140" s="592"/>
      <c r="AI140" s="590"/>
      <c r="AJ140" s="591"/>
      <c r="AK140" s="591"/>
      <c r="AL140" s="592"/>
      <c r="AM140" s="590"/>
      <c r="AN140" s="592"/>
      <c r="AO140" s="590"/>
      <c r="AP140" s="591"/>
      <c r="AQ140" s="592"/>
      <c r="AR140" s="590"/>
      <c r="AS140" s="592"/>
      <c r="AT140" s="590"/>
      <c r="AU140" s="591"/>
      <c r="AV140" s="591"/>
      <c r="AW140" s="591"/>
      <c r="AX140" s="591"/>
      <c r="AY140" s="591"/>
      <c r="AZ140" s="591"/>
      <c r="BA140" s="591"/>
      <c r="BB140" s="591"/>
      <c r="BC140" s="591"/>
      <c r="BD140" s="591"/>
      <c r="BE140" s="591"/>
      <c r="BF140" s="591"/>
      <c r="BG140" s="591"/>
      <c r="BH140" s="591"/>
      <c r="BI140" s="591"/>
      <c r="BJ140" s="591"/>
      <c r="BK140" s="591"/>
      <c r="BL140" s="591"/>
      <c r="BM140" s="591"/>
      <c r="BN140" s="591"/>
      <c r="BO140" s="591"/>
      <c r="BP140" s="591"/>
      <c r="BQ140" s="591"/>
      <c r="BR140" s="591"/>
      <c r="BS140" s="591"/>
      <c r="BT140" s="591"/>
      <c r="BU140" s="591"/>
      <c r="BV140" s="591"/>
      <c r="BW140" s="591"/>
      <c r="BX140" s="591"/>
    </row>
    <row r="141" spans="2:76">
      <c r="B141" s="593"/>
      <c r="C141" s="594"/>
      <c r="D141" s="594"/>
      <c r="E141" s="594"/>
      <c r="F141" s="594"/>
      <c r="G141" s="595"/>
      <c r="H141" s="593"/>
      <c r="I141" s="595"/>
      <c r="J141" s="593"/>
      <c r="K141" s="594"/>
      <c r="L141" s="594"/>
      <c r="M141" s="595"/>
      <c r="N141" s="593"/>
      <c r="O141" s="594"/>
      <c r="P141" s="594"/>
      <c r="Q141" s="595"/>
      <c r="R141" s="593"/>
      <c r="S141" s="594"/>
      <c r="T141" s="594"/>
      <c r="U141" s="594"/>
      <c r="V141" s="595"/>
      <c r="W141" s="593"/>
      <c r="X141" s="594"/>
      <c r="Y141" s="594"/>
      <c r="Z141" s="595"/>
      <c r="AA141" s="593"/>
      <c r="AB141" s="594"/>
      <c r="AC141" s="594"/>
      <c r="AD141" s="595"/>
      <c r="AE141" s="593"/>
      <c r="AF141" s="594"/>
      <c r="AG141" s="594"/>
      <c r="AH141" s="595"/>
      <c r="AI141" s="593"/>
      <c r="AJ141" s="594"/>
      <c r="AK141" s="594"/>
      <c r="AL141" s="595"/>
      <c r="AM141" s="593"/>
      <c r="AN141" s="595"/>
      <c r="AO141" s="593"/>
      <c r="AP141" s="594"/>
      <c r="AQ141" s="595"/>
      <c r="AR141" s="593"/>
      <c r="AS141" s="595"/>
      <c r="AT141" s="590"/>
      <c r="AU141" s="591"/>
      <c r="AV141" s="591"/>
      <c r="AW141" s="591"/>
      <c r="AX141" s="591"/>
      <c r="AY141" s="591"/>
      <c r="AZ141" s="591"/>
      <c r="BA141" s="591"/>
      <c r="BB141" s="591"/>
      <c r="BC141" s="591"/>
      <c r="BD141" s="591"/>
      <c r="BE141" s="591"/>
      <c r="BF141" s="591"/>
      <c r="BG141" s="591"/>
      <c r="BH141" s="591"/>
      <c r="BI141" s="591"/>
      <c r="BJ141" s="591"/>
      <c r="BK141" s="591"/>
      <c r="BL141" s="591"/>
      <c r="BM141" s="591"/>
      <c r="BN141" s="591"/>
      <c r="BO141" s="591"/>
      <c r="BP141" s="591"/>
      <c r="BQ141" s="591"/>
      <c r="BR141" s="591"/>
      <c r="BS141" s="591"/>
      <c r="BT141" s="591"/>
      <c r="BU141" s="591"/>
      <c r="BV141" s="591"/>
      <c r="BW141" s="591"/>
      <c r="BX141" s="591"/>
    </row>
    <row r="142" spans="2:76" ht="13.8" customHeight="1">
      <c r="B142" s="596" t="s">
        <v>480</v>
      </c>
      <c r="C142" s="597"/>
      <c r="D142" s="597"/>
      <c r="E142" s="597"/>
      <c r="F142" s="597"/>
      <c r="G142" s="598"/>
      <c r="H142" s="596" t="s">
        <v>388</v>
      </c>
      <c r="I142" s="598"/>
      <c r="J142" s="596" t="s">
        <v>80</v>
      </c>
      <c r="K142" s="597"/>
      <c r="L142" s="597"/>
      <c r="M142" s="598"/>
      <c r="N142" s="596">
        <v>10</v>
      </c>
      <c r="O142" s="597"/>
      <c r="P142" s="597"/>
      <c r="Q142" s="598"/>
      <c r="R142" s="596" t="s">
        <v>481</v>
      </c>
      <c r="S142" s="597"/>
      <c r="T142" s="597"/>
      <c r="U142" s="597"/>
      <c r="V142" s="598"/>
      <c r="W142" s="596" t="s">
        <v>482</v>
      </c>
      <c r="X142" s="597"/>
      <c r="Y142" s="597"/>
      <c r="Z142" s="598"/>
      <c r="AA142" s="596" t="s">
        <v>482</v>
      </c>
      <c r="AB142" s="597"/>
      <c r="AC142" s="597"/>
      <c r="AD142" s="598"/>
      <c r="AE142" s="596">
        <v>2</v>
      </c>
      <c r="AF142" s="597"/>
      <c r="AG142" s="597"/>
      <c r="AH142" s="598"/>
      <c r="AI142" s="587"/>
      <c r="AJ142" s="588"/>
      <c r="AK142" s="588"/>
      <c r="AL142" s="589"/>
      <c r="AM142" s="596">
        <v>5</v>
      </c>
      <c r="AN142" s="598"/>
      <c r="AO142" s="596">
        <v>600</v>
      </c>
      <c r="AP142" s="597"/>
      <c r="AQ142" s="598"/>
      <c r="AR142" s="596">
        <v>60</v>
      </c>
      <c r="AS142" s="598"/>
      <c r="AT142" s="599" t="s">
        <v>483</v>
      </c>
      <c r="AU142" s="600"/>
      <c r="AV142" s="600"/>
      <c r="AW142" s="600"/>
      <c r="AX142" s="600"/>
      <c r="AY142" s="600"/>
      <c r="AZ142" s="600"/>
      <c r="BA142" s="600"/>
      <c r="BB142" s="600"/>
      <c r="BC142" s="600"/>
      <c r="BD142" s="600"/>
      <c r="BE142" s="600"/>
      <c r="BF142" s="600"/>
      <c r="BG142" s="600"/>
      <c r="BH142" s="600"/>
      <c r="BI142" s="600"/>
      <c r="BJ142" s="600"/>
      <c r="BK142" s="600"/>
      <c r="BL142" s="600"/>
      <c r="BM142" s="600"/>
      <c r="BN142" s="600"/>
      <c r="BO142" s="600"/>
      <c r="BP142" s="600"/>
      <c r="BQ142" s="600"/>
      <c r="BR142" s="600"/>
      <c r="BS142" s="600"/>
      <c r="BT142" s="600"/>
      <c r="BU142" s="600"/>
      <c r="BV142" s="600"/>
      <c r="BW142" s="600"/>
      <c r="BX142" s="600"/>
    </row>
    <row r="143" spans="2:76">
      <c r="B143" s="599"/>
      <c r="C143" s="600"/>
      <c r="D143" s="600"/>
      <c r="E143" s="600"/>
      <c r="F143" s="600"/>
      <c r="G143" s="601"/>
      <c r="H143" s="599"/>
      <c r="I143" s="601"/>
      <c r="J143" s="599"/>
      <c r="K143" s="600"/>
      <c r="L143" s="600"/>
      <c r="M143" s="601"/>
      <c r="N143" s="599"/>
      <c r="O143" s="600"/>
      <c r="P143" s="600"/>
      <c r="Q143" s="601"/>
      <c r="R143" s="599"/>
      <c r="S143" s="600"/>
      <c r="T143" s="600"/>
      <c r="U143" s="600"/>
      <c r="V143" s="601"/>
      <c r="W143" s="599"/>
      <c r="X143" s="600"/>
      <c r="Y143" s="600"/>
      <c r="Z143" s="601"/>
      <c r="AA143" s="599"/>
      <c r="AB143" s="600"/>
      <c r="AC143" s="600"/>
      <c r="AD143" s="601"/>
      <c r="AE143" s="599"/>
      <c r="AF143" s="600"/>
      <c r="AG143" s="600"/>
      <c r="AH143" s="601"/>
      <c r="AI143" s="590"/>
      <c r="AJ143" s="591"/>
      <c r="AK143" s="591"/>
      <c r="AL143" s="592"/>
      <c r="AM143" s="599"/>
      <c r="AN143" s="601"/>
      <c r="AO143" s="599"/>
      <c r="AP143" s="600"/>
      <c r="AQ143" s="601"/>
      <c r="AR143" s="599"/>
      <c r="AS143" s="601"/>
      <c r="AT143" s="599"/>
      <c r="AU143" s="600"/>
      <c r="AV143" s="600"/>
      <c r="AW143" s="600"/>
      <c r="AX143" s="600"/>
      <c r="AY143" s="600"/>
      <c r="AZ143" s="600"/>
      <c r="BA143" s="600"/>
      <c r="BB143" s="600"/>
      <c r="BC143" s="600"/>
      <c r="BD143" s="600"/>
      <c r="BE143" s="600"/>
      <c r="BF143" s="600"/>
      <c r="BG143" s="600"/>
      <c r="BH143" s="600"/>
      <c r="BI143" s="600"/>
      <c r="BJ143" s="600"/>
      <c r="BK143" s="600"/>
      <c r="BL143" s="600"/>
      <c r="BM143" s="600"/>
      <c r="BN143" s="600"/>
      <c r="BO143" s="600"/>
      <c r="BP143" s="600"/>
      <c r="BQ143" s="600"/>
      <c r="BR143" s="600"/>
      <c r="BS143" s="600"/>
      <c r="BT143" s="600"/>
      <c r="BU143" s="600"/>
      <c r="BV143" s="600"/>
      <c r="BW143" s="600"/>
      <c r="BX143" s="600"/>
    </row>
    <row r="144" spans="2:76">
      <c r="B144" s="599"/>
      <c r="C144" s="600"/>
      <c r="D144" s="600"/>
      <c r="E144" s="600"/>
      <c r="F144" s="600"/>
      <c r="G144" s="601"/>
      <c r="H144" s="599"/>
      <c r="I144" s="601"/>
      <c r="J144" s="599"/>
      <c r="K144" s="600"/>
      <c r="L144" s="600"/>
      <c r="M144" s="601"/>
      <c r="N144" s="599"/>
      <c r="O144" s="600"/>
      <c r="P144" s="600"/>
      <c r="Q144" s="601"/>
      <c r="R144" s="599"/>
      <c r="S144" s="600"/>
      <c r="T144" s="600"/>
      <c r="U144" s="600"/>
      <c r="V144" s="601"/>
      <c r="W144" s="599"/>
      <c r="X144" s="600"/>
      <c r="Y144" s="600"/>
      <c r="Z144" s="601"/>
      <c r="AA144" s="599"/>
      <c r="AB144" s="600"/>
      <c r="AC144" s="600"/>
      <c r="AD144" s="601"/>
      <c r="AE144" s="599"/>
      <c r="AF144" s="600"/>
      <c r="AG144" s="600"/>
      <c r="AH144" s="601"/>
      <c r="AI144" s="590"/>
      <c r="AJ144" s="591"/>
      <c r="AK144" s="591"/>
      <c r="AL144" s="592"/>
      <c r="AM144" s="599"/>
      <c r="AN144" s="601"/>
      <c r="AO144" s="599"/>
      <c r="AP144" s="600"/>
      <c r="AQ144" s="601"/>
      <c r="AR144" s="599"/>
      <c r="AS144" s="601"/>
      <c r="AT144" s="599"/>
      <c r="AU144" s="600"/>
      <c r="AV144" s="600"/>
      <c r="AW144" s="600"/>
      <c r="AX144" s="600"/>
      <c r="AY144" s="600"/>
      <c r="AZ144" s="600"/>
      <c r="BA144" s="600"/>
      <c r="BB144" s="600"/>
      <c r="BC144" s="600"/>
      <c r="BD144" s="600"/>
      <c r="BE144" s="600"/>
      <c r="BF144" s="600"/>
      <c r="BG144" s="600"/>
      <c r="BH144" s="600"/>
      <c r="BI144" s="600"/>
      <c r="BJ144" s="600"/>
      <c r="BK144" s="600"/>
      <c r="BL144" s="600"/>
      <c r="BM144" s="600"/>
      <c r="BN144" s="600"/>
      <c r="BO144" s="600"/>
      <c r="BP144" s="600"/>
      <c r="BQ144" s="600"/>
      <c r="BR144" s="600"/>
      <c r="BS144" s="600"/>
      <c r="BT144" s="600"/>
      <c r="BU144" s="600"/>
      <c r="BV144" s="600"/>
      <c r="BW144" s="600"/>
      <c r="BX144" s="600"/>
    </row>
    <row r="145" spans="2:76">
      <c r="B145" s="602"/>
      <c r="C145" s="603"/>
      <c r="D145" s="603"/>
      <c r="E145" s="603"/>
      <c r="F145" s="603"/>
      <c r="G145" s="604"/>
      <c r="H145" s="602"/>
      <c r="I145" s="604"/>
      <c r="J145" s="602"/>
      <c r="K145" s="603"/>
      <c r="L145" s="603"/>
      <c r="M145" s="604"/>
      <c r="N145" s="602"/>
      <c r="O145" s="603"/>
      <c r="P145" s="603"/>
      <c r="Q145" s="604"/>
      <c r="R145" s="602"/>
      <c r="S145" s="603"/>
      <c r="T145" s="603"/>
      <c r="U145" s="603"/>
      <c r="V145" s="604"/>
      <c r="W145" s="602"/>
      <c r="X145" s="603"/>
      <c r="Y145" s="603"/>
      <c r="Z145" s="604"/>
      <c r="AA145" s="602"/>
      <c r="AB145" s="603"/>
      <c r="AC145" s="603"/>
      <c r="AD145" s="604"/>
      <c r="AE145" s="602"/>
      <c r="AF145" s="603"/>
      <c r="AG145" s="603"/>
      <c r="AH145" s="604"/>
      <c r="AI145" s="593"/>
      <c r="AJ145" s="594"/>
      <c r="AK145" s="594"/>
      <c r="AL145" s="595"/>
      <c r="AM145" s="602"/>
      <c r="AN145" s="604"/>
      <c r="AO145" s="602"/>
      <c r="AP145" s="603"/>
      <c r="AQ145" s="604"/>
      <c r="AR145" s="602"/>
      <c r="AS145" s="604"/>
      <c r="AT145" s="599"/>
      <c r="AU145" s="600"/>
      <c r="AV145" s="600"/>
      <c r="AW145" s="600"/>
      <c r="AX145" s="600"/>
      <c r="AY145" s="600"/>
      <c r="AZ145" s="600"/>
      <c r="BA145" s="600"/>
      <c r="BB145" s="600"/>
      <c r="BC145" s="600"/>
      <c r="BD145" s="600"/>
      <c r="BE145" s="600"/>
      <c r="BF145" s="600"/>
      <c r="BG145" s="600"/>
      <c r="BH145" s="600"/>
      <c r="BI145" s="600"/>
      <c r="BJ145" s="600"/>
      <c r="BK145" s="600"/>
      <c r="BL145" s="600"/>
      <c r="BM145" s="600"/>
      <c r="BN145" s="600"/>
      <c r="BO145" s="600"/>
      <c r="BP145" s="600"/>
      <c r="BQ145" s="600"/>
      <c r="BR145" s="600"/>
      <c r="BS145" s="600"/>
      <c r="BT145" s="600"/>
      <c r="BU145" s="600"/>
      <c r="BV145" s="600"/>
      <c r="BW145" s="600"/>
      <c r="BX145" s="600"/>
    </row>
    <row r="146" spans="2:76" ht="13.8" customHeight="1">
      <c r="B146" s="587" t="s">
        <v>484</v>
      </c>
      <c r="C146" s="588"/>
      <c r="D146" s="588"/>
      <c r="E146" s="588"/>
      <c r="F146" s="588"/>
      <c r="G146" s="589"/>
      <c r="H146" s="587" t="s">
        <v>388</v>
      </c>
      <c r="I146" s="589"/>
      <c r="J146" s="587" t="s">
        <v>80</v>
      </c>
      <c r="K146" s="588"/>
      <c r="L146" s="588"/>
      <c r="M146" s="589"/>
      <c r="N146" s="587">
        <v>20</v>
      </c>
      <c r="O146" s="588"/>
      <c r="P146" s="588"/>
      <c r="Q146" s="589"/>
      <c r="R146" s="587" t="s">
        <v>485</v>
      </c>
      <c r="S146" s="588"/>
      <c r="T146" s="588"/>
      <c r="U146" s="588"/>
      <c r="V146" s="589"/>
      <c r="W146" s="587">
        <v>4</v>
      </c>
      <c r="X146" s="588"/>
      <c r="Y146" s="588"/>
      <c r="Z146" s="589"/>
      <c r="AA146" s="587">
        <v>4</v>
      </c>
      <c r="AB146" s="588"/>
      <c r="AC146" s="588"/>
      <c r="AD146" s="589"/>
      <c r="AE146" s="587">
        <v>2</v>
      </c>
      <c r="AF146" s="588"/>
      <c r="AG146" s="588"/>
      <c r="AH146" s="589"/>
      <c r="AI146" s="587"/>
      <c r="AJ146" s="588"/>
      <c r="AK146" s="588"/>
      <c r="AL146" s="589"/>
      <c r="AM146" s="587">
        <v>2</v>
      </c>
      <c r="AN146" s="589"/>
      <c r="AO146" s="587">
        <v>300</v>
      </c>
      <c r="AP146" s="588"/>
      <c r="AQ146" s="589"/>
      <c r="AR146" s="587">
        <v>60</v>
      </c>
      <c r="AS146" s="589"/>
      <c r="AT146" s="590" t="s">
        <v>486</v>
      </c>
      <c r="AU146" s="591"/>
      <c r="AV146" s="591"/>
      <c r="AW146" s="591"/>
      <c r="AX146" s="591"/>
      <c r="AY146" s="591"/>
      <c r="AZ146" s="591"/>
      <c r="BA146" s="591"/>
      <c r="BB146" s="591"/>
      <c r="BC146" s="591"/>
      <c r="BD146" s="591"/>
      <c r="BE146" s="591"/>
      <c r="BF146" s="591"/>
      <c r="BG146" s="591"/>
      <c r="BH146" s="591"/>
      <c r="BI146" s="591"/>
      <c r="BJ146" s="591"/>
      <c r="BK146" s="591"/>
      <c r="BL146" s="591"/>
      <c r="BM146" s="591"/>
      <c r="BN146" s="591"/>
      <c r="BO146" s="591"/>
      <c r="BP146" s="591"/>
      <c r="BQ146" s="591"/>
      <c r="BR146" s="591"/>
      <c r="BS146" s="591"/>
      <c r="BT146" s="591"/>
      <c r="BU146" s="591"/>
      <c r="BV146" s="591"/>
      <c r="BW146" s="591"/>
      <c r="BX146" s="591"/>
    </row>
    <row r="147" spans="2:76">
      <c r="B147" s="590"/>
      <c r="C147" s="591"/>
      <c r="D147" s="591"/>
      <c r="E147" s="591"/>
      <c r="F147" s="591"/>
      <c r="G147" s="592"/>
      <c r="H147" s="590"/>
      <c r="I147" s="592"/>
      <c r="J147" s="590"/>
      <c r="K147" s="591"/>
      <c r="L147" s="591"/>
      <c r="M147" s="592"/>
      <c r="N147" s="590"/>
      <c r="O147" s="591"/>
      <c r="P147" s="591"/>
      <c r="Q147" s="592"/>
      <c r="R147" s="590"/>
      <c r="S147" s="591"/>
      <c r="T147" s="591"/>
      <c r="U147" s="591"/>
      <c r="V147" s="592"/>
      <c r="W147" s="590"/>
      <c r="X147" s="591"/>
      <c r="Y147" s="591"/>
      <c r="Z147" s="592"/>
      <c r="AA147" s="590"/>
      <c r="AB147" s="591"/>
      <c r="AC147" s="591"/>
      <c r="AD147" s="592"/>
      <c r="AE147" s="590"/>
      <c r="AF147" s="591"/>
      <c r="AG147" s="591"/>
      <c r="AH147" s="592"/>
      <c r="AI147" s="590"/>
      <c r="AJ147" s="591"/>
      <c r="AK147" s="591"/>
      <c r="AL147" s="592"/>
      <c r="AM147" s="590"/>
      <c r="AN147" s="592"/>
      <c r="AO147" s="590"/>
      <c r="AP147" s="591"/>
      <c r="AQ147" s="592"/>
      <c r="AR147" s="590"/>
      <c r="AS147" s="592"/>
      <c r="AT147" s="590"/>
      <c r="AU147" s="591"/>
      <c r="AV147" s="591"/>
      <c r="AW147" s="591"/>
      <c r="AX147" s="591"/>
      <c r="AY147" s="591"/>
      <c r="AZ147" s="591"/>
      <c r="BA147" s="591"/>
      <c r="BB147" s="591"/>
      <c r="BC147" s="591"/>
      <c r="BD147" s="591"/>
      <c r="BE147" s="591"/>
      <c r="BF147" s="591"/>
      <c r="BG147" s="591"/>
      <c r="BH147" s="591"/>
      <c r="BI147" s="591"/>
      <c r="BJ147" s="591"/>
      <c r="BK147" s="591"/>
      <c r="BL147" s="591"/>
      <c r="BM147" s="591"/>
      <c r="BN147" s="591"/>
      <c r="BO147" s="591"/>
      <c r="BP147" s="591"/>
      <c r="BQ147" s="591"/>
      <c r="BR147" s="591"/>
      <c r="BS147" s="591"/>
      <c r="BT147" s="591"/>
      <c r="BU147" s="591"/>
      <c r="BV147" s="591"/>
      <c r="BW147" s="591"/>
      <c r="BX147" s="591"/>
    </row>
    <row r="148" spans="2:76">
      <c r="B148" s="590"/>
      <c r="C148" s="591"/>
      <c r="D148" s="591"/>
      <c r="E148" s="591"/>
      <c r="F148" s="591"/>
      <c r="G148" s="592"/>
      <c r="H148" s="590"/>
      <c r="I148" s="592"/>
      <c r="J148" s="590"/>
      <c r="K148" s="591"/>
      <c r="L148" s="591"/>
      <c r="M148" s="592"/>
      <c r="N148" s="590"/>
      <c r="O148" s="591"/>
      <c r="P148" s="591"/>
      <c r="Q148" s="592"/>
      <c r="R148" s="590"/>
      <c r="S148" s="591"/>
      <c r="T148" s="591"/>
      <c r="U148" s="591"/>
      <c r="V148" s="592"/>
      <c r="W148" s="590"/>
      <c r="X148" s="591"/>
      <c r="Y148" s="591"/>
      <c r="Z148" s="592"/>
      <c r="AA148" s="590"/>
      <c r="AB148" s="591"/>
      <c r="AC148" s="591"/>
      <c r="AD148" s="592"/>
      <c r="AE148" s="590"/>
      <c r="AF148" s="591"/>
      <c r="AG148" s="591"/>
      <c r="AH148" s="592"/>
      <c r="AI148" s="590"/>
      <c r="AJ148" s="591"/>
      <c r="AK148" s="591"/>
      <c r="AL148" s="592"/>
      <c r="AM148" s="590"/>
      <c r="AN148" s="592"/>
      <c r="AO148" s="590"/>
      <c r="AP148" s="591"/>
      <c r="AQ148" s="592"/>
      <c r="AR148" s="590"/>
      <c r="AS148" s="592"/>
      <c r="AT148" s="590"/>
      <c r="AU148" s="591"/>
      <c r="AV148" s="591"/>
      <c r="AW148" s="591"/>
      <c r="AX148" s="591"/>
      <c r="AY148" s="591"/>
      <c r="AZ148" s="591"/>
      <c r="BA148" s="591"/>
      <c r="BB148" s="591"/>
      <c r="BC148" s="591"/>
      <c r="BD148" s="591"/>
      <c r="BE148" s="591"/>
      <c r="BF148" s="591"/>
      <c r="BG148" s="591"/>
      <c r="BH148" s="591"/>
      <c r="BI148" s="591"/>
      <c r="BJ148" s="591"/>
      <c r="BK148" s="591"/>
      <c r="BL148" s="591"/>
      <c r="BM148" s="591"/>
      <c r="BN148" s="591"/>
      <c r="BO148" s="591"/>
      <c r="BP148" s="591"/>
      <c r="BQ148" s="591"/>
      <c r="BR148" s="591"/>
      <c r="BS148" s="591"/>
      <c r="BT148" s="591"/>
      <c r="BU148" s="591"/>
      <c r="BV148" s="591"/>
      <c r="BW148" s="591"/>
      <c r="BX148" s="591"/>
    </row>
    <row r="149" spans="2:76">
      <c r="B149" s="593"/>
      <c r="C149" s="594"/>
      <c r="D149" s="594"/>
      <c r="E149" s="594"/>
      <c r="F149" s="594"/>
      <c r="G149" s="595"/>
      <c r="H149" s="593"/>
      <c r="I149" s="595"/>
      <c r="J149" s="593"/>
      <c r="K149" s="594"/>
      <c r="L149" s="594"/>
      <c r="M149" s="595"/>
      <c r="N149" s="593"/>
      <c r="O149" s="594"/>
      <c r="P149" s="594"/>
      <c r="Q149" s="595"/>
      <c r="R149" s="593"/>
      <c r="S149" s="594"/>
      <c r="T149" s="594"/>
      <c r="U149" s="594"/>
      <c r="V149" s="595"/>
      <c r="W149" s="593"/>
      <c r="X149" s="594"/>
      <c r="Y149" s="594"/>
      <c r="Z149" s="595"/>
      <c r="AA149" s="593"/>
      <c r="AB149" s="594"/>
      <c r="AC149" s="594"/>
      <c r="AD149" s="595"/>
      <c r="AE149" s="593"/>
      <c r="AF149" s="594"/>
      <c r="AG149" s="594"/>
      <c r="AH149" s="595"/>
      <c r="AI149" s="593"/>
      <c r="AJ149" s="594"/>
      <c r="AK149" s="594"/>
      <c r="AL149" s="595"/>
      <c r="AM149" s="593"/>
      <c r="AN149" s="595"/>
      <c r="AO149" s="593"/>
      <c r="AP149" s="594"/>
      <c r="AQ149" s="595"/>
      <c r="AR149" s="593"/>
      <c r="AS149" s="595"/>
      <c r="AT149" s="590"/>
      <c r="AU149" s="591"/>
      <c r="AV149" s="591"/>
      <c r="AW149" s="591"/>
      <c r="AX149" s="591"/>
      <c r="AY149" s="591"/>
      <c r="AZ149" s="591"/>
      <c r="BA149" s="591"/>
      <c r="BB149" s="591"/>
      <c r="BC149" s="591"/>
      <c r="BD149" s="591"/>
      <c r="BE149" s="591"/>
      <c r="BF149" s="591"/>
      <c r="BG149" s="591"/>
      <c r="BH149" s="591"/>
      <c r="BI149" s="591"/>
      <c r="BJ149" s="591"/>
      <c r="BK149" s="591"/>
      <c r="BL149" s="591"/>
      <c r="BM149" s="591"/>
      <c r="BN149" s="591"/>
      <c r="BO149" s="591"/>
      <c r="BP149" s="591"/>
      <c r="BQ149" s="591"/>
      <c r="BR149" s="591"/>
      <c r="BS149" s="591"/>
      <c r="BT149" s="591"/>
      <c r="BU149" s="591"/>
      <c r="BV149" s="591"/>
      <c r="BW149" s="591"/>
      <c r="BX149" s="591"/>
    </row>
    <row r="150" spans="2:76" ht="13.8" customHeight="1">
      <c r="B150" s="596" t="s">
        <v>487</v>
      </c>
      <c r="C150" s="597"/>
      <c r="D150" s="597"/>
      <c r="E150" s="597"/>
      <c r="F150" s="597"/>
      <c r="G150" s="598"/>
      <c r="H150" s="596" t="s">
        <v>388</v>
      </c>
      <c r="I150" s="598"/>
      <c r="J150" s="596" t="s">
        <v>80</v>
      </c>
      <c r="K150" s="597"/>
      <c r="L150" s="597"/>
      <c r="M150" s="598"/>
      <c r="N150" s="596">
        <v>-10</v>
      </c>
      <c r="O150" s="597"/>
      <c r="P150" s="597"/>
      <c r="Q150" s="598"/>
      <c r="R150" s="596" t="s">
        <v>488</v>
      </c>
      <c r="S150" s="597"/>
      <c r="T150" s="597"/>
      <c r="U150" s="597"/>
      <c r="V150" s="598"/>
      <c r="W150" s="596" t="s">
        <v>482</v>
      </c>
      <c r="X150" s="597"/>
      <c r="Y150" s="597"/>
      <c r="Z150" s="598"/>
      <c r="AA150" s="596" t="s">
        <v>482</v>
      </c>
      <c r="AB150" s="597"/>
      <c r="AC150" s="597"/>
      <c r="AD150" s="598"/>
      <c r="AE150" s="596">
        <v>2</v>
      </c>
      <c r="AF150" s="597"/>
      <c r="AG150" s="597"/>
      <c r="AH150" s="598"/>
      <c r="AI150" s="587"/>
      <c r="AJ150" s="588"/>
      <c r="AK150" s="588"/>
      <c r="AL150" s="589"/>
      <c r="AM150" s="596">
        <v>5</v>
      </c>
      <c r="AN150" s="598"/>
      <c r="AO150" s="596">
        <v>700</v>
      </c>
      <c r="AP150" s="597"/>
      <c r="AQ150" s="598"/>
      <c r="AR150" s="596">
        <v>60</v>
      </c>
      <c r="AS150" s="598"/>
      <c r="AT150" s="599" t="s">
        <v>489</v>
      </c>
      <c r="AU150" s="600"/>
      <c r="AV150" s="600"/>
      <c r="AW150" s="600"/>
      <c r="AX150" s="600"/>
      <c r="AY150" s="600"/>
      <c r="AZ150" s="600"/>
      <c r="BA150" s="600"/>
      <c r="BB150" s="600"/>
      <c r="BC150" s="600"/>
      <c r="BD150" s="600"/>
      <c r="BE150" s="600"/>
      <c r="BF150" s="600"/>
      <c r="BG150" s="600"/>
      <c r="BH150" s="600"/>
      <c r="BI150" s="600"/>
      <c r="BJ150" s="600"/>
      <c r="BK150" s="600"/>
      <c r="BL150" s="600"/>
      <c r="BM150" s="600"/>
      <c r="BN150" s="600"/>
      <c r="BO150" s="600"/>
      <c r="BP150" s="600"/>
      <c r="BQ150" s="600"/>
      <c r="BR150" s="600"/>
      <c r="BS150" s="600"/>
      <c r="BT150" s="600"/>
      <c r="BU150" s="600"/>
      <c r="BV150" s="600"/>
      <c r="BW150" s="600"/>
      <c r="BX150" s="600"/>
    </row>
    <row r="151" spans="2:76">
      <c r="B151" s="599"/>
      <c r="C151" s="600"/>
      <c r="D151" s="600"/>
      <c r="E151" s="600"/>
      <c r="F151" s="600"/>
      <c r="G151" s="601"/>
      <c r="H151" s="599"/>
      <c r="I151" s="601"/>
      <c r="J151" s="599"/>
      <c r="K151" s="600"/>
      <c r="L151" s="600"/>
      <c r="M151" s="601"/>
      <c r="N151" s="599"/>
      <c r="O151" s="600"/>
      <c r="P151" s="600"/>
      <c r="Q151" s="601"/>
      <c r="R151" s="599"/>
      <c r="S151" s="600"/>
      <c r="T151" s="600"/>
      <c r="U151" s="600"/>
      <c r="V151" s="601"/>
      <c r="W151" s="599"/>
      <c r="X151" s="600"/>
      <c r="Y151" s="600"/>
      <c r="Z151" s="601"/>
      <c r="AA151" s="599"/>
      <c r="AB151" s="600"/>
      <c r="AC151" s="600"/>
      <c r="AD151" s="601"/>
      <c r="AE151" s="599"/>
      <c r="AF151" s="600"/>
      <c r="AG151" s="600"/>
      <c r="AH151" s="601"/>
      <c r="AI151" s="590"/>
      <c r="AJ151" s="591"/>
      <c r="AK151" s="591"/>
      <c r="AL151" s="592"/>
      <c r="AM151" s="599"/>
      <c r="AN151" s="601"/>
      <c r="AO151" s="599"/>
      <c r="AP151" s="600"/>
      <c r="AQ151" s="601"/>
      <c r="AR151" s="599"/>
      <c r="AS151" s="601"/>
      <c r="AT151" s="599"/>
      <c r="AU151" s="600"/>
      <c r="AV151" s="600"/>
      <c r="AW151" s="600"/>
      <c r="AX151" s="600"/>
      <c r="AY151" s="600"/>
      <c r="AZ151" s="600"/>
      <c r="BA151" s="600"/>
      <c r="BB151" s="600"/>
      <c r="BC151" s="600"/>
      <c r="BD151" s="600"/>
      <c r="BE151" s="600"/>
      <c r="BF151" s="600"/>
      <c r="BG151" s="600"/>
      <c r="BH151" s="600"/>
      <c r="BI151" s="600"/>
      <c r="BJ151" s="600"/>
      <c r="BK151" s="600"/>
      <c r="BL151" s="600"/>
      <c r="BM151" s="600"/>
      <c r="BN151" s="600"/>
      <c r="BO151" s="600"/>
      <c r="BP151" s="600"/>
      <c r="BQ151" s="600"/>
      <c r="BR151" s="600"/>
      <c r="BS151" s="600"/>
      <c r="BT151" s="600"/>
      <c r="BU151" s="600"/>
      <c r="BV151" s="600"/>
      <c r="BW151" s="600"/>
      <c r="BX151" s="600"/>
    </row>
    <row r="152" spans="2:76">
      <c r="B152" s="599"/>
      <c r="C152" s="600"/>
      <c r="D152" s="600"/>
      <c r="E152" s="600"/>
      <c r="F152" s="600"/>
      <c r="G152" s="601"/>
      <c r="H152" s="599"/>
      <c r="I152" s="601"/>
      <c r="J152" s="599"/>
      <c r="K152" s="600"/>
      <c r="L152" s="600"/>
      <c r="M152" s="601"/>
      <c r="N152" s="599"/>
      <c r="O152" s="600"/>
      <c r="P152" s="600"/>
      <c r="Q152" s="601"/>
      <c r="R152" s="599"/>
      <c r="S152" s="600"/>
      <c r="T152" s="600"/>
      <c r="U152" s="600"/>
      <c r="V152" s="601"/>
      <c r="W152" s="599"/>
      <c r="X152" s="600"/>
      <c r="Y152" s="600"/>
      <c r="Z152" s="601"/>
      <c r="AA152" s="599"/>
      <c r="AB152" s="600"/>
      <c r="AC152" s="600"/>
      <c r="AD152" s="601"/>
      <c r="AE152" s="599"/>
      <c r="AF152" s="600"/>
      <c r="AG152" s="600"/>
      <c r="AH152" s="601"/>
      <c r="AI152" s="590"/>
      <c r="AJ152" s="591"/>
      <c r="AK152" s="591"/>
      <c r="AL152" s="592"/>
      <c r="AM152" s="599"/>
      <c r="AN152" s="601"/>
      <c r="AO152" s="599"/>
      <c r="AP152" s="600"/>
      <c r="AQ152" s="601"/>
      <c r="AR152" s="599"/>
      <c r="AS152" s="601"/>
      <c r="AT152" s="599"/>
      <c r="AU152" s="600"/>
      <c r="AV152" s="600"/>
      <c r="AW152" s="600"/>
      <c r="AX152" s="600"/>
      <c r="AY152" s="600"/>
      <c r="AZ152" s="600"/>
      <c r="BA152" s="600"/>
      <c r="BB152" s="600"/>
      <c r="BC152" s="600"/>
      <c r="BD152" s="600"/>
      <c r="BE152" s="600"/>
      <c r="BF152" s="600"/>
      <c r="BG152" s="600"/>
      <c r="BH152" s="600"/>
      <c r="BI152" s="600"/>
      <c r="BJ152" s="600"/>
      <c r="BK152" s="600"/>
      <c r="BL152" s="600"/>
      <c r="BM152" s="600"/>
      <c r="BN152" s="600"/>
      <c r="BO152" s="600"/>
      <c r="BP152" s="600"/>
      <c r="BQ152" s="600"/>
      <c r="BR152" s="600"/>
      <c r="BS152" s="600"/>
      <c r="BT152" s="600"/>
      <c r="BU152" s="600"/>
      <c r="BV152" s="600"/>
      <c r="BW152" s="600"/>
      <c r="BX152" s="600"/>
    </row>
    <row r="153" spans="2:76">
      <c r="B153" s="602"/>
      <c r="C153" s="603"/>
      <c r="D153" s="603"/>
      <c r="E153" s="603"/>
      <c r="F153" s="603"/>
      <c r="G153" s="604"/>
      <c r="H153" s="602"/>
      <c r="I153" s="604"/>
      <c r="J153" s="602"/>
      <c r="K153" s="603"/>
      <c r="L153" s="603"/>
      <c r="M153" s="604"/>
      <c r="N153" s="602"/>
      <c r="O153" s="603"/>
      <c r="P153" s="603"/>
      <c r="Q153" s="604"/>
      <c r="R153" s="602"/>
      <c r="S153" s="603"/>
      <c r="T153" s="603"/>
      <c r="U153" s="603"/>
      <c r="V153" s="604"/>
      <c r="W153" s="602"/>
      <c r="X153" s="603"/>
      <c r="Y153" s="603"/>
      <c r="Z153" s="604"/>
      <c r="AA153" s="602"/>
      <c r="AB153" s="603"/>
      <c r="AC153" s="603"/>
      <c r="AD153" s="604"/>
      <c r="AE153" s="602"/>
      <c r="AF153" s="603"/>
      <c r="AG153" s="603"/>
      <c r="AH153" s="604"/>
      <c r="AI153" s="593"/>
      <c r="AJ153" s="594"/>
      <c r="AK153" s="594"/>
      <c r="AL153" s="595"/>
      <c r="AM153" s="602"/>
      <c r="AN153" s="604"/>
      <c r="AO153" s="602"/>
      <c r="AP153" s="603"/>
      <c r="AQ153" s="604"/>
      <c r="AR153" s="602"/>
      <c r="AS153" s="604"/>
      <c r="AT153" s="599"/>
      <c r="AU153" s="600"/>
      <c r="AV153" s="600"/>
      <c r="AW153" s="600"/>
      <c r="AX153" s="600"/>
      <c r="AY153" s="600"/>
      <c r="AZ153" s="600"/>
      <c r="BA153" s="600"/>
      <c r="BB153" s="600"/>
      <c r="BC153" s="600"/>
      <c r="BD153" s="600"/>
      <c r="BE153" s="600"/>
      <c r="BF153" s="600"/>
      <c r="BG153" s="600"/>
      <c r="BH153" s="600"/>
      <c r="BI153" s="600"/>
      <c r="BJ153" s="600"/>
      <c r="BK153" s="600"/>
      <c r="BL153" s="600"/>
      <c r="BM153" s="600"/>
      <c r="BN153" s="600"/>
      <c r="BO153" s="600"/>
      <c r="BP153" s="600"/>
      <c r="BQ153" s="600"/>
      <c r="BR153" s="600"/>
      <c r="BS153" s="600"/>
      <c r="BT153" s="600"/>
      <c r="BU153" s="600"/>
      <c r="BV153" s="600"/>
      <c r="BW153" s="600"/>
      <c r="BX153" s="600"/>
    </row>
    <row r="154" spans="2:76" ht="13.8" customHeight="1">
      <c r="B154" s="587" t="s">
        <v>490</v>
      </c>
      <c r="C154" s="588"/>
      <c r="D154" s="588"/>
      <c r="E154" s="588"/>
      <c r="F154" s="588"/>
      <c r="G154" s="589"/>
      <c r="H154" s="587" t="s">
        <v>395</v>
      </c>
      <c r="I154" s="589"/>
      <c r="J154" s="587" t="s">
        <v>80</v>
      </c>
      <c r="K154" s="588"/>
      <c r="L154" s="588"/>
      <c r="M154" s="589"/>
      <c r="N154" s="587">
        <v>-20</v>
      </c>
      <c r="O154" s="588"/>
      <c r="P154" s="588"/>
      <c r="Q154" s="589"/>
      <c r="R154" s="587" t="s">
        <v>491</v>
      </c>
      <c r="S154" s="588"/>
      <c r="T154" s="588"/>
      <c r="U154" s="588"/>
      <c r="V154" s="589"/>
      <c r="W154" s="587">
        <v>4</v>
      </c>
      <c r="X154" s="588"/>
      <c r="Y154" s="588"/>
      <c r="Z154" s="589"/>
      <c r="AA154" s="587">
        <v>4</v>
      </c>
      <c r="AB154" s="588"/>
      <c r="AC154" s="588"/>
      <c r="AD154" s="589"/>
      <c r="AE154" s="587">
        <v>2</v>
      </c>
      <c r="AF154" s="588"/>
      <c r="AG154" s="588"/>
      <c r="AH154" s="589"/>
      <c r="AI154" s="587"/>
      <c r="AJ154" s="588"/>
      <c r="AK154" s="588"/>
      <c r="AL154" s="589"/>
      <c r="AM154" s="587">
        <v>4</v>
      </c>
      <c r="AN154" s="589"/>
      <c r="AO154" s="587">
        <v>800</v>
      </c>
      <c r="AP154" s="588"/>
      <c r="AQ154" s="589"/>
      <c r="AR154" s="587">
        <v>60</v>
      </c>
      <c r="AS154" s="589"/>
      <c r="AT154" s="590" t="s">
        <v>492</v>
      </c>
      <c r="AU154" s="591"/>
      <c r="AV154" s="591"/>
      <c r="AW154" s="591"/>
      <c r="AX154" s="591"/>
      <c r="AY154" s="591"/>
      <c r="AZ154" s="591"/>
      <c r="BA154" s="591"/>
      <c r="BB154" s="591"/>
      <c r="BC154" s="591"/>
      <c r="BD154" s="591"/>
      <c r="BE154" s="591"/>
      <c r="BF154" s="591"/>
      <c r="BG154" s="591"/>
      <c r="BH154" s="591"/>
      <c r="BI154" s="591"/>
      <c r="BJ154" s="591"/>
      <c r="BK154" s="591"/>
      <c r="BL154" s="591"/>
      <c r="BM154" s="591"/>
      <c r="BN154" s="591"/>
      <c r="BO154" s="591"/>
      <c r="BP154" s="591"/>
      <c r="BQ154" s="591"/>
      <c r="BR154" s="591"/>
      <c r="BS154" s="591"/>
      <c r="BT154" s="591"/>
      <c r="BU154" s="591"/>
      <c r="BV154" s="591"/>
      <c r="BW154" s="591"/>
      <c r="BX154" s="591"/>
    </row>
    <row r="155" spans="2:76">
      <c r="B155" s="590"/>
      <c r="C155" s="591"/>
      <c r="D155" s="591"/>
      <c r="E155" s="591"/>
      <c r="F155" s="591"/>
      <c r="G155" s="592"/>
      <c r="H155" s="590"/>
      <c r="I155" s="592"/>
      <c r="J155" s="590"/>
      <c r="K155" s="591"/>
      <c r="L155" s="591"/>
      <c r="M155" s="592"/>
      <c r="N155" s="590"/>
      <c r="O155" s="591"/>
      <c r="P155" s="591"/>
      <c r="Q155" s="592"/>
      <c r="R155" s="590"/>
      <c r="S155" s="591"/>
      <c r="T155" s="591"/>
      <c r="U155" s="591"/>
      <c r="V155" s="592"/>
      <c r="W155" s="590"/>
      <c r="X155" s="591"/>
      <c r="Y155" s="591"/>
      <c r="Z155" s="592"/>
      <c r="AA155" s="590"/>
      <c r="AB155" s="591"/>
      <c r="AC155" s="591"/>
      <c r="AD155" s="592"/>
      <c r="AE155" s="590"/>
      <c r="AF155" s="591"/>
      <c r="AG155" s="591"/>
      <c r="AH155" s="592"/>
      <c r="AI155" s="590"/>
      <c r="AJ155" s="591"/>
      <c r="AK155" s="591"/>
      <c r="AL155" s="592"/>
      <c r="AM155" s="590"/>
      <c r="AN155" s="592"/>
      <c r="AO155" s="590"/>
      <c r="AP155" s="591"/>
      <c r="AQ155" s="592"/>
      <c r="AR155" s="590"/>
      <c r="AS155" s="592"/>
      <c r="AT155" s="590"/>
      <c r="AU155" s="591"/>
      <c r="AV155" s="591"/>
      <c r="AW155" s="591"/>
      <c r="AX155" s="591"/>
      <c r="AY155" s="591"/>
      <c r="AZ155" s="591"/>
      <c r="BA155" s="591"/>
      <c r="BB155" s="591"/>
      <c r="BC155" s="591"/>
      <c r="BD155" s="591"/>
      <c r="BE155" s="591"/>
      <c r="BF155" s="591"/>
      <c r="BG155" s="591"/>
      <c r="BH155" s="591"/>
      <c r="BI155" s="591"/>
      <c r="BJ155" s="591"/>
      <c r="BK155" s="591"/>
      <c r="BL155" s="591"/>
      <c r="BM155" s="591"/>
      <c r="BN155" s="591"/>
      <c r="BO155" s="591"/>
      <c r="BP155" s="591"/>
      <c r="BQ155" s="591"/>
      <c r="BR155" s="591"/>
      <c r="BS155" s="591"/>
      <c r="BT155" s="591"/>
      <c r="BU155" s="591"/>
      <c r="BV155" s="591"/>
      <c r="BW155" s="591"/>
      <c r="BX155" s="591"/>
    </row>
    <row r="156" spans="2:76">
      <c r="B156" s="590"/>
      <c r="C156" s="591"/>
      <c r="D156" s="591"/>
      <c r="E156" s="591"/>
      <c r="F156" s="591"/>
      <c r="G156" s="592"/>
      <c r="H156" s="590"/>
      <c r="I156" s="592"/>
      <c r="J156" s="590"/>
      <c r="K156" s="591"/>
      <c r="L156" s="591"/>
      <c r="M156" s="592"/>
      <c r="N156" s="590"/>
      <c r="O156" s="591"/>
      <c r="P156" s="591"/>
      <c r="Q156" s="592"/>
      <c r="R156" s="590"/>
      <c r="S156" s="591"/>
      <c r="T156" s="591"/>
      <c r="U156" s="591"/>
      <c r="V156" s="592"/>
      <c r="W156" s="590"/>
      <c r="X156" s="591"/>
      <c r="Y156" s="591"/>
      <c r="Z156" s="592"/>
      <c r="AA156" s="590"/>
      <c r="AB156" s="591"/>
      <c r="AC156" s="591"/>
      <c r="AD156" s="592"/>
      <c r="AE156" s="590"/>
      <c r="AF156" s="591"/>
      <c r="AG156" s="591"/>
      <c r="AH156" s="592"/>
      <c r="AI156" s="590"/>
      <c r="AJ156" s="591"/>
      <c r="AK156" s="591"/>
      <c r="AL156" s="592"/>
      <c r="AM156" s="590"/>
      <c r="AN156" s="592"/>
      <c r="AO156" s="590"/>
      <c r="AP156" s="591"/>
      <c r="AQ156" s="592"/>
      <c r="AR156" s="590"/>
      <c r="AS156" s="592"/>
      <c r="AT156" s="590"/>
      <c r="AU156" s="591"/>
      <c r="AV156" s="591"/>
      <c r="AW156" s="591"/>
      <c r="AX156" s="591"/>
      <c r="AY156" s="591"/>
      <c r="AZ156" s="591"/>
      <c r="BA156" s="591"/>
      <c r="BB156" s="591"/>
      <c r="BC156" s="591"/>
      <c r="BD156" s="591"/>
      <c r="BE156" s="591"/>
      <c r="BF156" s="591"/>
      <c r="BG156" s="591"/>
      <c r="BH156" s="591"/>
      <c r="BI156" s="591"/>
      <c r="BJ156" s="591"/>
      <c r="BK156" s="591"/>
      <c r="BL156" s="591"/>
      <c r="BM156" s="591"/>
      <c r="BN156" s="591"/>
      <c r="BO156" s="591"/>
      <c r="BP156" s="591"/>
      <c r="BQ156" s="591"/>
      <c r="BR156" s="591"/>
      <c r="BS156" s="591"/>
      <c r="BT156" s="591"/>
      <c r="BU156" s="591"/>
      <c r="BV156" s="591"/>
      <c r="BW156" s="591"/>
      <c r="BX156" s="591"/>
    </row>
    <row r="157" spans="2:76">
      <c r="B157" s="593"/>
      <c r="C157" s="594"/>
      <c r="D157" s="594"/>
      <c r="E157" s="594"/>
      <c r="F157" s="594"/>
      <c r="G157" s="595"/>
      <c r="H157" s="593"/>
      <c r="I157" s="595"/>
      <c r="J157" s="593"/>
      <c r="K157" s="594"/>
      <c r="L157" s="594"/>
      <c r="M157" s="595"/>
      <c r="N157" s="593"/>
      <c r="O157" s="594"/>
      <c r="P157" s="594"/>
      <c r="Q157" s="595"/>
      <c r="R157" s="593"/>
      <c r="S157" s="594"/>
      <c r="T157" s="594"/>
      <c r="U157" s="594"/>
      <c r="V157" s="595"/>
      <c r="W157" s="593"/>
      <c r="X157" s="594"/>
      <c r="Y157" s="594"/>
      <c r="Z157" s="595"/>
      <c r="AA157" s="593"/>
      <c r="AB157" s="594"/>
      <c r="AC157" s="594"/>
      <c r="AD157" s="595"/>
      <c r="AE157" s="593"/>
      <c r="AF157" s="594"/>
      <c r="AG157" s="594"/>
      <c r="AH157" s="595"/>
      <c r="AI157" s="593"/>
      <c r="AJ157" s="594"/>
      <c r="AK157" s="594"/>
      <c r="AL157" s="595"/>
      <c r="AM157" s="593"/>
      <c r="AN157" s="595"/>
      <c r="AO157" s="593"/>
      <c r="AP157" s="594"/>
      <c r="AQ157" s="595"/>
      <c r="AR157" s="593"/>
      <c r="AS157" s="595"/>
      <c r="AT157" s="590"/>
      <c r="AU157" s="591"/>
      <c r="AV157" s="591"/>
      <c r="AW157" s="591"/>
      <c r="AX157" s="591"/>
      <c r="AY157" s="591"/>
      <c r="AZ157" s="591"/>
      <c r="BA157" s="591"/>
      <c r="BB157" s="591"/>
      <c r="BC157" s="591"/>
      <c r="BD157" s="591"/>
      <c r="BE157" s="591"/>
      <c r="BF157" s="591"/>
      <c r="BG157" s="591"/>
      <c r="BH157" s="591"/>
      <c r="BI157" s="591"/>
      <c r="BJ157" s="591"/>
      <c r="BK157" s="591"/>
      <c r="BL157" s="591"/>
      <c r="BM157" s="591"/>
      <c r="BN157" s="591"/>
      <c r="BO157" s="591"/>
      <c r="BP157" s="591"/>
      <c r="BQ157" s="591"/>
      <c r="BR157" s="591"/>
      <c r="BS157" s="591"/>
      <c r="BT157" s="591"/>
      <c r="BU157" s="591"/>
      <c r="BV157" s="591"/>
      <c r="BW157" s="591"/>
      <c r="BX157" s="591"/>
    </row>
    <row r="158" spans="2:76" ht="13.8" customHeight="1">
      <c r="B158" s="596" t="s">
        <v>493</v>
      </c>
      <c r="C158" s="597"/>
      <c r="D158" s="597"/>
      <c r="E158" s="597"/>
      <c r="F158" s="597"/>
      <c r="G158" s="598"/>
      <c r="H158" s="596" t="s">
        <v>395</v>
      </c>
      <c r="I158" s="598"/>
      <c r="J158" s="596" t="s">
        <v>68</v>
      </c>
      <c r="K158" s="597"/>
      <c r="L158" s="597"/>
      <c r="M158" s="598"/>
      <c r="N158" s="596">
        <v>20</v>
      </c>
      <c r="O158" s="597"/>
      <c r="P158" s="597"/>
      <c r="Q158" s="598"/>
      <c r="R158" s="596" t="s">
        <v>494</v>
      </c>
      <c r="S158" s="597"/>
      <c r="T158" s="597"/>
      <c r="U158" s="597"/>
      <c r="V158" s="598"/>
      <c r="W158" s="596">
        <v>4</v>
      </c>
      <c r="X158" s="597"/>
      <c r="Y158" s="597"/>
      <c r="Z158" s="598"/>
      <c r="AA158" s="596">
        <v>4</v>
      </c>
      <c r="AB158" s="597"/>
      <c r="AC158" s="597"/>
      <c r="AD158" s="598"/>
      <c r="AE158" s="596">
        <v>1</v>
      </c>
      <c r="AF158" s="597"/>
      <c r="AG158" s="597"/>
      <c r="AH158" s="598"/>
      <c r="AI158" s="587"/>
      <c r="AJ158" s="588"/>
      <c r="AK158" s="588"/>
      <c r="AL158" s="589"/>
      <c r="AM158" s="596">
        <v>0</v>
      </c>
      <c r="AN158" s="598"/>
      <c r="AO158" s="596">
        <v>200</v>
      </c>
      <c r="AP158" s="597"/>
      <c r="AQ158" s="598"/>
      <c r="AR158" s="596">
        <v>60</v>
      </c>
      <c r="AS158" s="598"/>
      <c r="AT158" s="599" t="s">
        <v>495</v>
      </c>
      <c r="AU158" s="600"/>
      <c r="AV158" s="600"/>
      <c r="AW158" s="600"/>
      <c r="AX158" s="600"/>
      <c r="AY158" s="600"/>
      <c r="AZ158" s="600"/>
      <c r="BA158" s="600"/>
      <c r="BB158" s="600"/>
      <c r="BC158" s="600"/>
      <c r="BD158" s="600"/>
      <c r="BE158" s="600"/>
      <c r="BF158" s="600"/>
      <c r="BG158" s="600"/>
      <c r="BH158" s="600"/>
      <c r="BI158" s="600"/>
      <c r="BJ158" s="600"/>
      <c r="BK158" s="600"/>
      <c r="BL158" s="600"/>
      <c r="BM158" s="600"/>
      <c r="BN158" s="600"/>
      <c r="BO158" s="600"/>
      <c r="BP158" s="600"/>
      <c r="BQ158" s="600"/>
      <c r="BR158" s="600"/>
      <c r="BS158" s="600"/>
      <c r="BT158" s="600"/>
      <c r="BU158" s="600"/>
      <c r="BV158" s="600"/>
      <c r="BW158" s="600"/>
      <c r="BX158" s="600"/>
    </row>
    <row r="159" spans="2:76">
      <c r="B159" s="599"/>
      <c r="C159" s="600"/>
      <c r="D159" s="600"/>
      <c r="E159" s="600"/>
      <c r="F159" s="600"/>
      <c r="G159" s="601"/>
      <c r="H159" s="599"/>
      <c r="I159" s="601"/>
      <c r="J159" s="599"/>
      <c r="K159" s="600"/>
      <c r="L159" s="600"/>
      <c r="M159" s="601"/>
      <c r="N159" s="599"/>
      <c r="O159" s="600"/>
      <c r="P159" s="600"/>
      <c r="Q159" s="601"/>
      <c r="R159" s="599"/>
      <c r="S159" s="600"/>
      <c r="T159" s="600"/>
      <c r="U159" s="600"/>
      <c r="V159" s="601"/>
      <c r="W159" s="599"/>
      <c r="X159" s="600"/>
      <c r="Y159" s="600"/>
      <c r="Z159" s="601"/>
      <c r="AA159" s="599"/>
      <c r="AB159" s="600"/>
      <c r="AC159" s="600"/>
      <c r="AD159" s="601"/>
      <c r="AE159" s="599"/>
      <c r="AF159" s="600"/>
      <c r="AG159" s="600"/>
      <c r="AH159" s="601"/>
      <c r="AI159" s="590"/>
      <c r="AJ159" s="591"/>
      <c r="AK159" s="591"/>
      <c r="AL159" s="592"/>
      <c r="AM159" s="599"/>
      <c r="AN159" s="601"/>
      <c r="AO159" s="599"/>
      <c r="AP159" s="600"/>
      <c r="AQ159" s="601"/>
      <c r="AR159" s="599"/>
      <c r="AS159" s="601"/>
      <c r="AT159" s="599"/>
      <c r="AU159" s="600"/>
      <c r="AV159" s="600"/>
      <c r="AW159" s="600"/>
      <c r="AX159" s="600"/>
      <c r="AY159" s="600"/>
      <c r="AZ159" s="600"/>
      <c r="BA159" s="600"/>
      <c r="BB159" s="600"/>
      <c r="BC159" s="600"/>
      <c r="BD159" s="600"/>
      <c r="BE159" s="600"/>
      <c r="BF159" s="600"/>
      <c r="BG159" s="600"/>
      <c r="BH159" s="600"/>
      <c r="BI159" s="600"/>
      <c r="BJ159" s="600"/>
      <c r="BK159" s="600"/>
      <c r="BL159" s="600"/>
      <c r="BM159" s="600"/>
      <c r="BN159" s="600"/>
      <c r="BO159" s="600"/>
      <c r="BP159" s="600"/>
      <c r="BQ159" s="600"/>
      <c r="BR159" s="600"/>
      <c r="BS159" s="600"/>
      <c r="BT159" s="600"/>
      <c r="BU159" s="600"/>
      <c r="BV159" s="600"/>
      <c r="BW159" s="600"/>
      <c r="BX159" s="600"/>
    </row>
    <row r="160" spans="2:76">
      <c r="B160" s="599"/>
      <c r="C160" s="600"/>
      <c r="D160" s="600"/>
      <c r="E160" s="600"/>
      <c r="F160" s="600"/>
      <c r="G160" s="601"/>
      <c r="H160" s="599"/>
      <c r="I160" s="601"/>
      <c r="J160" s="599"/>
      <c r="K160" s="600"/>
      <c r="L160" s="600"/>
      <c r="M160" s="601"/>
      <c r="N160" s="599"/>
      <c r="O160" s="600"/>
      <c r="P160" s="600"/>
      <c r="Q160" s="601"/>
      <c r="R160" s="599"/>
      <c r="S160" s="600"/>
      <c r="T160" s="600"/>
      <c r="U160" s="600"/>
      <c r="V160" s="601"/>
      <c r="W160" s="599"/>
      <c r="X160" s="600"/>
      <c r="Y160" s="600"/>
      <c r="Z160" s="601"/>
      <c r="AA160" s="599"/>
      <c r="AB160" s="600"/>
      <c r="AC160" s="600"/>
      <c r="AD160" s="601"/>
      <c r="AE160" s="599"/>
      <c r="AF160" s="600"/>
      <c r="AG160" s="600"/>
      <c r="AH160" s="601"/>
      <c r="AI160" s="590"/>
      <c r="AJ160" s="591"/>
      <c r="AK160" s="591"/>
      <c r="AL160" s="592"/>
      <c r="AM160" s="599"/>
      <c r="AN160" s="601"/>
      <c r="AO160" s="599"/>
      <c r="AP160" s="600"/>
      <c r="AQ160" s="601"/>
      <c r="AR160" s="599"/>
      <c r="AS160" s="601"/>
      <c r="AT160" s="599"/>
      <c r="AU160" s="600"/>
      <c r="AV160" s="600"/>
      <c r="AW160" s="600"/>
      <c r="AX160" s="600"/>
      <c r="AY160" s="600"/>
      <c r="AZ160" s="600"/>
      <c r="BA160" s="600"/>
      <c r="BB160" s="600"/>
      <c r="BC160" s="600"/>
      <c r="BD160" s="600"/>
      <c r="BE160" s="600"/>
      <c r="BF160" s="600"/>
      <c r="BG160" s="600"/>
      <c r="BH160" s="600"/>
      <c r="BI160" s="600"/>
      <c r="BJ160" s="600"/>
      <c r="BK160" s="600"/>
      <c r="BL160" s="600"/>
      <c r="BM160" s="600"/>
      <c r="BN160" s="600"/>
      <c r="BO160" s="600"/>
      <c r="BP160" s="600"/>
      <c r="BQ160" s="600"/>
      <c r="BR160" s="600"/>
      <c r="BS160" s="600"/>
      <c r="BT160" s="600"/>
      <c r="BU160" s="600"/>
      <c r="BV160" s="600"/>
      <c r="BW160" s="600"/>
      <c r="BX160" s="600"/>
    </row>
    <row r="161" spans="2:76">
      <c r="B161" s="602"/>
      <c r="C161" s="603"/>
      <c r="D161" s="603"/>
      <c r="E161" s="603"/>
      <c r="F161" s="603"/>
      <c r="G161" s="604"/>
      <c r="H161" s="602"/>
      <c r="I161" s="604"/>
      <c r="J161" s="602"/>
      <c r="K161" s="603"/>
      <c r="L161" s="603"/>
      <c r="M161" s="604"/>
      <c r="N161" s="602"/>
      <c r="O161" s="603"/>
      <c r="P161" s="603"/>
      <c r="Q161" s="604"/>
      <c r="R161" s="602"/>
      <c r="S161" s="603"/>
      <c r="T161" s="603"/>
      <c r="U161" s="603"/>
      <c r="V161" s="604"/>
      <c r="W161" s="602"/>
      <c r="X161" s="603"/>
      <c r="Y161" s="603"/>
      <c r="Z161" s="604"/>
      <c r="AA161" s="602"/>
      <c r="AB161" s="603"/>
      <c r="AC161" s="603"/>
      <c r="AD161" s="604"/>
      <c r="AE161" s="602"/>
      <c r="AF161" s="603"/>
      <c r="AG161" s="603"/>
      <c r="AH161" s="604"/>
      <c r="AI161" s="593"/>
      <c r="AJ161" s="594"/>
      <c r="AK161" s="594"/>
      <c r="AL161" s="595"/>
      <c r="AM161" s="602"/>
      <c r="AN161" s="604"/>
      <c r="AO161" s="602"/>
      <c r="AP161" s="603"/>
      <c r="AQ161" s="604"/>
      <c r="AR161" s="602"/>
      <c r="AS161" s="604"/>
      <c r="AT161" s="599"/>
      <c r="AU161" s="600"/>
      <c r="AV161" s="600"/>
      <c r="AW161" s="600"/>
      <c r="AX161" s="600"/>
      <c r="AY161" s="600"/>
      <c r="AZ161" s="600"/>
      <c r="BA161" s="600"/>
      <c r="BB161" s="600"/>
      <c r="BC161" s="600"/>
      <c r="BD161" s="600"/>
      <c r="BE161" s="600"/>
      <c r="BF161" s="600"/>
      <c r="BG161" s="600"/>
      <c r="BH161" s="600"/>
      <c r="BI161" s="600"/>
      <c r="BJ161" s="600"/>
      <c r="BK161" s="600"/>
      <c r="BL161" s="600"/>
      <c r="BM161" s="600"/>
      <c r="BN161" s="600"/>
      <c r="BO161" s="600"/>
      <c r="BP161" s="600"/>
      <c r="BQ161" s="600"/>
      <c r="BR161" s="600"/>
      <c r="BS161" s="600"/>
      <c r="BT161" s="600"/>
      <c r="BU161" s="600"/>
      <c r="BV161" s="600"/>
      <c r="BW161" s="600"/>
      <c r="BX161" s="600"/>
    </row>
    <row r="162" spans="2:76">
      <c r="B162" s="587" t="s">
        <v>496</v>
      </c>
      <c r="C162" s="588"/>
      <c r="D162" s="588"/>
      <c r="E162" s="588"/>
      <c r="F162" s="588"/>
      <c r="G162" s="589"/>
      <c r="H162" s="587" t="s">
        <v>395</v>
      </c>
      <c r="I162" s="589"/>
      <c r="J162" s="587" t="s">
        <v>116</v>
      </c>
      <c r="K162" s="588"/>
      <c r="L162" s="588"/>
      <c r="M162" s="589"/>
      <c r="N162" s="587">
        <v>20</v>
      </c>
      <c r="O162" s="588"/>
      <c r="P162" s="588"/>
      <c r="Q162" s="589"/>
      <c r="R162" s="587" t="s">
        <v>494</v>
      </c>
      <c r="S162" s="588"/>
      <c r="T162" s="588"/>
      <c r="U162" s="588"/>
      <c r="V162" s="589"/>
      <c r="W162" s="587">
        <v>2</v>
      </c>
      <c r="X162" s="588"/>
      <c r="Y162" s="588"/>
      <c r="Z162" s="589"/>
      <c r="AA162" s="587">
        <v>2</v>
      </c>
      <c r="AB162" s="588"/>
      <c r="AC162" s="588"/>
      <c r="AD162" s="589"/>
      <c r="AE162" s="587">
        <v>1</v>
      </c>
      <c r="AF162" s="588"/>
      <c r="AG162" s="588"/>
      <c r="AH162" s="589"/>
      <c r="AI162" s="587"/>
      <c r="AJ162" s="588"/>
      <c r="AK162" s="588"/>
      <c r="AL162" s="589"/>
      <c r="AM162" s="587">
        <v>0</v>
      </c>
      <c r="AN162" s="589"/>
      <c r="AO162" s="587">
        <v>600</v>
      </c>
      <c r="AP162" s="588"/>
      <c r="AQ162" s="589"/>
      <c r="AR162" s="587">
        <v>60</v>
      </c>
      <c r="AS162" s="589"/>
      <c r="AT162" s="590" t="s">
        <v>414</v>
      </c>
      <c r="AU162" s="591"/>
      <c r="AV162" s="591"/>
      <c r="AW162" s="591"/>
      <c r="AX162" s="591"/>
      <c r="AY162" s="591"/>
      <c r="AZ162" s="591"/>
      <c r="BA162" s="591"/>
      <c r="BB162" s="591"/>
      <c r="BC162" s="591"/>
      <c r="BD162" s="591"/>
      <c r="BE162" s="591"/>
      <c r="BF162" s="591"/>
      <c r="BG162" s="591"/>
      <c r="BH162" s="591"/>
      <c r="BI162" s="591"/>
      <c r="BJ162" s="591"/>
      <c r="BK162" s="591"/>
      <c r="BL162" s="591"/>
      <c r="BM162" s="591"/>
      <c r="BN162" s="591"/>
      <c r="BO162" s="591"/>
      <c r="BP162" s="591"/>
      <c r="BQ162" s="591"/>
      <c r="BR162" s="591"/>
      <c r="BS162" s="591"/>
      <c r="BT162" s="591"/>
      <c r="BU162" s="591"/>
      <c r="BV162" s="591"/>
      <c r="BW162" s="591"/>
      <c r="BX162" s="591"/>
    </row>
    <row r="163" spans="2:76">
      <c r="B163" s="590"/>
      <c r="C163" s="591"/>
      <c r="D163" s="591"/>
      <c r="E163" s="591"/>
      <c r="F163" s="591"/>
      <c r="G163" s="592"/>
      <c r="H163" s="590"/>
      <c r="I163" s="592"/>
      <c r="J163" s="590"/>
      <c r="K163" s="591"/>
      <c r="L163" s="591"/>
      <c r="M163" s="592"/>
      <c r="N163" s="590"/>
      <c r="O163" s="591"/>
      <c r="P163" s="591"/>
      <c r="Q163" s="592"/>
      <c r="R163" s="590"/>
      <c r="S163" s="591"/>
      <c r="T163" s="591"/>
      <c r="U163" s="591"/>
      <c r="V163" s="592"/>
      <c r="W163" s="590"/>
      <c r="X163" s="591"/>
      <c r="Y163" s="591"/>
      <c r="Z163" s="592"/>
      <c r="AA163" s="590"/>
      <c r="AB163" s="591"/>
      <c r="AC163" s="591"/>
      <c r="AD163" s="592"/>
      <c r="AE163" s="590"/>
      <c r="AF163" s="591"/>
      <c r="AG163" s="591"/>
      <c r="AH163" s="592"/>
      <c r="AI163" s="590"/>
      <c r="AJ163" s="591"/>
      <c r="AK163" s="591"/>
      <c r="AL163" s="592"/>
      <c r="AM163" s="590"/>
      <c r="AN163" s="592"/>
      <c r="AO163" s="590"/>
      <c r="AP163" s="591"/>
      <c r="AQ163" s="592"/>
      <c r="AR163" s="590"/>
      <c r="AS163" s="592"/>
      <c r="AT163" s="590"/>
      <c r="AU163" s="591"/>
      <c r="AV163" s="591"/>
      <c r="AW163" s="591"/>
      <c r="AX163" s="591"/>
      <c r="AY163" s="591"/>
      <c r="AZ163" s="591"/>
      <c r="BA163" s="591"/>
      <c r="BB163" s="591"/>
      <c r="BC163" s="591"/>
      <c r="BD163" s="591"/>
      <c r="BE163" s="591"/>
      <c r="BF163" s="591"/>
      <c r="BG163" s="591"/>
      <c r="BH163" s="591"/>
      <c r="BI163" s="591"/>
      <c r="BJ163" s="591"/>
      <c r="BK163" s="591"/>
      <c r="BL163" s="591"/>
      <c r="BM163" s="591"/>
      <c r="BN163" s="591"/>
      <c r="BO163" s="591"/>
      <c r="BP163" s="591"/>
      <c r="BQ163" s="591"/>
      <c r="BR163" s="591"/>
      <c r="BS163" s="591"/>
      <c r="BT163" s="591"/>
      <c r="BU163" s="591"/>
      <c r="BV163" s="591"/>
      <c r="BW163" s="591"/>
      <c r="BX163" s="591"/>
    </row>
    <row r="164" spans="2:76">
      <c r="B164" s="590"/>
      <c r="C164" s="591"/>
      <c r="D164" s="591"/>
      <c r="E164" s="591"/>
      <c r="F164" s="591"/>
      <c r="G164" s="592"/>
      <c r="H164" s="590"/>
      <c r="I164" s="592"/>
      <c r="J164" s="590"/>
      <c r="K164" s="591"/>
      <c r="L164" s="591"/>
      <c r="M164" s="592"/>
      <c r="N164" s="590"/>
      <c r="O164" s="591"/>
      <c r="P164" s="591"/>
      <c r="Q164" s="592"/>
      <c r="R164" s="590"/>
      <c r="S164" s="591"/>
      <c r="T164" s="591"/>
      <c r="U164" s="591"/>
      <c r="V164" s="592"/>
      <c r="W164" s="590"/>
      <c r="X164" s="591"/>
      <c r="Y164" s="591"/>
      <c r="Z164" s="592"/>
      <c r="AA164" s="590"/>
      <c r="AB164" s="591"/>
      <c r="AC164" s="591"/>
      <c r="AD164" s="592"/>
      <c r="AE164" s="590"/>
      <c r="AF164" s="591"/>
      <c r="AG164" s="591"/>
      <c r="AH164" s="592"/>
      <c r="AI164" s="590"/>
      <c r="AJ164" s="591"/>
      <c r="AK164" s="591"/>
      <c r="AL164" s="592"/>
      <c r="AM164" s="590"/>
      <c r="AN164" s="592"/>
      <c r="AO164" s="590"/>
      <c r="AP164" s="591"/>
      <c r="AQ164" s="592"/>
      <c r="AR164" s="590"/>
      <c r="AS164" s="592"/>
      <c r="AT164" s="590"/>
      <c r="AU164" s="591"/>
      <c r="AV164" s="591"/>
      <c r="AW164" s="591"/>
      <c r="AX164" s="591"/>
      <c r="AY164" s="591"/>
      <c r="AZ164" s="591"/>
      <c r="BA164" s="591"/>
      <c r="BB164" s="591"/>
      <c r="BC164" s="591"/>
      <c r="BD164" s="591"/>
      <c r="BE164" s="591"/>
      <c r="BF164" s="591"/>
      <c r="BG164" s="591"/>
      <c r="BH164" s="591"/>
      <c r="BI164" s="591"/>
      <c r="BJ164" s="591"/>
      <c r="BK164" s="591"/>
      <c r="BL164" s="591"/>
      <c r="BM164" s="591"/>
      <c r="BN164" s="591"/>
      <c r="BO164" s="591"/>
      <c r="BP164" s="591"/>
      <c r="BQ164" s="591"/>
      <c r="BR164" s="591"/>
      <c r="BS164" s="591"/>
      <c r="BT164" s="591"/>
      <c r="BU164" s="591"/>
      <c r="BV164" s="591"/>
      <c r="BW164" s="591"/>
      <c r="BX164" s="591"/>
    </row>
    <row r="165" spans="2:76">
      <c r="B165" s="593"/>
      <c r="C165" s="594"/>
      <c r="D165" s="594"/>
      <c r="E165" s="594"/>
      <c r="F165" s="594"/>
      <c r="G165" s="595"/>
      <c r="H165" s="593"/>
      <c r="I165" s="595"/>
      <c r="J165" s="593"/>
      <c r="K165" s="594"/>
      <c r="L165" s="594"/>
      <c r="M165" s="595"/>
      <c r="N165" s="593"/>
      <c r="O165" s="594"/>
      <c r="P165" s="594"/>
      <c r="Q165" s="595"/>
      <c r="R165" s="593"/>
      <c r="S165" s="594"/>
      <c r="T165" s="594"/>
      <c r="U165" s="594"/>
      <c r="V165" s="595"/>
      <c r="W165" s="593"/>
      <c r="X165" s="594"/>
      <c r="Y165" s="594"/>
      <c r="Z165" s="595"/>
      <c r="AA165" s="593"/>
      <c r="AB165" s="594"/>
      <c r="AC165" s="594"/>
      <c r="AD165" s="595"/>
      <c r="AE165" s="593"/>
      <c r="AF165" s="594"/>
      <c r="AG165" s="594"/>
      <c r="AH165" s="595"/>
      <c r="AI165" s="593"/>
      <c r="AJ165" s="594"/>
      <c r="AK165" s="594"/>
      <c r="AL165" s="595"/>
      <c r="AM165" s="593"/>
      <c r="AN165" s="595"/>
      <c r="AO165" s="593"/>
      <c r="AP165" s="594"/>
      <c r="AQ165" s="595"/>
      <c r="AR165" s="593"/>
      <c r="AS165" s="595"/>
      <c r="AT165" s="590"/>
      <c r="AU165" s="591"/>
      <c r="AV165" s="591"/>
      <c r="AW165" s="591"/>
      <c r="AX165" s="591"/>
      <c r="AY165" s="591"/>
      <c r="AZ165" s="591"/>
      <c r="BA165" s="591"/>
      <c r="BB165" s="591"/>
      <c r="BC165" s="591"/>
      <c r="BD165" s="591"/>
      <c r="BE165" s="591"/>
      <c r="BF165" s="591"/>
      <c r="BG165" s="591"/>
      <c r="BH165" s="591"/>
      <c r="BI165" s="591"/>
      <c r="BJ165" s="591"/>
      <c r="BK165" s="591"/>
      <c r="BL165" s="591"/>
      <c r="BM165" s="591"/>
      <c r="BN165" s="591"/>
      <c r="BO165" s="591"/>
      <c r="BP165" s="591"/>
      <c r="BQ165" s="591"/>
      <c r="BR165" s="591"/>
      <c r="BS165" s="591"/>
      <c r="BT165" s="591"/>
      <c r="BU165" s="591"/>
      <c r="BV165" s="591"/>
      <c r="BW165" s="591"/>
      <c r="BX165" s="591"/>
    </row>
    <row r="166" spans="2:76" ht="13.8" customHeight="1">
      <c r="B166" s="596" t="s">
        <v>497</v>
      </c>
      <c r="C166" s="597"/>
      <c r="D166" s="597"/>
      <c r="E166" s="597"/>
      <c r="F166" s="597"/>
      <c r="G166" s="598"/>
      <c r="H166" s="596" t="s">
        <v>395</v>
      </c>
      <c r="I166" s="598"/>
      <c r="J166" s="596" t="s">
        <v>91</v>
      </c>
      <c r="K166" s="597"/>
      <c r="L166" s="597"/>
      <c r="M166" s="598"/>
      <c r="N166" s="596">
        <v>20</v>
      </c>
      <c r="O166" s="597"/>
      <c r="P166" s="597"/>
      <c r="Q166" s="598"/>
      <c r="R166" s="596" t="s">
        <v>414</v>
      </c>
      <c r="S166" s="597"/>
      <c r="T166" s="597"/>
      <c r="U166" s="597"/>
      <c r="V166" s="598"/>
      <c r="W166" s="596">
        <v>2</v>
      </c>
      <c r="X166" s="597"/>
      <c r="Y166" s="597"/>
      <c r="Z166" s="598"/>
      <c r="AA166" s="596">
        <v>2</v>
      </c>
      <c r="AB166" s="597"/>
      <c r="AC166" s="597"/>
      <c r="AD166" s="598"/>
      <c r="AE166" s="596">
        <v>1</v>
      </c>
      <c r="AF166" s="597"/>
      <c r="AG166" s="597"/>
      <c r="AH166" s="598"/>
      <c r="AI166" s="587"/>
      <c r="AJ166" s="588"/>
      <c r="AK166" s="588"/>
      <c r="AL166" s="589"/>
      <c r="AM166" s="596">
        <v>1</v>
      </c>
      <c r="AN166" s="598"/>
      <c r="AO166" s="596">
        <v>600</v>
      </c>
      <c r="AP166" s="597"/>
      <c r="AQ166" s="598"/>
      <c r="AR166" s="596">
        <v>20</v>
      </c>
      <c r="AS166" s="598"/>
      <c r="AT166" s="599" t="s">
        <v>498</v>
      </c>
      <c r="AU166" s="600"/>
      <c r="AV166" s="600"/>
      <c r="AW166" s="600"/>
      <c r="AX166" s="600"/>
      <c r="AY166" s="600"/>
      <c r="AZ166" s="600"/>
      <c r="BA166" s="600"/>
      <c r="BB166" s="600"/>
      <c r="BC166" s="600"/>
      <c r="BD166" s="600"/>
      <c r="BE166" s="600"/>
      <c r="BF166" s="600"/>
      <c r="BG166" s="600"/>
      <c r="BH166" s="600"/>
      <c r="BI166" s="600"/>
      <c r="BJ166" s="600"/>
      <c r="BK166" s="600"/>
      <c r="BL166" s="600"/>
      <c r="BM166" s="600"/>
      <c r="BN166" s="600"/>
      <c r="BO166" s="600"/>
      <c r="BP166" s="600"/>
      <c r="BQ166" s="600"/>
      <c r="BR166" s="600"/>
      <c r="BS166" s="600"/>
      <c r="BT166" s="600"/>
      <c r="BU166" s="600"/>
      <c r="BV166" s="600"/>
      <c r="BW166" s="600"/>
      <c r="BX166" s="600"/>
    </row>
    <row r="167" spans="2:76">
      <c r="B167" s="599"/>
      <c r="C167" s="600"/>
      <c r="D167" s="600"/>
      <c r="E167" s="600"/>
      <c r="F167" s="600"/>
      <c r="G167" s="601"/>
      <c r="H167" s="599"/>
      <c r="I167" s="601"/>
      <c r="J167" s="599"/>
      <c r="K167" s="600"/>
      <c r="L167" s="600"/>
      <c r="M167" s="601"/>
      <c r="N167" s="599"/>
      <c r="O167" s="600"/>
      <c r="P167" s="600"/>
      <c r="Q167" s="601"/>
      <c r="R167" s="599"/>
      <c r="S167" s="600"/>
      <c r="T167" s="600"/>
      <c r="U167" s="600"/>
      <c r="V167" s="601"/>
      <c r="W167" s="599"/>
      <c r="X167" s="600"/>
      <c r="Y167" s="600"/>
      <c r="Z167" s="601"/>
      <c r="AA167" s="599"/>
      <c r="AB167" s="600"/>
      <c r="AC167" s="600"/>
      <c r="AD167" s="601"/>
      <c r="AE167" s="599"/>
      <c r="AF167" s="600"/>
      <c r="AG167" s="600"/>
      <c r="AH167" s="601"/>
      <c r="AI167" s="590"/>
      <c r="AJ167" s="591"/>
      <c r="AK167" s="591"/>
      <c r="AL167" s="592"/>
      <c r="AM167" s="599"/>
      <c r="AN167" s="601"/>
      <c r="AO167" s="599"/>
      <c r="AP167" s="600"/>
      <c r="AQ167" s="601"/>
      <c r="AR167" s="599"/>
      <c r="AS167" s="601"/>
      <c r="AT167" s="599"/>
      <c r="AU167" s="600"/>
      <c r="AV167" s="600"/>
      <c r="AW167" s="600"/>
      <c r="AX167" s="600"/>
      <c r="AY167" s="600"/>
      <c r="AZ167" s="600"/>
      <c r="BA167" s="600"/>
      <c r="BB167" s="600"/>
      <c r="BC167" s="600"/>
      <c r="BD167" s="600"/>
      <c r="BE167" s="600"/>
      <c r="BF167" s="600"/>
      <c r="BG167" s="600"/>
      <c r="BH167" s="600"/>
      <c r="BI167" s="600"/>
      <c r="BJ167" s="600"/>
      <c r="BK167" s="600"/>
      <c r="BL167" s="600"/>
      <c r="BM167" s="600"/>
      <c r="BN167" s="600"/>
      <c r="BO167" s="600"/>
      <c r="BP167" s="600"/>
      <c r="BQ167" s="600"/>
      <c r="BR167" s="600"/>
      <c r="BS167" s="600"/>
      <c r="BT167" s="600"/>
      <c r="BU167" s="600"/>
      <c r="BV167" s="600"/>
      <c r="BW167" s="600"/>
      <c r="BX167" s="600"/>
    </row>
    <row r="168" spans="2:76">
      <c r="B168" s="599"/>
      <c r="C168" s="600"/>
      <c r="D168" s="600"/>
      <c r="E168" s="600"/>
      <c r="F168" s="600"/>
      <c r="G168" s="601"/>
      <c r="H168" s="599"/>
      <c r="I168" s="601"/>
      <c r="J168" s="599"/>
      <c r="K168" s="600"/>
      <c r="L168" s="600"/>
      <c r="M168" s="601"/>
      <c r="N168" s="599"/>
      <c r="O168" s="600"/>
      <c r="P168" s="600"/>
      <c r="Q168" s="601"/>
      <c r="R168" s="599"/>
      <c r="S168" s="600"/>
      <c r="T168" s="600"/>
      <c r="U168" s="600"/>
      <c r="V168" s="601"/>
      <c r="W168" s="599"/>
      <c r="X168" s="600"/>
      <c r="Y168" s="600"/>
      <c r="Z168" s="601"/>
      <c r="AA168" s="599"/>
      <c r="AB168" s="600"/>
      <c r="AC168" s="600"/>
      <c r="AD168" s="601"/>
      <c r="AE168" s="599"/>
      <c r="AF168" s="600"/>
      <c r="AG168" s="600"/>
      <c r="AH168" s="601"/>
      <c r="AI168" s="590"/>
      <c r="AJ168" s="591"/>
      <c r="AK168" s="591"/>
      <c r="AL168" s="592"/>
      <c r="AM168" s="599"/>
      <c r="AN168" s="601"/>
      <c r="AO168" s="599"/>
      <c r="AP168" s="600"/>
      <c r="AQ168" s="601"/>
      <c r="AR168" s="599"/>
      <c r="AS168" s="601"/>
      <c r="AT168" s="599"/>
      <c r="AU168" s="600"/>
      <c r="AV168" s="600"/>
      <c r="AW168" s="600"/>
      <c r="AX168" s="600"/>
      <c r="AY168" s="600"/>
      <c r="AZ168" s="600"/>
      <c r="BA168" s="600"/>
      <c r="BB168" s="600"/>
      <c r="BC168" s="600"/>
      <c r="BD168" s="600"/>
      <c r="BE168" s="600"/>
      <c r="BF168" s="600"/>
      <c r="BG168" s="600"/>
      <c r="BH168" s="600"/>
      <c r="BI168" s="600"/>
      <c r="BJ168" s="600"/>
      <c r="BK168" s="600"/>
      <c r="BL168" s="600"/>
      <c r="BM168" s="600"/>
      <c r="BN168" s="600"/>
      <c r="BO168" s="600"/>
      <c r="BP168" s="600"/>
      <c r="BQ168" s="600"/>
      <c r="BR168" s="600"/>
      <c r="BS168" s="600"/>
      <c r="BT168" s="600"/>
      <c r="BU168" s="600"/>
      <c r="BV168" s="600"/>
      <c r="BW168" s="600"/>
      <c r="BX168" s="600"/>
    </row>
    <row r="169" spans="2:76">
      <c r="B169" s="602"/>
      <c r="C169" s="603"/>
      <c r="D169" s="603"/>
      <c r="E169" s="603"/>
      <c r="F169" s="603"/>
      <c r="G169" s="604"/>
      <c r="H169" s="602"/>
      <c r="I169" s="604"/>
      <c r="J169" s="602"/>
      <c r="K169" s="603"/>
      <c r="L169" s="603"/>
      <c r="M169" s="604"/>
      <c r="N169" s="602"/>
      <c r="O169" s="603"/>
      <c r="P169" s="603"/>
      <c r="Q169" s="604"/>
      <c r="R169" s="602"/>
      <c r="S169" s="603"/>
      <c r="T169" s="603"/>
      <c r="U169" s="603"/>
      <c r="V169" s="604"/>
      <c r="W169" s="602"/>
      <c r="X169" s="603"/>
      <c r="Y169" s="603"/>
      <c r="Z169" s="604"/>
      <c r="AA169" s="602"/>
      <c r="AB169" s="603"/>
      <c r="AC169" s="603"/>
      <c r="AD169" s="604"/>
      <c r="AE169" s="602"/>
      <c r="AF169" s="603"/>
      <c r="AG169" s="603"/>
      <c r="AH169" s="604"/>
      <c r="AI169" s="593"/>
      <c r="AJ169" s="594"/>
      <c r="AK169" s="594"/>
      <c r="AL169" s="595"/>
      <c r="AM169" s="602"/>
      <c r="AN169" s="604"/>
      <c r="AO169" s="602"/>
      <c r="AP169" s="603"/>
      <c r="AQ169" s="604"/>
      <c r="AR169" s="602"/>
      <c r="AS169" s="604"/>
      <c r="AT169" s="599"/>
      <c r="AU169" s="600"/>
      <c r="AV169" s="600"/>
      <c r="AW169" s="600"/>
      <c r="AX169" s="600"/>
      <c r="AY169" s="600"/>
      <c r="AZ169" s="600"/>
      <c r="BA169" s="600"/>
      <c r="BB169" s="600"/>
      <c r="BC169" s="600"/>
      <c r="BD169" s="600"/>
      <c r="BE169" s="600"/>
      <c r="BF169" s="600"/>
      <c r="BG169" s="600"/>
      <c r="BH169" s="600"/>
      <c r="BI169" s="600"/>
      <c r="BJ169" s="600"/>
      <c r="BK169" s="600"/>
      <c r="BL169" s="600"/>
      <c r="BM169" s="600"/>
      <c r="BN169" s="600"/>
      <c r="BO169" s="600"/>
      <c r="BP169" s="600"/>
      <c r="BQ169" s="600"/>
      <c r="BR169" s="600"/>
      <c r="BS169" s="600"/>
      <c r="BT169" s="600"/>
      <c r="BU169" s="600"/>
      <c r="BV169" s="600"/>
      <c r="BW169" s="600"/>
      <c r="BX169" s="600"/>
    </row>
    <row r="170" spans="2:76" ht="13.8" customHeight="1">
      <c r="B170" s="587" t="s">
        <v>499</v>
      </c>
      <c r="C170" s="588"/>
      <c r="D170" s="588"/>
      <c r="E170" s="588"/>
      <c r="F170" s="588"/>
      <c r="G170" s="589"/>
      <c r="H170" s="587" t="s">
        <v>388</v>
      </c>
      <c r="I170" s="589"/>
      <c r="J170" s="587" t="s">
        <v>91</v>
      </c>
      <c r="K170" s="588"/>
      <c r="L170" s="588"/>
      <c r="M170" s="589"/>
      <c r="N170" s="587" t="s">
        <v>414</v>
      </c>
      <c r="O170" s="588"/>
      <c r="P170" s="588"/>
      <c r="Q170" s="589"/>
      <c r="R170" s="587" t="s">
        <v>500</v>
      </c>
      <c r="S170" s="588"/>
      <c r="T170" s="588"/>
      <c r="U170" s="588"/>
      <c r="V170" s="589"/>
      <c r="W170" s="587">
        <v>5</v>
      </c>
      <c r="X170" s="588"/>
      <c r="Y170" s="588"/>
      <c r="Z170" s="589"/>
      <c r="AA170" s="587">
        <v>5</v>
      </c>
      <c r="AB170" s="588"/>
      <c r="AC170" s="588"/>
      <c r="AD170" s="589"/>
      <c r="AE170" s="587">
        <v>0</v>
      </c>
      <c r="AF170" s="588"/>
      <c r="AG170" s="588"/>
      <c r="AH170" s="589"/>
      <c r="AI170" s="587"/>
      <c r="AJ170" s="588"/>
      <c r="AK170" s="588"/>
      <c r="AL170" s="589"/>
      <c r="AM170" s="587">
        <v>6</v>
      </c>
      <c r="AN170" s="589"/>
      <c r="AO170" s="587">
        <v>800</v>
      </c>
      <c r="AP170" s="588"/>
      <c r="AQ170" s="589"/>
      <c r="AR170" s="587">
        <v>20</v>
      </c>
      <c r="AS170" s="589"/>
      <c r="AT170" s="590" t="s">
        <v>501</v>
      </c>
      <c r="AU170" s="591"/>
      <c r="AV170" s="591"/>
      <c r="AW170" s="591"/>
      <c r="AX170" s="591"/>
      <c r="AY170" s="591"/>
      <c r="AZ170" s="591"/>
      <c r="BA170" s="591"/>
      <c r="BB170" s="591"/>
      <c r="BC170" s="591"/>
      <c r="BD170" s="591"/>
      <c r="BE170" s="591"/>
      <c r="BF170" s="591"/>
      <c r="BG170" s="591"/>
      <c r="BH170" s="591"/>
      <c r="BI170" s="591"/>
      <c r="BJ170" s="591"/>
      <c r="BK170" s="591"/>
      <c r="BL170" s="591"/>
      <c r="BM170" s="591"/>
      <c r="BN170" s="591"/>
      <c r="BO170" s="591"/>
      <c r="BP170" s="591"/>
      <c r="BQ170" s="591"/>
      <c r="BR170" s="591"/>
      <c r="BS170" s="591"/>
      <c r="BT170" s="591"/>
      <c r="BU170" s="591"/>
      <c r="BV170" s="591"/>
      <c r="BW170" s="591"/>
      <c r="BX170" s="591"/>
    </row>
    <row r="171" spans="2:76">
      <c r="B171" s="590"/>
      <c r="C171" s="591"/>
      <c r="D171" s="591"/>
      <c r="E171" s="591"/>
      <c r="F171" s="591"/>
      <c r="G171" s="592"/>
      <c r="H171" s="590"/>
      <c r="I171" s="592"/>
      <c r="J171" s="590"/>
      <c r="K171" s="591"/>
      <c r="L171" s="591"/>
      <c r="M171" s="592"/>
      <c r="N171" s="590"/>
      <c r="O171" s="591"/>
      <c r="P171" s="591"/>
      <c r="Q171" s="592"/>
      <c r="R171" s="590"/>
      <c r="S171" s="591"/>
      <c r="T171" s="591"/>
      <c r="U171" s="591"/>
      <c r="V171" s="592"/>
      <c r="W171" s="590"/>
      <c r="X171" s="591"/>
      <c r="Y171" s="591"/>
      <c r="Z171" s="592"/>
      <c r="AA171" s="590"/>
      <c r="AB171" s="591"/>
      <c r="AC171" s="591"/>
      <c r="AD171" s="592"/>
      <c r="AE171" s="590"/>
      <c r="AF171" s="591"/>
      <c r="AG171" s="591"/>
      <c r="AH171" s="592"/>
      <c r="AI171" s="590"/>
      <c r="AJ171" s="591"/>
      <c r="AK171" s="591"/>
      <c r="AL171" s="592"/>
      <c r="AM171" s="590"/>
      <c r="AN171" s="592"/>
      <c r="AO171" s="590"/>
      <c r="AP171" s="591"/>
      <c r="AQ171" s="592"/>
      <c r="AR171" s="590"/>
      <c r="AS171" s="592"/>
      <c r="AT171" s="590"/>
      <c r="AU171" s="591"/>
      <c r="AV171" s="591"/>
      <c r="AW171" s="591"/>
      <c r="AX171" s="591"/>
      <c r="AY171" s="591"/>
      <c r="AZ171" s="591"/>
      <c r="BA171" s="591"/>
      <c r="BB171" s="591"/>
      <c r="BC171" s="591"/>
      <c r="BD171" s="591"/>
      <c r="BE171" s="591"/>
      <c r="BF171" s="591"/>
      <c r="BG171" s="591"/>
      <c r="BH171" s="591"/>
      <c r="BI171" s="591"/>
      <c r="BJ171" s="591"/>
      <c r="BK171" s="591"/>
      <c r="BL171" s="591"/>
      <c r="BM171" s="591"/>
      <c r="BN171" s="591"/>
      <c r="BO171" s="591"/>
      <c r="BP171" s="591"/>
      <c r="BQ171" s="591"/>
      <c r="BR171" s="591"/>
      <c r="BS171" s="591"/>
      <c r="BT171" s="591"/>
      <c r="BU171" s="591"/>
      <c r="BV171" s="591"/>
      <c r="BW171" s="591"/>
      <c r="BX171" s="591"/>
    </row>
    <row r="172" spans="2:76">
      <c r="B172" s="590"/>
      <c r="C172" s="591"/>
      <c r="D172" s="591"/>
      <c r="E172" s="591"/>
      <c r="F172" s="591"/>
      <c r="G172" s="592"/>
      <c r="H172" s="590"/>
      <c r="I172" s="592"/>
      <c r="J172" s="590"/>
      <c r="K172" s="591"/>
      <c r="L172" s="591"/>
      <c r="M172" s="592"/>
      <c r="N172" s="590"/>
      <c r="O172" s="591"/>
      <c r="P172" s="591"/>
      <c r="Q172" s="592"/>
      <c r="R172" s="590"/>
      <c r="S172" s="591"/>
      <c r="T172" s="591"/>
      <c r="U172" s="591"/>
      <c r="V172" s="592"/>
      <c r="W172" s="590"/>
      <c r="X172" s="591"/>
      <c r="Y172" s="591"/>
      <c r="Z172" s="592"/>
      <c r="AA172" s="590"/>
      <c r="AB172" s="591"/>
      <c r="AC172" s="591"/>
      <c r="AD172" s="592"/>
      <c r="AE172" s="590"/>
      <c r="AF172" s="591"/>
      <c r="AG172" s="591"/>
      <c r="AH172" s="592"/>
      <c r="AI172" s="590"/>
      <c r="AJ172" s="591"/>
      <c r="AK172" s="591"/>
      <c r="AL172" s="592"/>
      <c r="AM172" s="590"/>
      <c r="AN172" s="592"/>
      <c r="AO172" s="590"/>
      <c r="AP172" s="591"/>
      <c r="AQ172" s="592"/>
      <c r="AR172" s="590"/>
      <c r="AS172" s="592"/>
      <c r="AT172" s="590"/>
      <c r="AU172" s="591"/>
      <c r="AV172" s="591"/>
      <c r="AW172" s="591"/>
      <c r="AX172" s="591"/>
      <c r="AY172" s="591"/>
      <c r="AZ172" s="591"/>
      <c r="BA172" s="591"/>
      <c r="BB172" s="591"/>
      <c r="BC172" s="591"/>
      <c r="BD172" s="591"/>
      <c r="BE172" s="591"/>
      <c r="BF172" s="591"/>
      <c r="BG172" s="591"/>
      <c r="BH172" s="591"/>
      <c r="BI172" s="591"/>
      <c r="BJ172" s="591"/>
      <c r="BK172" s="591"/>
      <c r="BL172" s="591"/>
      <c r="BM172" s="591"/>
      <c r="BN172" s="591"/>
      <c r="BO172" s="591"/>
      <c r="BP172" s="591"/>
      <c r="BQ172" s="591"/>
      <c r="BR172" s="591"/>
      <c r="BS172" s="591"/>
      <c r="BT172" s="591"/>
      <c r="BU172" s="591"/>
      <c r="BV172" s="591"/>
      <c r="BW172" s="591"/>
      <c r="BX172" s="591"/>
    </row>
    <row r="173" spans="2:76">
      <c r="B173" s="593"/>
      <c r="C173" s="594"/>
      <c r="D173" s="594"/>
      <c r="E173" s="594"/>
      <c r="F173" s="594"/>
      <c r="G173" s="595"/>
      <c r="H173" s="593"/>
      <c r="I173" s="595"/>
      <c r="J173" s="593"/>
      <c r="K173" s="594"/>
      <c r="L173" s="594"/>
      <c r="M173" s="595"/>
      <c r="N173" s="593"/>
      <c r="O173" s="594"/>
      <c r="P173" s="594"/>
      <c r="Q173" s="595"/>
      <c r="R173" s="593"/>
      <c r="S173" s="594"/>
      <c r="T173" s="594"/>
      <c r="U173" s="594"/>
      <c r="V173" s="595"/>
      <c r="W173" s="593"/>
      <c r="X173" s="594"/>
      <c r="Y173" s="594"/>
      <c r="Z173" s="595"/>
      <c r="AA173" s="593"/>
      <c r="AB173" s="594"/>
      <c r="AC173" s="594"/>
      <c r="AD173" s="595"/>
      <c r="AE173" s="593"/>
      <c r="AF173" s="594"/>
      <c r="AG173" s="594"/>
      <c r="AH173" s="595"/>
      <c r="AI173" s="593"/>
      <c r="AJ173" s="594"/>
      <c r="AK173" s="594"/>
      <c r="AL173" s="595"/>
      <c r="AM173" s="593"/>
      <c r="AN173" s="595"/>
      <c r="AO173" s="593"/>
      <c r="AP173" s="594"/>
      <c r="AQ173" s="595"/>
      <c r="AR173" s="593"/>
      <c r="AS173" s="595"/>
      <c r="AT173" s="590"/>
      <c r="AU173" s="591"/>
      <c r="AV173" s="591"/>
      <c r="AW173" s="591"/>
      <c r="AX173" s="591"/>
      <c r="AY173" s="591"/>
      <c r="AZ173" s="591"/>
      <c r="BA173" s="591"/>
      <c r="BB173" s="591"/>
      <c r="BC173" s="591"/>
      <c r="BD173" s="591"/>
      <c r="BE173" s="591"/>
      <c r="BF173" s="591"/>
      <c r="BG173" s="591"/>
      <c r="BH173" s="591"/>
      <c r="BI173" s="591"/>
      <c r="BJ173" s="591"/>
      <c r="BK173" s="591"/>
      <c r="BL173" s="591"/>
      <c r="BM173" s="591"/>
      <c r="BN173" s="591"/>
      <c r="BO173" s="591"/>
      <c r="BP173" s="591"/>
      <c r="BQ173" s="591"/>
      <c r="BR173" s="591"/>
      <c r="BS173" s="591"/>
      <c r="BT173" s="591"/>
      <c r="BU173" s="591"/>
      <c r="BV173" s="591"/>
      <c r="BW173" s="591"/>
      <c r="BX173" s="591"/>
    </row>
    <row r="174" spans="2:76">
      <c r="B174" s="587" t="s">
        <v>502</v>
      </c>
      <c r="C174" s="588"/>
      <c r="D174" s="588"/>
      <c r="E174" s="588"/>
      <c r="F174" s="588"/>
      <c r="G174" s="589"/>
      <c r="H174" s="587"/>
      <c r="I174" s="589"/>
      <c r="J174" s="587"/>
      <c r="K174" s="588"/>
      <c r="L174" s="588"/>
      <c r="M174" s="589"/>
      <c r="N174" s="587"/>
      <c r="O174" s="588"/>
      <c r="P174" s="588"/>
      <c r="Q174" s="589"/>
      <c r="R174" s="587"/>
      <c r="S174" s="588"/>
      <c r="T174" s="588"/>
      <c r="U174" s="588"/>
      <c r="V174" s="589"/>
      <c r="W174" s="587"/>
      <c r="X174" s="588"/>
      <c r="Y174" s="588"/>
      <c r="Z174" s="589"/>
      <c r="AA174" s="587"/>
      <c r="AB174" s="588"/>
      <c r="AC174" s="588"/>
      <c r="AD174" s="589"/>
      <c r="AE174" s="587"/>
      <c r="AF174" s="588"/>
      <c r="AG174" s="588"/>
      <c r="AH174" s="589"/>
      <c r="AI174" s="587"/>
      <c r="AJ174" s="588"/>
      <c r="AK174" s="588"/>
      <c r="AL174" s="589"/>
      <c r="AM174" s="587"/>
      <c r="AN174" s="589"/>
      <c r="AO174" s="587"/>
      <c r="AP174" s="588"/>
      <c r="AQ174" s="589"/>
      <c r="AR174" s="587"/>
      <c r="AS174" s="589"/>
      <c r="AT174" s="590"/>
      <c r="AU174" s="591"/>
      <c r="AV174" s="591"/>
      <c r="AW174" s="591"/>
      <c r="AX174" s="591"/>
      <c r="AY174" s="591"/>
      <c r="AZ174" s="591"/>
      <c r="BA174" s="591"/>
      <c r="BB174" s="591"/>
      <c r="BC174" s="591"/>
      <c r="BD174" s="591"/>
      <c r="BE174" s="591"/>
      <c r="BF174" s="591"/>
      <c r="BG174" s="591"/>
      <c r="BH174" s="591"/>
      <c r="BI174" s="591"/>
      <c r="BJ174" s="591"/>
      <c r="BK174" s="591"/>
      <c r="BL174" s="591"/>
      <c r="BM174" s="591"/>
      <c r="BN174" s="591"/>
      <c r="BO174" s="591"/>
      <c r="BP174" s="591"/>
      <c r="BQ174" s="591"/>
      <c r="BR174" s="591"/>
      <c r="BS174" s="591"/>
      <c r="BT174" s="591"/>
      <c r="BU174" s="591"/>
      <c r="BV174" s="591"/>
      <c r="BW174" s="591"/>
      <c r="BX174" s="591"/>
    </row>
    <row r="175" spans="2:76">
      <c r="B175" s="590"/>
      <c r="C175" s="591"/>
      <c r="D175" s="591"/>
      <c r="E175" s="591"/>
      <c r="F175" s="591"/>
      <c r="G175" s="592"/>
      <c r="H175" s="590"/>
      <c r="I175" s="592"/>
      <c r="J175" s="590"/>
      <c r="K175" s="591"/>
      <c r="L175" s="591"/>
      <c r="M175" s="592"/>
      <c r="N175" s="590"/>
      <c r="O175" s="591"/>
      <c r="P175" s="591"/>
      <c r="Q175" s="592"/>
      <c r="R175" s="590"/>
      <c r="S175" s="591"/>
      <c r="T175" s="591"/>
      <c r="U175" s="591"/>
      <c r="V175" s="592"/>
      <c r="W175" s="590"/>
      <c r="X175" s="591"/>
      <c r="Y175" s="591"/>
      <c r="Z175" s="592"/>
      <c r="AA175" s="590"/>
      <c r="AB175" s="591"/>
      <c r="AC175" s="591"/>
      <c r="AD175" s="592"/>
      <c r="AE175" s="590"/>
      <c r="AF175" s="591"/>
      <c r="AG175" s="591"/>
      <c r="AH175" s="592"/>
      <c r="AI175" s="590"/>
      <c r="AJ175" s="591"/>
      <c r="AK175" s="591"/>
      <c r="AL175" s="592"/>
      <c r="AM175" s="590"/>
      <c r="AN175" s="592"/>
      <c r="AO175" s="590"/>
      <c r="AP175" s="591"/>
      <c r="AQ175" s="592"/>
      <c r="AR175" s="590"/>
      <c r="AS175" s="592"/>
      <c r="AT175" s="590"/>
      <c r="AU175" s="591"/>
      <c r="AV175" s="591"/>
      <c r="AW175" s="591"/>
      <c r="AX175" s="591"/>
      <c r="AY175" s="591"/>
      <c r="AZ175" s="591"/>
      <c r="BA175" s="591"/>
      <c r="BB175" s="591"/>
      <c r="BC175" s="591"/>
      <c r="BD175" s="591"/>
      <c r="BE175" s="591"/>
      <c r="BF175" s="591"/>
      <c r="BG175" s="591"/>
      <c r="BH175" s="591"/>
      <c r="BI175" s="591"/>
      <c r="BJ175" s="591"/>
      <c r="BK175" s="591"/>
      <c r="BL175" s="591"/>
      <c r="BM175" s="591"/>
      <c r="BN175" s="591"/>
      <c r="BO175" s="591"/>
      <c r="BP175" s="591"/>
      <c r="BQ175" s="591"/>
      <c r="BR175" s="591"/>
      <c r="BS175" s="591"/>
      <c r="BT175" s="591"/>
      <c r="BU175" s="591"/>
      <c r="BV175" s="591"/>
      <c r="BW175" s="591"/>
      <c r="BX175" s="591"/>
    </row>
    <row r="176" spans="2:76">
      <c r="B176" s="590"/>
      <c r="C176" s="591"/>
      <c r="D176" s="591"/>
      <c r="E176" s="591"/>
      <c r="F176" s="591"/>
      <c r="G176" s="592"/>
      <c r="H176" s="590"/>
      <c r="I176" s="592"/>
      <c r="J176" s="590"/>
      <c r="K176" s="591"/>
      <c r="L176" s="591"/>
      <c r="M176" s="592"/>
      <c r="N176" s="590"/>
      <c r="O176" s="591"/>
      <c r="P176" s="591"/>
      <c r="Q176" s="592"/>
      <c r="R176" s="590"/>
      <c r="S176" s="591"/>
      <c r="T176" s="591"/>
      <c r="U176" s="591"/>
      <c r="V176" s="592"/>
      <c r="W176" s="590"/>
      <c r="X176" s="591"/>
      <c r="Y176" s="591"/>
      <c r="Z176" s="592"/>
      <c r="AA176" s="590"/>
      <c r="AB176" s="591"/>
      <c r="AC176" s="591"/>
      <c r="AD176" s="592"/>
      <c r="AE176" s="590"/>
      <c r="AF176" s="591"/>
      <c r="AG176" s="591"/>
      <c r="AH176" s="592"/>
      <c r="AI176" s="590"/>
      <c r="AJ176" s="591"/>
      <c r="AK176" s="591"/>
      <c r="AL176" s="592"/>
      <c r="AM176" s="590"/>
      <c r="AN176" s="592"/>
      <c r="AO176" s="590"/>
      <c r="AP176" s="591"/>
      <c r="AQ176" s="592"/>
      <c r="AR176" s="590"/>
      <c r="AS176" s="592"/>
      <c r="AT176" s="590"/>
      <c r="AU176" s="591"/>
      <c r="AV176" s="591"/>
      <c r="AW176" s="591"/>
      <c r="AX176" s="591"/>
      <c r="AY176" s="591"/>
      <c r="AZ176" s="591"/>
      <c r="BA176" s="591"/>
      <c r="BB176" s="591"/>
      <c r="BC176" s="591"/>
      <c r="BD176" s="591"/>
      <c r="BE176" s="591"/>
      <c r="BF176" s="591"/>
      <c r="BG176" s="591"/>
      <c r="BH176" s="591"/>
      <c r="BI176" s="591"/>
      <c r="BJ176" s="591"/>
      <c r="BK176" s="591"/>
      <c r="BL176" s="591"/>
      <c r="BM176" s="591"/>
      <c r="BN176" s="591"/>
      <c r="BO176" s="591"/>
      <c r="BP176" s="591"/>
      <c r="BQ176" s="591"/>
      <c r="BR176" s="591"/>
      <c r="BS176" s="591"/>
      <c r="BT176" s="591"/>
      <c r="BU176" s="591"/>
      <c r="BV176" s="591"/>
      <c r="BW176" s="591"/>
      <c r="BX176" s="591"/>
    </row>
    <row r="177" spans="2:76">
      <c r="B177" s="593"/>
      <c r="C177" s="594"/>
      <c r="D177" s="594"/>
      <c r="E177" s="594"/>
      <c r="F177" s="594"/>
      <c r="G177" s="595"/>
      <c r="H177" s="593"/>
      <c r="I177" s="595"/>
      <c r="J177" s="593"/>
      <c r="K177" s="594"/>
      <c r="L177" s="594"/>
      <c r="M177" s="595"/>
      <c r="N177" s="593"/>
      <c r="O177" s="594"/>
      <c r="P177" s="594"/>
      <c r="Q177" s="595"/>
      <c r="R177" s="593"/>
      <c r="S177" s="594"/>
      <c r="T177" s="594"/>
      <c r="U177" s="594"/>
      <c r="V177" s="595"/>
      <c r="W177" s="593"/>
      <c r="X177" s="594"/>
      <c r="Y177" s="594"/>
      <c r="Z177" s="595"/>
      <c r="AA177" s="593"/>
      <c r="AB177" s="594"/>
      <c r="AC177" s="594"/>
      <c r="AD177" s="595"/>
      <c r="AE177" s="593"/>
      <c r="AF177" s="594"/>
      <c r="AG177" s="594"/>
      <c r="AH177" s="595"/>
      <c r="AI177" s="593"/>
      <c r="AJ177" s="594"/>
      <c r="AK177" s="594"/>
      <c r="AL177" s="595"/>
      <c r="AM177" s="593"/>
      <c r="AN177" s="595"/>
      <c r="AO177" s="593"/>
      <c r="AP177" s="594"/>
      <c r="AQ177" s="595"/>
      <c r="AR177" s="593"/>
      <c r="AS177" s="595"/>
      <c r="AT177" s="590"/>
      <c r="AU177" s="591"/>
      <c r="AV177" s="591"/>
      <c r="AW177" s="591"/>
      <c r="AX177" s="591"/>
      <c r="AY177" s="591"/>
      <c r="AZ177" s="591"/>
      <c r="BA177" s="591"/>
      <c r="BB177" s="591"/>
      <c r="BC177" s="591"/>
      <c r="BD177" s="591"/>
      <c r="BE177" s="591"/>
      <c r="BF177" s="591"/>
      <c r="BG177" s="591"/>
      <c r="BH177" s="591"/>
      <c r="BI177" s="591"/>
      <c r="BJ177" s="591"/>
      <c r="BK177" s="591"/>
      <c r="BL177" s="591"/>
      <c r="BM177" s="591"/>
      <c r="BN177" s="591"/>
      <c r="BO177" s="591"/>
      <c r="BP177" s="591"/>
      <c r="BQ177" s="591"/>
      <c r="BR177" s="591"/>
      <c r="BS177" s="591"/>
      <c r="BT177" s="591"/>
      <c r="BU177" s="591"/>
      <c r="BV177" s="591"/>
      <c r="BW177" s="591"/>
      <c r="BX177" s="591"/>
    </row>
    <row r="178" spans="2:76" ht="13.8" customHeight="1">
      <c r="B178" s="596" t="s">
        <v>503</v>
      </c>
      <c r="C178" s="597"/>
      <c r="D178" s="597"/>
      <c r="E178" s="597"/>
      <c r="F178" s="597"/>
      <c r="G178" s="598"/>
      <c r="H178" s="596" t="s">
        <v>395</v>
      </c>
      <c r="I178" s="598"/>
      <c r="J178" s="596" t="s">
        <v>84</v>
      </c>
      <c r="K178" s="597"/>
      <c r="L178" s="597"/>
      <c r="M178" s="598"/>
      <c r="N178" s="596">
        <v>20</v>
      </c>
      <c r="O178" s="597"/>
      <c r="P178" s="597"/>
      <c r="Q178" s="598"/>
      <c r="R178" s="596" t="s">
        <v>504</v>
      </c>
      <c r="S178" s="597"/>
      <c r="T178" s="597"/>
      <c r="U178" s="597"/>
      <c r="V178" s="598"/>
      <c r="W178" s="596">
        <v>4</v>
      </c>
      <c r="X178" s="597"/>
      <c r="Y178" s="597"/>
      <c r="Z178" s="598"/>
      <c r="AA178" s="596">
        <v>4</v>
      </c>
      <c r="AB178" s="597"/>
      <c r="AC178" s="597"/>
      <c r="AD178" s="598"/>
      <c r="AE178" s="596">
        <v>3</v>
      </c>
      <c r="AF178" s="597"/>
      <c r="AG178" s="597"/>
      <c r="AH178" s="598"/>
      <c r="AI178" s="596">
        <v>30</v>
      </c>
      <c r="AJ178" s="597"/>
      <c r="AK178" s="597"/>
      <c r="AL178" s="598"/>
      <c r="AM178" s="596">
        <v>2</v>
      </c>
      <c r="AN178" s="598"/>
      <c r="AO178" s="596">
        <v>1200</v>
      </c>
      <c r="AP178" s="597"/>
      <c r="AQ178" s="598"/>
      <c r="AR178" s="596">
        <v>600</v>
      </c>
      <c r="AS178" s="598"/>
      <c r="AT178" s="599" t="s">
        <v>505</v>
      </c>
      <c r="AU178" s="600"/>
      <c r="AV178" s="600"/>
      <c r="AW178" s="600"/>
      <c r="AX178" s="600"/>
      <c r="AY178" s="600"/>
      <c r="AZ178" s="600"/>
      <c r="BA178" s="600"/>
      <c r="BB178" s="600"/>
      <c r="BC178" s="600"/>
      <c r="BD178" s="600"/>
      <c r="BE178" s="600"/>
      <c r="BF178" s="600"/>
      <c r="BG178" s="600"/>
      <c r="BH178" s="600"/>
      <c r="BI178" s="600"/>
      <c r="BJ178" s="600"/>
      <c r="BK178" s="600"/>
      <c r="BL178" s="600"/>
      <c r="BM178" s="600"/>
      <c r="BN178" s="600"/>
      <c r="BO178" s="600"/>
      <c r="BP178" s="600"/>
      <c r="BQ178" s="600"/>
      <c r="BR178" s="600"/>
      <c r="BS178" s="600"/>
      <c r="BT178" s="600"/>
      <c r="BU178" s="600"/>
      <c r="BV178" s="600"/>
      <c r="BW178" s="600"/>
      <c r="BX178" s="600"/>
    </row>
    <row r="179" spans="2:76">
      <c r="B179" s="599"/>
      <c r="C179" s="600"/>
      <c r="D179" s="600"/>
      <c r="E179" s="600"/>
      <c r="F179" s="600"/>
      <c r="G179" s="601"/>
      <c r="H179" s="599"/>
      <c r="I179" s="601"/>
      <c r="J179" s="599"/>
      <c r="K179" s="600"/>
      <c r="L179" s="600"/>
      <c r="M179" s="601"/>
      <c r="N179" s="599"/>
      <c r="O179" s="600"/>
      <c r="P179" s="600"/>
      <c r="Q179" s="601"/>
      <c r="R179" s="599"/>
      <c r="S179" s="600"/>
      <c r="T179" s="600"/>
      <c r="U179" s="600"/>
      <c r="V179" s="601"/>
      <c r="W179" s="599"/>
      <c r="X179" s="600"/>
      <c r="Y179" s="600"/>
      <c r="Z179" s="601"/>
      <c r="AA179" s="599"/>
      <c r="AB179" s="600"/>
      <c r="AC179" s="600"/>
      <c r="AD179" s="601"/>
      <c r="AE179" s="599"/>
      <c r="AF179" s="600"/>
      <c r="AG179" s="600"/>
      <c r="AH179" s="601"/>
      <c r="AI179" s="599"/>
      <c r="AJ179" s="600"/>
      <c r="AK179" s="600"/>
      <c r="AL179" s="601"/>
      <c r="AM179" s="599"/>
      <c r="AN179" s="601"/>
      <c r="AO179" s="599"/>
      <c r="AP179" s="600"/>
      <c r="AQ179" s="601"/>
      <c r="AR179" s="599"/>
      <c r="AS179" s="601"/>
      <c r="AT179" s="599"/>
      <c r="AU179" s="600"/>
      <c r="AV179" s="600"/>
      <c r="AW179" s="600"/>
      <c r="AX179" s="600"/>
      <c r="AY179" s="600"/>
      <c r="AZ179" s="600"/>
      <c r="BA179" s="600"/>
      <c r="BB179" s="600"/>
      <c r="BC179" s="600"/>
      <c r="BD179" s="600"/>
      <c r="BE179" s="600"/>
      <c r="BF179" s="600"/>
      <c r="BG179" s="600"/>
      <c r="BH179" s="600"/>
      <c r="BI179" s="600"/>
      <c r="BJ179" s="600"/>
      <c r="BK179" s="600"/>
      <c r="BL179" s="600"/>
      <c r="BM179" s="600"/>
      <c r="BN179" s="600"/>
      <c r="BO179" s="600"/>
      <c r="BP179" s="600"/>
      <c r="BQ179" s="600"/>
      <c r="BR179" s="600"/>
      <c r="BS179" s="600"/>
      <c r="BT179" s="600"/>
      <c r="BU179" s="600"/>
      <c r="BV179" s="600"/>
      <c r="BW179" s="600"/>
      <c r="BX179" s="600"/>
    </row>
    <row r="180" spans="2:76">
      <c r="B180" s="599"/>
      <c r="C180" s="600"/>
      <c r="D180" s="600"/>
      <c r="E180" s="600"/>
      <c r="F180" s="600"/>
      <c r="G180" s="601"/>
      <c r="H180" s="599"/>
      <c r="I180" s="601"/>
      <c r="J180" s="599"/>
      <c r="K180" s="600"/>
      <c r="L180" s="600"/>
      <c r="M180" s="601"/>
      <c r="N180" s="599"/>
      <c r="O180" s="600"/>
      <c r="P180" s="600"/>
      <c r="Q180" s="601"/>
      <c r="R180" s="599"/>
      <c r="S180" s="600"/>
      <c r="T180" s="600"/>
      <c r="U180" s="600"/>
      <c r="V180" s="601"/>
      <c r="W180" s="599"/>
      <c r="X180" s="600"/>
      <c r="Y180" s="600"/>
      <c r="Z180" s="601"/>
      <c r="AA180" s="599"/>
      <c r="AB180" s="600"/>
      <c r="AC180" s="600"/>
      <c r="AD180" s="601"/>
      <c r="AE180" s="599"/>
      <c r="AF180" s="600"/>
      <c r="AG180" s="600"/>
      <c r="AH180" s="601"/>
      <c r="AI180" s="599"/>
      <c r="AJ180" s="600"/>
      <c r="AK180" s="600"/>
      <c r="AL180" s="601"/>
      <c r="AM180" s="599"/>
      <c r="AN180" s="601"/>
      <c r="AO180" s="599"/>
      <c r="AP180" s="600"/>
      <c r="AQ180" s="601"/>
      <c r="AR180" s="599"/>
      <c r="AS180" s="601"/>
      <c r="AT180" s="599"/>
      <c r="AU180" s="600"/>
      <c r="AV180" s="600"/>
      <c r="AW180" s="600"/>
      <c r="AX180" s="600"/>
      <c r="AY180" s="600"/>
      <c r="AZ180" s="600"/>
      <c r="BA180" s="600"/>
      <c r="BB180" s="600"/>
      <c r="BC180" s="600"/>
      <c r="BD180" s="600"/>
      <c r="BE180" s="600"/>
      <c r="BF180" s="600"/>
      <c r="BG180" s="600"/>
      <c r="BH180" s="600"/>
      <c r="BI180" s="600"/>
      <c r="BJ180" s="600"/>
      <c r="BK180" s="600"/>
      <c r="BL180" s="600"/>
      <c r="BM180" s="600"/>
      <c r="BN180" s="600"/>
      <c r="BO180" s="600"/>
      <c r="BP180" s="600"/>
      <c r="BQ180" s="600"/>
      <c r="BR180" s="600"/>
      <c r="BS180" s="600"/>
      <c r="BT180" s="600"/>
      <c r="BU180" s="600"/>
      <c r="BV180" s="600"/>
      <c r="BW180" s="600"/>
      <c r="BX180" s="600"/>
    </row>
    <row r="181" spans="2:76">
      <c r="B181" s="602"/>
      <c r="C181" s="603"/>
      <c r="D181" s="603"/>
      <c r="E181" s="603"/>
      <c r="F181" s="603"/>
      <c r="G181" s="604"/>
      <c r="H181" s="602"/>
      <c r="I181" s="604"/>
      <c r="J181" s="602"/>
      <c r="K181" s="603"/>
      <c r="L181" s="603"/>
      <c r="M181" s="604"/>
      <c r="N181" s="602"/>
      <c r="O181" s="603"/>
      <c r="P181" s="603"/>
      <c r="Q181" s="604"/>
      <c r="R181" s="602"/>
      <c r="S181" s="603"/>
      <c r="T181" s="603"/>
      <c r="U181" s="603"/>
      <c r="V181" s="604"/>
      <c r="W181" s="602"/>
      <c r="X181" s="603"/>
      <c r="Y181" s="603"/>
      <c r="Z181" s="604"/>
      <c r="AA181" s="602"/>
      <c r="AB181" s="603"/>
      <c r="AC181" s="603"/>
      <c r="AD181" s="604"/>
      <c r="AE181" s="602"/>
      <c r="AF181" s="603"/>
      <c r="AG181" s="603"/>
      <c r="AH181" s="604"/>
      <c r="AI181" s="602"/>
      <c r="AJ181" s="603"/>
      <c r="AK181" s="603"/>
      <c r="AL181" s="604"/>
      <c r="AM181" s="602"/>
      <c r="AN181" s="604"/>
      <c r="AO181" s="602"/>
      <c r="AP181" s="603"/>
      <c r="AQ181" s="604"/>
      <c r="AR181" s="602"/>
      <c r="AS181" s="604"/>
      <c r="AT181" s="599"/>
      <c r="AU181" s="600"/>
      <c r="AV181" s="600"/>
      <c r="AW181" s="600"/>
      <c r="AX181" s="600"/>
      <c r="AY181" s="600"/>
      <c r="AZ181" s="600"/>
      <c r="BA181" s="600"/>
      <c r="BB181" s="600"/>
      <c r="BC181" s="600"/>
      <c r="BD181" s="600"/>
      <c r="BE181" s="600"/>
      <c r="BF181" s="600"/>
      <c r="BG181" s="600"/>
      <c r="BH181" s="600"/>
      <c r="BI181" s="600"/>
      <c r="BJ181" s="600"/>
      <c r="BK181" s="600"/>
      <c r="BL181" s="600"/>
      <c r="BM181" s="600"/>
      <c r="BN181" s="600"/>
      <c r="BO181" s="600"/>
      <c r="BP181" s="600"/>
      <c r="BQ181" s="600"/>
      <c r="BR181" s="600"/>
      <c r="BS181" s="600"/>
      <c r="BT181" s="600"/>
      <c r="BU181" s="600"/>
      <c r="BV181" s="600"/>
      <c r="BW181" s="600"/>
      <c r="BX181" s="600"/>
    </row>
    <row r="182" spans="2:76" ht="13.8" customHeight="1">
      <c r="B182" s="587" t="s">
        <v>506</v>
      </c>
      <c r="C182" s="588"/>
      <c r="D182" s="588"/>
      <c r="E182" s="588"/>
      <c r="F182" s="588"/>
      <c r="G182" s="589"/>
      <c r="H182" s="587" t="s">
        <v>388</v>
      </c>
      <c r="I182" s="589"/>
      <c r="J182" s="587" t="s">
        <v>84</v>
      </c>
      <c r="K182" s="588"/>
      <c r="L182" s="588"/>
      <c r="M182" s="589"/>
      <c r="N182" s="587">
        <v>10</v>
      </c>
      <c r="O182" s="588"/>
      <c r="P182" s="588"/>
      <c r="Q182" s="589"/>
      <c r="R182" s="587" t="s">
        <v>491</v>
      </c>
      <c r="S182" s="588"/>
      <c r="T182" s="588"/>
      <c r="U182" s="588"/>
      <c r="V182" s="589"/>
      <c r="W182" s="587" t="s">
        <v>482</v>
      </c>
      <c r="X182" s="588"/>
      <c r="Y182" s="588"/>
      <c r="Z182" s="589"/>
      <c r="AA182" s="587" t="s">
        <v>482</v>
      </c>
      <c r="AB182" s="588"/>
      <c r="AC182" s="588"/>
      <c r="AD182" s="589"/>
      <c r="AE182" s="587">
        <v>5</v>
      </c>
      <c r="AF182" s="588"/>
      <c r="AG182" s="588"/>
      <c r="AH182" s="589"/>
      <c r="AI182" s="587">
        <v>30</v>
      </c>
      <c r="AJ182" s="588"/>
      <c r="AK182" s="588"/>
      <c r="AL182" s="589"/>
      <c r="AM182" s="587">
        <v>3</v>
      </c>
      <c r="AN182" s="589"/>
      <c r="AO182" s="587">
        <v>1400</v>
      </c>
      <c r="AP182" s="588"/>
      <c r="AQ182" s="589"/>
      <c r="AR182" s="587">
        <v>600</v>
      </c>
      <c r="AS182" s="589"/>
      <c r="AT182" s="590" t="s">
        <v>507</v>
      </c>
      <c r="AU182" s="591"/>
      <c r="AV182" s="591"/>
      <c r="AW182" s="591"/>
      <c r="AX182" s="591"/>
      <c r="AY182" s="591"/>
      <c r="AZ182" s="591"/>
      <c r="BA182" s="591"/>
      <c r="BB182" s="591"/>
      <c r="BC182" s="591"/>
      <c r="BD182" s="591"/>
      <c r="BE182" s="591"/>
      <c r="BF182" s="591"/>
      <c r="BG182" s="591"/>
      <c r="BH182" s="591"/>
      <c r="BI182" s="591"/>
      <c r="BJ182" s="591"/>
      <c r="BK182" s="591"/>
      <c r="BL182" s="591"/>
      <c r="BM182" s="591"/>
      <c r="BN182" s="591"/>
      <c r="BO182" s="591"/>
      <c r="BP182" s="591"/>
      <c r="BQ182" s="591"/>
      <c r="BR182" s="591"/>
      <c r="BS182" s="591"/>
      <c r="BT182" s="591"/>
      <c r="BU182" s="591"/>
      <c r="BV182" s="591"/>
      <c r="BW182" s="591"/>
      <c r="BX182" s="591"/>
    </row>
    <row r="183" spans="2:76">
      <c r="B183" s="590"/>
      <c r="C183" s="591"/>
      <c r="D183" s="591"/>
      <c r="E183" s="591"/>
      <c r="F183" s="591"/>
      <c r="G183" s="592"/>
      <c r="H183" s="590"/>
      <c r="I183" s="592"/>
      <c r="J183" s="590"/>
      <c r="K183" s="591"/>
      <c r="L183" s="591"/>
      <c r="M183" s="592"/>
      <c r="N183" s="590"/>
      <c r="O183" s="591"/>
      <c r="P183" s="591"/>
      <c r="Q183" s="592"/>
      <c r="R183" s="590"/>
      <c r="S183" s="591"/>
      <c r="T183" s="591"/>
      <c r="U183" s="591"/>
      <c r="V183" s="592"/>
      <c r="W183" s="590"/>
      <c r="X183" s="591"/>
      <c r="Y183" s="591"/>
      <c r="Z183" s="592"/>
      <c r="AA183" s="590"/>
      <c r="AB183" s="591"/>
      <c r="AC183" s="591"/>
      <c r="AD183" s="592"/>
      <c r="AE183" s="590"/>
      <c r="AF183" s="591"/>
      <c r="AG183" s="591"/>
      <c r="AH183" s="592"/>
      <c r="AI183" s="590"/>
      <c r="AJ183" s="591"/>
      <c r="AK183" s="591"/>
      <c r="AL183" s="592"/>
      <c r="AM183" s="590"/>
      <c r="AN183" s="592"/>
      <c r="AO183" s="590"/>
      <c r="AP183" s="591"/>
      <c r="AQ183" s="592"/>
      <c r="AR183" s="590"/>
      <c r="AS183" s="592"/>
      <c r="AT183" s="590"/>
      <c r="AU183" s="591"/>
      <c r="AV183" s="591"/>
      <c r="AW183" s="591"/>
      <c r="AX183" s="591"/>
      <c r="AY183" s="591"/>
      <c r="AZ183" s="591"/>
      <c r="BA183" s="591"/>
      <c r="BB183" s="591"/>
      <c r="BC183" s="591"/>
      <c r="BD183" s="591"/>
      <c r="BE183" s="591"/>
      <c r="BF183" s="591"/>
      <c r="BG183" s="591"/>
      <c r="BH183" s="591"/>
      <c r="BI183" s="591"/>
      <c r="BJ183" s="591"/>
      <c r="BK183" s="591"/>
      <c r="BL183" s="591"/>
      <c r="BM183" s="591"/>
      <c r="BN183" s="591"/>
      <c r="BO183" s="591"/>
      <c r="BP183" s="591"/>
      <c r="BQ183" s="591"/>
      <c r="BR183" s="591"/>
      <c r="BS183" s="591"/>
      <c r="BT183" s="591"/>
      <c r="BU183" s="591"/>
      <c r="BV183" s="591"/>
      <c r="BW183" s="591"/>
      <c r="BX183" s="591"/>
    </row>
    <row r="184" spans="2:76">
      <c r="B184" s="590"/>
      <c r="C184" s="591"/>
      <c r="D184" s="591"/>
      <c r="E184" s="591"/>
      <c r="F184" s="591"/>
      <c r="G184" s="592"/>
      <c r="H184" s="590"/>
      <c r="I184" s="592"/>
      <c r="J184" s="590"/>
      <c r="K184" s="591"/>
      <c r="L184" s="591"/>
      <c r="M184" s="592"/>
      <c r="N184" s="590"/>
      <c r="O184" s="591"/>
      <c r="P184" s="591"/>
      <c r="Q184" s="592"/>
      <c r="R184" s="590"/>
      <c r="S184" s="591"/>
      <c r="T184" s="591"/>
      <c r="U184" s="591"/>
      <c r="V184" s="592"/>
      <c r="W184" s="590"/>
      <c r="X184" s="591"/>
      <c r="Y184" s="591"/>
      <c r="Z184" s="592"/>
      <c r="AA184" s="590"/>
      <c r="AB184" s="591"/>
      <c r="AC184" s="591"/>
      <c r="AD184" s="592"/>
      <c r="AE184" s="590"/>
      <c r="AF184" s="591"/>
      <c r="AG184" s="591"/>
      <c r="AH184" s="592"/>
      <c r="AI184" s="590"/>
      <c r="AJ184" s="591"/>
      <c r="AK184" s="591"/>
      <c r="AL184" s="592"/>
      <c r="AM184" s="590"/>
      <c r="AN184" s="592"/>
      <c r="AO184" s="590"/>
      <c r="AP184" s="591"/>
      <c r="AQ184" s="592"/>
      <c r="AR184" s="590"/>
      <c r="AS184" s="592"/>
      <c r="AT184" s="590"/>
      <c r="AU184" s="591"/>
      <c r="AV184" s="591"/>
      <c r="AW184" s="591"/>
      <c r="AX184" s="591"/>
      <c r="AY184" s="591"/>
      <c r="AZ184" s="591"/>
      <c r="BA184" s="591"/>
      <c r="BB184" s="591"/>
      <c r="BC184" s="591"/>
      <c r="BD184" s="591"/>
      <c r="BE184" s="591"/>
      <c r="BF184" s="591"/>
      <c r="BG184" s="591"/>
      <c r="BH184" s="591"/>
      <c r="BI184" s="591"/>
      <c r="BJ184" s="591"/>
      <c r="BK184" s="591"/>
      <c r="BL184" s="591"/>
      <c r="BM184" s="591"/>
      <c r="BN184" s="591"/>
      <c r="BO184" s="591"/>
      <c r="BP184" s="591"/>
      <c r="BQ184" s="591"/>
      <c r="BR184" s="591"/>
      <c r="BS184" s="591"/>
      <c r="BT184" s="591"/>
      <c r="BU184" s="591"/>
      <c r="BV184" s="591"/>
      <c r="BW184" s="591"/>
      <c r="BX184" s="591"/>
    </row>
    <row r="185" spans="2:76">
      <c r="B185" s="593"/>
      <c r="C185" s="594"/>
      <c r="D185" s="594"/>
      <c r="E185" s="594"/>
      <c r="F185" s="594"/>
      <c r="G185" s="595"/>
      <c r="H185" s="593"/>
      <c r="I185" s="595"/>
      <c r="J185" s="593"/>
      <c r="K185" s="594"/>
      <c r="L185" s="594"/>
      <c r="M185" s="595"/>
      <c r="N185" s="593"/>
      <c r="O185" s="594"/>
      <c r="P185" s="594"/>
      <c r="Q185" s="595"/>
      <c r="R185" s="593"/>
      <c r="S185" s="594"/>
      <c r="T185" s="594"/>
      <c r="U185" s="594"/>
      <c r="V185" s="595"/>
      <c r="W185" s="593"/>
      <c r="X185" s="594"/>
      <c r="Y185" s="594"/>
      <c r="Z185" s="595"/>
      <c r="AA185" s="593"/>
      <c r="AB185" s="594"/>
      <c r="AC185" s="594"/>
      <c r="AD185" s="595"/>
      <c r="AE185" s="593"/>
      <c r="AF185" s="594"/>
      <c r="AG185" s="594"/>
      <c r="AH185" s="595"/>
      <c r="AI185" s="593"/>
      <c r="AJ185" s="594"/>
      <c r="AK185" s="594"/>
      <c r="AL185" s="595"/>
      <c r="AM185" s="593"/>
      <c r="AN185" s="595"/>
      <c r="AO185" s="593"/>
      <c r="AP185" s="594"/>
      <c r="AQ185" s="595"/>
      <c r="AR185" s="593"/>
      <c r="AS185" s="595"/>
      <c r="AT185" s="590"/>
      <c r="AU185" s="591"/>
      <c r="AV185" s="591"/>
      <c r="AW185" s="591"/>
      <c r="AX185" s="591"/>
      <c r="AY185" s="591"/>
      <c r="AZ185" s="591"/>
      <c r="BA185" s="591"/>
      <c r="BB185" s="591"/>
      <c r="BC185" s="591"/>
      <c r="BD185" s="591"/>
      <c r="BE185" s="591"/>
      <c r="BF185" s="591"/>
      <c r="BG185" s="591"/>
      <c r="BH185" s="591"/>
      <c r="BI185" s="591"/>
      <c r="BJ185" s="591"/>
      <c r="BK185" s="591"/>
      <c r="BL185" s="591"/>
      <c r="BM185" s="591"/>
      <c r="BN185" s="591"/>
      <c r="BO185" s="591"/>
      <c r="BP185" s="591"/>
      <c r="BQ185" s="591"/>
      <c r="BR185" s="591"/>
      <c r="BS185" s="591"/>
      <c r="BT185" s="591"/>
      <c r="BU185" s="591"/>
      <c r="BV185" s="591"/>
      <c r="BW185" s="591"/>
      <c r="BX185" s="591"/>
    </row>
    <row r="186" spans="2:76" ht="13.8" customHeight="1">
      <c r="B186" s="596" t="s">
        <v>508</v>
      </c>
      <c r="C186" s="597"/>
      <c r="D186" s="597"/>
      <c r="E186" s="597"/>
      <c r="F186" s="597"/>
      <c r="G186" s="598"/>
      <c r="H186" s="596" t="s">
        <v>388</v>
      </c>
      <c r="I186" s="598"/>
      <c r="J186" s="596" t="s">
        <v>84</v>
      </c>
      <c r="K186" s="597"/>
      <c r="L186" s="597"/>
      <c r="M186" s="598"/>
      <c r="N186" s="596">
        <v>-10</v>
      </c>
      <c r="O186" s="597"/>
      <c r="P186" s="597"/>
      <c r="Q186" s="598"/>
      <c r="R186" s="596" t="s">
        <v>509</v>
      </c>
      <c r="S186" s="597"/>
      <c r="T186" s="597"/>
      <c r="U186" s="597"/>
      <c r="V186" s="598"/>
      <c r="W186" s="596" t="s">
        <v>482</v>
      </c>
      <c r="X186" s="597"/>
      <c r="Y186" s="597"/>
      <c r="Z186" s="598"/>
      <c r="AA186" s="596" t="s">
        <v>482</v>
      </c>
      <c r="AB186" s="597"/>
      <c r="AC186" s="597"/>
      <c r="AD186" s="598"/>
      <c r="AE186" s="596">
        <v>5</v>
      </c>
      <c r="AF186" s="597"/>
      <c r="AG186" s="597"/>
      <c r="AH186" s="598"/>
      <c r="AI186" s="596">
        <v>10</v>
      </c>
      <c r="AJ186" s="597"/>
      <c r="AK186" s="597"/>
      <c r="AL186" s="598"/>
      <c r="AM186" s="596">
        <v>4</v>
      </c>
      <c r="AN186" s="598"/>
      <c r="AO186" s="596">
        <v>1600</v>
      </c>
      <c r="AP186" s="597"/>
      <c r="AQ186" s="598"/>
      <c r="AR186" s="596">
        <v>600</v>
      </c>
      <c r="AS186" s="598"/>
      <c r="AT186" s="599" t="s">
        <v>510</v>
      </c>
      <c r="AU186" s="600"/>
      <c r="AV186" s="600"/>
      <c r="AW186" s="600"/>
      <c r="AX186" s="600"/>
      <c r="AY186" s="600"/>
      <c r="AZ186" s="600"/>
      <c r="BA186" s="600"/>
      <c r="BB186" s="600"/>
      <c r="BC186" s="600"/>
      <c r="BD186" s="600"/>
      <c r="BE186" s="600"/>
      <c r="BF186" s="600"/>
      <c r="BG186" s="600"/>
      <c r="BH186" s="600"/>
      <c r="BI186" s="600"/>
      <c r="BJ186" s="600"/>
      <c r="BK186" s="600"/>
      <c r="BL186" s="600"/>
      <c r="BM186" s="600"/>
      <c r="BN186" s="600"/>
      <c r="BO186" s="600"/>
      <c r="BP186" s="600"/>
      <c r="BQ186" s="600"/>
      <c r="BR186" s="600"/>
      <c r="BS186" s="600"/>
      <c r="BT186" s="600"/>
      <c r="BU186" s="600"/>
      <c r="BV186" s="600"/>
      <c r="BW186" s="600"/>
      <c r="BX186" s="600"/>
    </row>
    <row r="187" spans="2:76">
      <c r="B187" s="599"/>
      <c r="C187" s="600"/>
      <c r="D187" s="600"/>
      <c r="E187" s="600"/>
      <c r="F187" s="600"/>
      <c r="G187" s="601"/>
      <c r="H187" s="599"/>
      <c r="I187" s="601"/>
      <c r="J187" s="599"/>
      <c r="K187" s="600"/>
      <c r="L187" s="600"/>
      <c r="M187" s="601"/>
      <c r="N187" s="599"/>
      <c r="O187" s="600"/>
      <c r="P187" s="600"/>
      <c r="Q187" s="601"/>
      <c r="R187" s="599"/>
      <c r="S187" s="600"/>
      <c r="T187" s="600"/>
      <c r="U187" s="600"/>
      <c r="V187" s="601"/>
      <c r="W187" s="599"/>
      <c r="X187" s="600"/>
      <c r="Y187" s="600"/>
      <c r="Z187" s="601"/>
      <c r="AA187" s="599"/>
      <c r="AB187" s="600"/>
      <c r="AC187" s="600"/>
      <c r="AD187" s="601"/>
      <c r="AE187" s="599"/>
      <c r="AF187" s="600"/>
      <c r="AG187" s="600"/>
      <c r="AH187" s="601"/>
      <c r="AI187" s="599"/>
      <c r="AJ187" s="600"/>
      <c r="AK187" s="600"/>
      <c r="AL187" s="601"/>
      <c r="AM187" s="599"/>
      <c r="AN187" s="601"/>
      <c r="AO187" s="599"/>
      <c r="AP187" s="600"/>
      <c r="AQ187" s="601"/>
      <c r="AR187" s="599"/>
      <c r="AS187" s="601"/>
      <c r="AT187" s="599"/>
      <c r="AU187" s="600"/>
      <c r="AV187" s="600"/>
      <c r="AW187" s="600"/>
      <c r="AX187" s="600"/>
      <c r="AY187" s="600"/>
      <c r="AZ187" s="600"/>
      <c r="BA187" s="600"/>
      <c r="BB187" s="600"/>
      <c r="BC187" s="600"/>
      <c r="BD187" s="600"/>
      <c r="BE187" s="600"/>
      <c r="BF187" s="600"/>
      <c r="BG187" s="600"/>
      <c r="BH187" s="600"/>
      <c r="BI187" s="600"/>
      <c r="BJ187" s="600"/>
      <c r="BK187" s="600"/>
      <c r="BL187" s="600"/>
      <c r="BM187" s="600"/>
      <c r="BN187" s="600"/>
      <c r="BO187" s="600"/>
      <c r="BP187" s="600"/>
      <c r="BQ187" s="600"/>
      <c r="BR187" s="600"/>
      <c r="BS187" s="600"/>
      <c r="BT187" s="600"/>
      <c r="BU187" s="600"/>
      <c r="BV187" s="600"/>
      <c r="BW187" s="600"/>
      <c r="BX187" s="600"/>
    </row>
    <row r="188" spans="2:76">
      <c r="B188" s="599"/>
      <c r="C188" s="600"/>
      <c r="D188" s="600"/>
      <c r="E188" s="600"/>
      <c r="F188" s="600"/>
      <c r="G188" s="601"/>
      <c r="H188" s="599"/>
      <c r="I188" s="601"/>
      <c r="J188" s="599"/>
      <c r="K188" s="600"/>
      <c r="L188" s="600"/>
      <c r="M188" s="601"/>
      <c r="N188" s="599"/>
      <c r="O188" s="600"/>
      <c r="P188" s="600"/>
      <c r="Q188" s="601"/>
      <c r="R188" s="599"/>
      <c r="S188" s="600"/>
      <c r="T188" s="600"/>
      <c r="U188" s="600"/>
      <c r="V188" s="601"/>
      <c r="W188" s="599"/>
      <c r="X188" s="600"/>
      <c r="Y188" s="600"/>
      <c r="Z188" s="601"/>
      <c r="AA188" s="599"/>
      <c r="AB188" s="600"/>
      <c r="AC188" s="600"/>
      <c r="AD188" s="601"/>
      <c r="AE188" s="599"/>
      <c r="AF188" s="600"/>
      <c r="AG188" s="600"/>
      <c r="AH188" s="601"/>
      <c r="AI188" s="599"/>
      <c r="AJ188" s="600"/>
      <c r="AK188" s="600"/>
      <c r="AL188" s="601"/>
      <c r="AM188" s="599"/>
      <c r="AN188" s="601"/>
      <c r="AO188" s="599"/>
      <c r="AP188" s="600"/>
      <c r="AQ188" s="601"/>
      <c r="AR188" s="599"/>
      <c r="AS188" s="601"/>
      <c r="AT188" s="599"/>
      <c r="AU188" s="600"/>
      <c r="AV188" s="600"/>
      <c r="AW188" s="600"/>
      <c r="AX188" s="600"/>
      <c r="AY188" s="600"/>
      <c r="AZ188" s="600"/>
      <c r="BA188" s="600"/>
      <c r="BB188" s="600"/>
      <c r="BC188" s="600"/>
      <c r="BD188" s="600"/>
      <c r="BE188" s="600"/>
      <c r="BF188" s="600"/>
      <c r="BG188" s="600"/>
      <c r="BH188" s="600"/>
      <c r="BI188" s="600"/>
      <c r="BJ188" s="600"/>
      <c r="BK188" s="600"/>
      <c r="BL188" s="600"/>
      <c r="BM188" s="600"/>
      <c r="BN188" s="600"/>
      <c r="BO188" s="600"/>
      <c r="BP188" s="600"/>
      <c r="BQ188" s="600"/>
      <c r="BR188" s="600"/>
      <c r="BS188" s="600"/>
      <c r="BT188" s="600"/>
      <c r="BU188" s="600"/>
      <c r="BV188" s="600"/>
      <c r="BW188" s="600"/>
      <c r="BX188" s="600"/>
    </row>
    <row r="189" spans="2:76">
      <c r="B189" s="602"/>
      <c r="C189" s="603"/>
      <c r="D189" s="603"/>
      <c r="E189" s="603"/>
      <c r="F189" s="603"/>
      <c r="G189" s="604"/>
      <c r="H189" s="602"/>
      <c r="I189" s="604"/>
      <c r="J189" s="602"/>
      <c r="K189" s="603"/>
      <c r="L189" s="603"/>
      <c r="M189" s="604"/>
      <c r="N189" s="602"/>
      <c r="O189" s="603"/>
      <c r="P189" s="603"/>
      <c r="Q189" s="604"/>
      <c r="R189" s="602"/>
      <c r="S189" s="603"/>
      <c r="T189" s="603"/>
      <c r="U189" s="603"/>
      <c r="V189" s="604"/>
      <c r="W189" s="602"/>
      <c r="X189" s="603"/>
      <c r="Y189" s="603"/>
      <c r="Z189" s="604"/>
      <c r="AA189" s="602"/>
      <c r="AB189" s="603"/>
      <c r="AC189" s="603"/>
      <c r="AD189" s="604"/>
      <c r="AE189" s="602"/>
      <c r="AF189" s="603"/>
      <c r="AG189" s="603"/>
      <c r="AH189" s="604"/>
      <c r="AI189" s="602"/>
      <c r="AJ189" s="603"/>
      <c r="AK189" s="603"/>
      <c r="AL189" s="604"/>
      <c r="AM189" s="602"/>
      <c r="AN189" s="604"/>
      <c r="AO189" s="602"/>
      <c r="AP189" s="603"/>
      <c r="AQ189" s="604"/>
      <c r="AR189" s="602"/>
      <c r="AS189" s="604"/>
      <c r="AT189" s="599"/>
      <c r="AU189" s="600"/>
      <c r="AV189" s="600"/>
      <c r="AW189" s="600"/>
      <c r="AX189" s="600"/>
      <c r="AY189" s="600"/>
      <c r="AZ189" s="600"/>
      <c r="BA189" s="600"/>
      <c r="BB189" s="600"/>
      <c r="BC189" s="600"/>
      <c r="BD189" s="600"/>
      <c r="BE189" s="600"/>
      <c r="BF189" s="600"/>
      <c r="BG189" s="600"/>
      <c r="BH189" s="600"/>
      <c r="BI189" s="600"/>
      <c r="BJ189" s="600"/>
      <c r="BK189" s="600"/>
      <c r="BL189" s="600"/>
      <c r="BM189" s="600"/>
      <c r="BN189" s="600"/>
      <c r="BO189" s="600"/>
      <c r="BP189" s="600"/>
      <c r="BQ189" s="600"/>
      <c r="BR189" s="600"/>
      <c r="BS189" s="600"/>
      <c r="BT189" s="600"/>
      <c r="BU189" s="600"/>
      <c r="BV189" s="600"/>
      <c r="BW189" s="600"/>
      <c r="BX189" s="600"/>
    </row>
    <row r="190" spans="2:76" ht="13.8" customHeight="1">
      <c r="B190" s="587" t="s">
        <v>511</v>
      </c>
      <c r="C190" s="588"/>
      <c r="D190" s="588"/>
      <c r="E190" s="588"/>
      <c r="F190" s="588"/>
      <c r="G190" s="589"/>
      <c r="H190" s="587" t="s">
        <v>395</v>
      </c>
      <c r="I190" s="589"/>
      <c r="J190" s="587" t="s">
        <v>84</v>
      </c>
      <c r="K190" s="588"/>
      <c r="L190" s="588"/>
      <c r="M190" s="589"/>
      <c r="N190" s="587">
        <v>25</v>
      </c>
      <c r="O190" s="588"/>
      <c r="P190" s="588"/>
      <c r="Q190" s="589"/>
      <c r="R190" s="587" t="s">
        <v>491</v>
      </c>
      <c r="S190" s="588"/>
      <c r="T190" s="588"/>
      <c r="U190" s="588"/>
      <c r="V190" s="589"/>
      <c r="W190" s="587">
        <v>4</v>
      </c>
      <c r="X190" s="588"/>
      <c r="Y190" s="588"/>
      <c r="Z190" s="589"/>
      <c r="AA190" s="587">
        <v>4</v>
      </c>
      <c r="AB190" s="588"/>
      <c r="AC190" s="588"/>
      <c r="AD190" s="589"/>
      <c r="AE190" s="587">
        <v>3</v>
      </c>
      <c r="AF190" s="588"/>
      <c r="AG190" s="588"/>
      <c r="AH190" s="589"/>
      <c r="AI190" s="587">
        <v>10</v>
      </c>
      <c r="AJ190" s="588"/>
      <c r="AK190" s="588"/>
      <c r="AL190" s="589"/>
      <c r="AM190" s="587">
        <v>4</v>
      </c>
      <c r="AN190" s="589"/>
      <c r="AO190" s="587">
        <v>1200</v>
      </c>
      <c r="AP190" s="588"/>
      <c r="AQ190" s="589"/>
      <c r="AR190" s="587">
        <v>600</v>
      </c>
      <c r="AS190" s="589"/>
      <c r="AT190" s="590" t="s">
        <v>512</v>
      </c>
      <c r="AU190" s="591"/>
      <c r="AV190" s="591"/>
      <c r="AW190" s="591"/>
      <c r="AX190" s="591"/>
      <c r="AY190" s="591"/>
      <c r="AZ190" s="591"/>
      <c r="BA190" s="591"/>
      <c r="BB190" s="591"/>
      <c r="BC190" s="591"/>
      <c r="BD190" s="591"/>
      <c r="BE190" s="591"/>
      <c r="BF190" s="591"/>
      <c r="BG190" s="591"/>
      <c r="BH190" s="591"/>
      <c r="BI190" s="591"/>
      <c r="BJ190" s="591"/>
      <c r="BK190" s="591"/>
      <c r="BL190" s="591"/>
      <c r="BM190" s="591"/>
      <c r="BN190" s="591"/>
      <c r="BO190" s="591"/>
      <c r="BP190" s="591"/>
      <c r="BQ190" s="591"/>
      <c r="BR190" s="591"/>
      <c r="BS190" s="591"/>
      <c r="BT190" s="591"/>
      <c r="BU190" s="591"/>
      <c r="BV190" s="591"/>
      <c r="BW190" s="591"/>
      <c r="BX190" s="591"/>
    </row>
    <row r="191" spans="2:76">
      <c r="B191" s="590"/>
      <c r="C191" s="591"/>
      <c r="D191" s="591"/>
      <c r="E191" s="591"/>
      <c r="F191" s="591"/>
      <c r="G191" s="592"/>
      <c r="H191" s="590"/>
      <c r="I191" s="592"/>
      <c r="J191" s="590"/>
      <c r="K191" s="591"/>
      <c r="L191" s="591"/>
      <c r="M191" s="592"/>
      <c r="N191" s="590"/>
      <c r="O191" s="591"/>
      <c r="P191" s="591"/>
      <c r="Q191" s="592"/>
      <c r="R191" s="590"/>
      <c r="S191" s="591"/>
      <c r="T191" s="591"/>
      <c r="U191" s="591"/>
      <c r="V191" s="592"/>
      <c r="W191" s="590"/>
      <c r="X191" s="591"/>
      <c r="Y191" s="591"/>
      <c r="Z191" s="592"/>
      <c r="AA191" s="590"/>
      <c r="AB191" s="591"/>
      <c r="AC191" s="591"/>
      <c r="AD191" s="592"/>
      <c r="AE191" s="590"/>
      <c r="AF191" s="591"/>
      <c r="AG191" s="591"/>
      <c r="AH191" s="592"/>
      <c r="AI191" s="590"/>
      <c r="AJ191" s="591"/>
      <c r="AK191" s="591"/>
      <c r="AL191" s="592"/>
      <c r="AM191" s="590"/>
      <c r="AN191" s="592"/>
      <c r="AO191" s="590"/>
      <c r="AP191" s="591"/>
      <c r="AQ191" s="592"/>
      <c r="AR191" s="590"/>
      <c r="AS191" s="592"/>
      <c r="AT191" s="590"/>
      <c r="AU191" s="591"/>
      <c r="AV191" s="591"/>
      <c r="AW191" s="591"/>
      <c r="AX191" s="591"/>
      <c r="AY191" s="591"/>
      <c r="AZ191" s="591"/>
      <c r="BA191" s="591"/>
      <c r="BB191" s="591"/>
      <c r="BC191" s="591"/>
      <c r="BD191" s="591"/>
      <c r="BE191" s="591"/>
      <c r="BF191" s="591"/>
      <c r="BG191" s="591"/>
      <c r="BH191" s="591"/>
      <c r="BI191" s="591"/>
      <c r="BJ191" s="591"/>
      <c r="BK191" s="591"/>
      <c r="BL191" s="591"/>
      <c r="BM191" s="591"/>
      <c r="BN191" s="591"/>
      <c r="BO191" s="591"/>
      <c r="BP191" s="591"/>
      <c r="BQ191" s="591"/>
      <c r="BR191" s="591"/>
      <c r="BS191" s="591"/>
      <c r="BT191" s="591"/>
      <c r="BU191" s="591"/>
      <c r="BV191" s="591"/>
      <c r="BW191" s="591"/>
      <c r="BX191" s="591"/>
    </row>
    <row r="192" spans="2:76">
      <c r="B192" s="590"/>
      <c r="C192" s="591"/>
      <c r="D192" s="591"/>
      <c r="E192" s="591"/>
      <c r="F192" s="591"/>
      <c r="G192" s="592"/>
      <c r="H192" s="590"/>
      <c r="I192" s="592"/>
      <c r="J192" s="590"/>
      <c r="K192" s="591"/>
      <c r="L192" s="591"/>
      <c r="M192" s="592"/>
      <c r="N192" s="590"/>
      <c r="O192" s="591"/>
      <c r="P192" s="591"/>
      <c r="Q192" s="592"/>
      <c r="R192" s="590"/>
      <c r="S192" s="591"/>
      <c r="T192" s="591"/>
      <c r="U192" s="591"/>
      <c r="V192" s="592"/>
      <c r="W192" s="590"/>
      <c r="X192" s="591"/>
      <c r="Y192" s="591"/>
      <c r="Z192" s="592"/>
      <c r="AA192" s="590"/>
      <c r="AB192" s="591"/>
      <c r="AC192" s="591"/>
      <c r="AD192" s="592"/>
      <c r="AE192" s="590"/>
      <c r="AF192" s="591"/>
      <c r="AG192" s="591"/>
      <c r="AH192" s="592"/>
      <c r="AI192" s="590"/>
      <c r="AJ192" s="591"/>
      <c r="AK192" s="591"/>
      <c r="AL192" s="592"/>
      <c r="AM192" s="590"/>
      <c r="AN192" s="592"/>
      <c r="AO192" s="590"/>
      <c r="AP192" s="591"/>
      <c r="AQ192" s="592"/>
      <c r="AR192" s="590"/>
      <c r="AS192" s="592"/>
      <c r="AT192" s="590"/>
      <c r="AU192" s="591"/>
      <c r="AV192" s="591"/>
      <c r="AW192" s="591"/>
      <c r="AX192" s="591"/>
      <c r="AY192" s="591"/>
      <c r="AZ192" s="591"/>
      <c r="BA192" s="591"/>
      <c r="BB192" s="591"/>
      <c r="BC192" s="591"/>
      <c r="BD192" s="591"/>
      <c r="BE192" s="591"/>
      <c r="BF192" s="591"/>
      <c r="BG192" s="591"/>
      <c r="BH192" s="591"/>
      <c r="BI192" s="591"/>
      <c r="BJ192" s="591"/>
      <c r="BK192" s="591"/>
      <c r="BL192" s="591"/>
      <c r="BM192" s="591"/>
      <c r="BN192" s="591"/>
      <c r="BO192" s="591"/>
      <c r="BP192" s="591"/>
      <c r="BQ192" s="591"/>
      <c r="BR192" s="591"/>
      <c r="BS192" s="591"/>
      <c r="BT192" s="591"/>
      <c r="BU192" s="591"/>
      <c r="BV192" s="591"/>
      <c r="BW192" s="591"/>
      <c r="BX192" s="591"/>
    </row>
    <row r="193" spans="2:76">
      <c r="B193" s="593"/>
      <c r="C193" s="594"/>
      <c r="D193" s="594"/>
      <c r="E193" s="594"/>
      <c r="F193" s="594"/>
      <c r="G193" s="595"/>
      <c r="H193" s="593"/>
      <c r="I193" s="595"/>
      <c r="J193" s="593"/>
      <c r="K193" s="594"/>
      <c r="L193" s="594"/>
      <c r="M193" s="595"/>
      <c r="N193" s="593"/>
      <c r="O193" s="594"/>
      <c r="P193" s="594"/>
      <c r="Q193" s="595"/>
      <c r="R193" s="593"/>
      <c r="S193" s="594"/>
      <c r="T193" s="594"/>
      <c r="U193" s="594"/>
      <c r="V193" s="595"/>
      <c r="W193" s="593"/>
      <c r="X193" s="594"/>
      <c r="Y193" s="594"/>
      <c r="Z193" s="595"/>
      <c r="AA193" s="593"/>
      <c r="AB193" s="594"/>
      <c r="AC193" s="594"/>
      <c r="AD193" s="595"/>
      <c r="AE193" s="593"/>
      <c r="AF193" s="594"/>
      <c r="AG193" s="594"/>
      <c r="AH193" s="595"/>
      <c r="AI193" s="593"/>
      <c r="AJ193" s="594"/>
      <c r="AK193" s="594"/>
      <c r="AL193" s="595"/>
      <c r="AM193" s="593"/>
      <c r="AN193" s="595"/>
      <c r="AO193" s="593"/>
      <c r="AP193" s="594"/>
      <c r="AQ193" s="595"/>
      <c r="AR193" s="593"/>
      <c r="AS193" s="595"/>
      <c r="AT193" s="590"/>
      <c r="AU193" s="591"/>
      <c r="AV193" s="591"/>
      <c r="AW193" s="591"/>
      <c r="AX193" s="591"/>
      <c r="AY193" s="591"/>
      <c r="AZ193" s="591"/>
      <c r="BA193" s="591"/>
      <c r="BB193" s="591"/>
      <c r="BC193" s="591"/>
      <c r="BD193" s="591"/>
      <c r="BE193" s="591"/>
      <c r="BF193" s="591"/>
      <c r="BG193" s="591"/>
      <c r="BH193" s="591"/>
      <c r="BI193" s="591"/>
      <c r="BJ193" s="591"/>
      <c r="BK193" s="591"/>
      <c r="BL193" s="591"/>
      <c r="BM193" s="591"/>
      <c r="BN193" s="591"/>
      <c r="BO193" s="591"/>
      <c r="BP193" s="591"/>
      <c r="BQ193" s="591"/>
      <c r="BR193" s="591"/>
      <c r="BS193" s="591"/>
      <c r="BT193" s="591"/>
      <c r="BU193" s="591"/>
      <c r="BV193" s="591"/>
      <c r="BW193" s="591"/>
      <c r="BX193" s="591"/>
    </row>
    <row r="194" spans="2:76" ht="13.8" customHeight="1">
      <c r="B194" s="596" t="s">
        <v>513</v>
      </c>
      <c r="C194" s="597"/>
      <c r="D194" s="597"/>
      <c r="E194" s="597"/>
      <c r="F194" s="597"/>
      <c r="G194" s="598"/>
      <c r="H194" s="596" t="s">
        <v>388</v>
      </c>
      <c r="I194" s="598"/>
      <c r="J194" s="596" t="s">
        <v>84</v>
      </c>
      <c r="K194" s="597"/>
      <c r="L194" s="597"/>
      <c r="M194" s="598"/>
      <c r="N194" s="596">
        <v>-20</v>
      </c>
      <c r="O194" s="597"/>
      <c r="P194" s="597"/>
      <c r="Q194" s="598"/>
      <c r="R194" s="596" t="s">
        <v>514</v>
      </c>
      <c r="S194" s="597"/>
      <c r="T194" s="597"/>
      <c r="U194" s="597"/>
      <c r="V194" s="598"/>
      <c r="W194" s="596" t="s">
        <v>377</v>
      </c>
      <c r="X194" s="597"/>
      <c r="Y194" s="597"/>
      <c r="Z194" s="598"/>
      <c r="AA194" s="596" t="s">
        <v>377</v>
      </c>
      <c r="AB194" s="597"/>
      <c r="AC194" s="597"/>
      <c r="AD194" s="598"/>
      <c r="AE194" s="596">
        <v>3</v>
      </c>
      <c r="AF194" s="597"/>
      <c r="AG194" s="597"/>
      <c r="AH194" s="598"/>
      <c r="AI194" s="596">
        <v>10</v>
      </c>
      <c r="AJ194" s="597"/>
      <c r="AK194" s="597"/>
      <c r="AL194" s="598"/>
      <c r="AM194" s="596">
        <v>4</v>
      </c>
      <c r="AN194" s="598"/>
      <c r="AO194" s="596">
        <v>1800</v>
      </c>
      <c r="AP194" s="597"/>
      <c r="AQ194" s="598"/>
      <c r="AR194" s="596">
        <v>600</v>
      </c>
      <c r="AS194" s="598"/>
      <c r="AT194" s="599" t="s">
        <v>515</v>
      </c>
      <c r="AU194" s="600"/>
      <c r="AV194" s="600"/>
      <c r="AW194" s="600"/>
      <c r="AX194" s="600"/>
      <c r="AY194" s="600"/>
      <c r="AZ194" s="600"/>
      <c r="BA194" s="600"/>
      <c r="BB194" s="600"/>
      <c r="BC194" s="600"/>
      <c r="BD194" s="600"/>
      <c r="BE194" s="600"/>
      <c r="BF194" s="600"/>
      <c r="BG194" s="600"/>
      <c r="BH194" s="600"/>
      <c r="BI194" s="600"/>
      <c r="BJ194" s="600"/>
      <c r="BK194" s="600"/>
      <c r="BL194" s="600"/>
      <c r="BM194" s="600"/>
      <c r="BN194" s="600"/>
      <c r="BO194" s="600"/>
      <c r="BP194" s="600"/>
      <c r="BQ194" s="600"/>
      <c r="BR194" s="600"/>
      <c r="BS194" s="600"/>
      <c r="BT194" s="600"/>
      <c r="BU194" s="600"/>
      <c r="BV194" s="600"/>
      <c r="BW194" s="600"/>
      <c r="BX194" s="600"/>
    </row>
    <row r="195" spans="2:76">
      <c r="B195" s="599"/>
      <c r="C195" s="600"/>
      <c r="D195" s="600"/>
      <c r="E195" s="600"/>
      <c r="F195" s="600"/>
      <c r="G195" s="601"/>
      <c r="H195" s="599"/>
      <c r="I195" s="601"/>
      <c r="J195" s="599"/>
      <c r="K195" s="600"/>
      <c r="L195" s="600"/>
      <c r="M195" s="601"/>
      <c r="N195" s="599"/>
      <c r="O195" s="600"/>
      <c r="P195" s="600"/>
      <c r="Q195" s="601"/>
      <c r="R195" s="599"/>
      <c r="S195" s="600"/>
      <c r="T195" s="600"/>
      <c r="U195" s="600"/>
      <c r="V195" s="601"/>
      <c r="W195" s="599"/>
      <c r="X195" s="600"/>
      <c r="Y195" s="600"/>
      <c r="Z195" s="601"/>
      <c r="AA195" s="599"/>
      <c r="AB195" s="600"/>
      <c r="AC195" s="600"/>
      <c r="AD195" s="601"/>
      <c r="AE195" s="599"/>
      <c r="AF195" s="600"/>
      <c r="AG195" s="600"/>
      <c r="AH195" s="601"/>
      <c r="AI195" s="599"/>
      <c r="AJ195" s="600"/>
      <c r="AK195" s="600"/>
      <c r="AL195" s="601"/>
      <c r="AM195" s="599"/>
      <c r="AN195" s="601"/>
      <c r="AO195" s="599"/>
      <c r="AP195" s="600"/>
      <c r="AQ195" s="601"/>
      <c r="AR195" s="599"/>
      <c r="AS195" s="601"/>
      <c r="AT195" s="599"/>
      <c r="AU195" s="600"/>
      <c r="AV195" s="600"/>
      <c r="AW195" s="600"/>
      <c r="AX195" s="600"/>
      <c r="AY195" s="600"/>
      <c r="AZ195" s="600"/>
      <c r="BA195" s="600"/>
      <c r="BB195" s="600"/>
      <c r="BC195" s="600"/>
      <c r="BD195" s="600"/>
      <c r="BE195" s="600"/>
      <c r="BF195" s="600"/>
      <c r="BG195" s="600"/>
      <c r="BH195" s="600"/>
      <c r="BI195" s="600"/>
      <c r="BJ195" s="600"/>
      <c r="BK195" s="600"/>
      <c r="BL195" s="600"/>
      <c r="BM195" s="600"/>
      <c r="BN195" s="600"/>
      <c r="BO195" s="600"/>
      <c r="BP195" s="600"/>
      <c r="BQ195" s="600"/>
      <c r="BR195" s="600"/>
      <c r="BS195" s="600"/>
      <c r="BT195" s="600"/>
      <c r="BU195" s="600"/>
      <c r="BV195" s="600"/>
      <c r="BW195" s="600"/>
      <c r="BX195" s="600"/>
    </row>
    <row r="196" spans="2:76">
      <c r="B196" s="599"/>
      <c r="C196" s="600"/>
      <c r="D196" s="600"/>
      <c r="E196" s="600"/>
      <c r="F196" s="600"/>
      <c r="G196" s="601"/>
      <c r="H196" s="599"/>
      <c r="I196" s="601"/>
      <c r="J196" s="599"/>
      <c r="K196" s="600"/>
      <c r="L196" s="600"/>
      <c r="M196" s="601"/>
      <c r="N196" s="599"/>
      <c r="O196" s="600"/>
      <c r="P196" s="600"/>
      <c r="Q196" s="601"/>
      <c r="R196" s="599"/>
      <c r="S196" s="600"/>
      <c r="T196" s="600"/>
      <c r="U196" s="600"/>
      <c r="V196" s="601"/>
      <c r="W196" s="599"/>
      <c r="X196" s="600"/>
      <c r="Y196" s="600"/>
      <c r="Z196" s="601"/>
      <c r="AA196" s="599"/>
      <c r="AB196" s="600"/>
      <c r="AC196" s="600"/>
      <c r="AD196" s="601"/>
      <c r="AE196" s="599"/>
      <c r="AF196" s="600"/>
      <c r="AG196" s="600"/>
      <c r="AH196" s="601"/>
      <c r="AI196" s="599"/>
      <c r="AJ196" s="600"/>
      <c r="AK196" s="600"/>
      <c r="AL196" s="601"/>
      <c r="AM196" s="599"/>
      <c r="AN196" s="601"/>
      <c r="AO196" s="599"/>
      <c r="AP196" s="600"/>
      <c r="AQ196" s="601"/>
      <c r="AR196" s="599"/>
      <c r="AS196" s="601"/>
      <c r="AT196" s="599"/>
      <c r="AU196" s="600"/>
      <c r="AV196" s="600"/>
      <c r="AW196" s="600"/>
      <c r="AX196" s="600"/>
      <c r="AY196" s="600"/>
      <c r="AZ196" s="600"/>
      <c r="BA196" s="600"/>
      <c r="BB196" s="600"/>
      <c r="BC196" s="600"/>
      <c r="BD196" s="600"/>
      <c r="BE196" s="600"/>
      <c r="BF196" s="600"/>
      <c r="BG196" s="600"/>
      <c r="BH196" s="600"/>
      <c r="BI196" s="600"/>
      <c r="BJ196" s="600"/>
      <c r="BK196" s="600"/>
      <c r="BL196" s="600"/>
      <c r="BM196" s="600"/>
      <c r="BN196" s="600"/>
      <c r="BO196" s="600"/>
      <c r="BP196" s="600"/>
      <c r="BQ196" s="600"/>
      <c r="BR196" s="600"/>
      <c r="BS196" s="600"/>
      <c r="BT196" s="600"/>
      <c r="BU196" s="600"/>
      <c r="BV196" s="600"/>
      <c r="BW196" s="600"/>
      <c r="BX196" s="600"/>
    </row>
    <row r="197" spans="2:76">
      <c r="B197" s="602"/>
      <c r="C197" s="603"/>
      <c r="D197" s="603"/>
      <c r="E197" s="603"/>
      <c r="F197" s="603"/>
      <c r="G197" s="604"/>
      <c r="H197" s="602"/>
      <c r="I197" s="604"/>
      <c r="J197" s="602"/>
      <c r="K197" s="603"/>
      <c r="L197" s="603"/>
      <c r="M197" s="604"/>
      <c r="N197" s="602"/>
      <c r="O197" s="603"/>
      <c r="P197" s="603"/>
      <c r="Q197" s="604"/>
      <c r="R197" s="602"/>
      <c r="S197" s="603"/>
      <c r="T197" s="603"/>
      <c r="U197" s="603"/>
      <c r="V197" s="604"/>
      <c r="W197" s="602"/>
      <c r="X197" s="603"/>
      <c r="Y197" s="603"/>
      <c r="Z197" s="604"/>
      <c r="AA197" s="602"/>
      <c r="AB197" s="603"/>
      <c r="AC197" s="603"/>
      <c r="AD197" s="604"/>
      <c r="AE197" s="602"/>
      <c r="AF197" s="603"/>
      <c r="AG197" s="603"/>
      <c r="AH197" s="604"/>
      <c r="AI197" s="602"/>
      <c r="AJ197" s="603"/>
      <c r="AK197" s="603"/>
      <c r="AL197" s="604"/>
      <c r="AM197" s="602"/>
      <c r="AN197" s="604"/>
      <c r="AO197" s="602"/>
      <c r="AP197" s="603"/>
      <c r="AQ197" s="604"/>
      <c r="AR197" s="602"/>
      <c r="AS197" s="604"/>
      <c r="AT197" s="599"/>
      <c r="AU197" s="600"/>
      <c r="AV197" s="600"/>
      <c r="AW197" s="600"/>
      <c r="AX197" s="600"/>
      <c r="AY197" s="600"/>
      <c r="AZ197" s="600"/>
      <c r="BA197" s="600"/>
      <c r="BB197" s="600"/>
      <c r="BC197" s="600"/>
      <c r="BD197" s="600"/>
      <c r="BE197" s="600"/>
      <c r="BF197" s="600"/>
      <c r="BG197" s="600"/>
      <c r="BH197" s="600"/>
      <c r="BI197" s="600"/>
      <c r="BJ197" s="600"/>
      <c r="BK197" s="600"/>
      <c r="BL197" s="600"/>
      <c r="BM197" s="600"/>
      <c r="BN197" s="600"/>
      <c r="BO197" s="600"/>
      <c r="BP197" s="600"/>
      <c r="BQ197" s="600"/>
      <c r="BR197" s="600"/>
      <c r="BS197" s="600"/>
      <c r="BT197" s="600"/>
      <c r="BU197" s="600"/>
      <c r="BV197" s="600"/>
      <c r="BW197" s="600"/>
      <c r="BX197" s="600"/>
    </row>
    <row r="198" spans="2:76" ht="13.8" customHeight="1">
      <c r="B198" s="587" t="s">
        <v>516</v>
      </c>
      <c r="C198" s="588"/>
      <c r="D198" s="588"/>
      <c r="E198" s="588"/>
      <c r="F198" s="588"/>
      <c r="G198" s="589"/>
      <c r="H198" s="587" t="s">
        <v>388</v>
      </c>
      <c r="I198" s="589"/>
      <c r="J198" s="587" t="s">
        <v>84</v>
      </c>
      <c r="K198" s="588"/>
      <c r="L198" s="588"/>
      <c r="M198" s="589"/>
      <c r="N198" s="587">
        <v>-30</v>
      </c>
      <c r="O198" s="588"/>
      <c r="P198" s="588"/>
      <c r="Q198" s="589"/>
      <c r="R198" s="587" t="s">
        <v>517</v>
      </c>
      <c r="S198" s="588"/>
      <c r="T198" s="588"/>
      <c r="U198" s="588"/>
      <c r="V198" s="589"/>
      <c r="W198" s="587" t="s">
        <v>482</v>
      </c>
      <c r="X198" s="588"/>
      <c r="Y198" s="588"/>
      <c r="Z198" s="589"/>
      <c r="AA198" s="587" t="s">
        <v>482</v>
      </c>
      <c r="AB198" s="588"/>
      <c r="AC198" s="588"/>
      <c r="AD198" s="589"/>
      <c r="AE198" s="587">
        <v>8</v>
      </c>
      <c r="AF198" s="588"/>
      <c r="AG198" s="588"/>
      <c r="AH198" s="589"/>
      <c r="AI198" s="587">
        <v>5</v>
      </c>
      <c r="AJ198" s="588"/>
      <c r="AK198" s="588"/>
      <c r="AL198" s="589"/>
      <c r="AM198" s="587">
        <v>6</v>
      </c>
      <c r="AN198" s="589"/>
      <c r="AO198" s="587">
        <v>2800</v>
      </c>
      <c r="AP198" s="588"/>
      <c r="AQ198" s="589"/>
      <c r="AR198" s="587">
        <v>600</v>
      </c>
      <c r="AS198" s="589"/>
      <c r="AT198" s="590" t="s">
        <v>518</v>
      </c>
      <c r="AU198" s="591"/>
      <c r="AV198" s="591"/>
      <c r="AW198" s="591"/>
      <c r="AX198" s="591"/>
      <c r="AY198" s="591"/>
      <c r="AZ198" s="591"/>
      <c r="BA198" s="591"/>
      <c r="BB198" s="591"/>
      <c r="BC198" s="591"/>
      <c r="BD198" s="591"/>
      <c r="BE198" s="591"/>
      <c r="BF198" s="591"/>
      <c r="BG198" s="591"/>
      <c r="BH198" s="591"/>
      <c r="BI198" s="591"/>
      <c r="BJ198" s="591"/>
      <c r="BK198" s="591"/>
      <c r="BL198" s="591"/>
      <c r="BM198" s="591"/>
      <c r="BN198" s="591"/>
      <c r="BO198" s="591"/>
      <c r="BP198" s="591"/>
      <c r="BQ198" s="591"/>
      <c r="BR198" s="591"/>
      <c r="BS198" s="591"/>
      <c r="BT198" s="591"/>
      <c r="BU198" s="591"/>
      <c r="BV198" s="591"/>
      <c r="BW198" s="591"/>
      <c r="BX198" s="591"/>
    </row>
    <row r="199" spans="2:76">
      <c r="B199" s="590"/>
      <c r="C199" s="591"/>
      <c r="D199" s="591"/>
      <c r="E199" s="591"/>
      <c r="F199" s="591"/>
      <c r="G199" s="592"/>
      <c r="H199" s="590"/>
      <c r="I199" s="592"/>
      <c r="J199" s="590"/>
      <c r="K199" s="591"/>
      <c r="L199" s="591"/>
      <c r="M199" s="592"/>
      <c r="N199" s="590"/>
      <c r="O199" s="591"/>
      <c r="P199" s="591"/>
      <c r="Q199" s="592"/>
      <c r="R199" s="590"/>
      <c r="S199" s="591"/>
      <c r="T199" s="591"/>
      <c r="U199" s="591"/>
      <c r="V199" s="592"/>
      <c r="W199" s="590"/>
      <c r="X199" s="591"/>
      <c r="Y199" s="591"/>
      <c r="Z199" s="592"/>
      <c r="AA199" s="590"/>
      <c r="AB199" s="591"/>
      <c r="AC199" s="591"/>
      <c r="AD199" s="592"/>
      <c r="AE199" s="590"/>
      <c r="AF199" s="591"/>
      <c r="AG199" s="591"/>
      <c r="AH199" s="592"/>
      <c r="AI199" s="590"/>
      <c r="AJ199" s="591"/>
      <c r="AK199" s="591"/>
      <c r="AL199" s="592"/>
      <c r="AM199" s="590"/>
      <c r="AN199" s="592"/>
      <c r="AO199" s="590"/>
      <c r="AP199" s="591"/>
      <c r="AQ199" s="592"/>
      <c r="AR199" s="590"/>
      <c r="AS199" s="592"/>
      <c r="AT199" s="590"/>
      <c r="AU199" s="591"/>
      <c r="AV199" s="591"/>
      <c r="AW199" s="591"/>
      <c r="AX199" s="591"/>
      <c r="AY199" s="591"/>
      <c r="AZ199" s="591"/>
      <c r="BA199" s="591"/>
      <c r="BB199" s="591"/>
      <c r="BC199" s="591"/>
      <c r="BD199" s="591"/>
      <c r="BE199" s="591"/>
      <c r="BF199" s="591"/>
      <c r="BG199" s="591"/>
      <c r="BH199" s="591"/>
      <c r="BI199" s="591"/>
      <c r="BJ199" s="591"/>
      <c r="BK199" s="591"/>
      <c r="BL199" s="591"/>
      <c r="BM199" s="591"/>
      <c r="BN199" s="591"/>
      <c r="BO199" s="591"/>
      <c r="BP199" s="591"/>
      <c r="BQ199" s="591"/>
      <c r="BR199" s="591"/>
      <c r="BS199" s="591"/>
      <c r="BT199" s="591"/>
      <c r="BU199" s="591"/>
      <c r="BV199" s="591"/>
      <c r="BW199" s="591"/>
      <c r="BX199" s="591"/>
    </row>
    <row r="200" spans="2:76">
      <c r="B200" s="590"/>
      <c r="C200" s="591"/>
      <c r="D200" s="591"/>
      <c r="E200" s="591"/>
      <c r="F200" s="591"/>
      <c r="G200" s="592"/>
      <c r="H200" s="590"/>
      <c r="I200" s="592"/>
      <c r="J200" s="590"/>
      <c r="K200" s="591"/>
      <c r="L200" s="591"/>
      <c r="M200" s="592"/>
      <c r="N200" s="590"/>
      <c r="O200" s="591"/>
      <c r="P200" s="591"/>
      <c r="Q200" s="592"/>
      <c r="R200" s="590"/>
      <c r="S200" s="591"/>
      <c r="T200" s="591"/>
      <c r="U200" s="591"/>
      <c r="V200" s="592"/>
      <c r="W200" s="590"/>
      <c r="X200" s="591"/>
      <c r="Y200" s="591"/>
      <c r="Z200" s="592"/>
      <c r="AA200" s="590"/>
      <c r="AB200" s="591"/>
      <c r="AC200" s="591"/>
      <c r="AD200" s="592"/>
      <c r="AE200" s="590"/>
      <c r="AF200" s="591"/>
      <c r="AG200" s="591"/>
      <c r="AH200" s="592"/>
      <c r="AI200" s="590"/>
      <c r="AJ200" s="591"/>
      <c r="AK200" s="591"/>
      <c r="AL200" s="592"/>
      <c r="AM200" s="590"/>
      <c r="AN200" s="592"/>
      <c r="AO200" s="590"/>
      <c r="AP200" s="591"/>
      <c r="AQ200" s="592"/>
      <c r="AR200" s="590"/>
      <c r="AS200" s="592"/>
      <c r="AT200" s="590"/>
      <c r="AU200" s="591"/>
      <c r="AV200" s="591"/>
      <c r="AW200" s="591"/>
      <c r="AX200" s="591"/>
      <c r="AY200" s="591"/>
      <c r="AZ200" s="591"/>
      <c r="BA200" s="591"/>
      <c r="BB200" s="591"/>
      <c r="BC200" s="591"/>
      <c r="BD200" s="591"/>
      <c r="BE200" s="591"/>
      <c r="BF200" s="591"/>
      <c r="BG200" s="591"/>
      <c r="BH200" s="591"/>
      <c r="BI200" s="591"/>
      <c r="BJ200" s="591"/>
      <c r="BK200" s="591"/>
      <c r="BL200" s="591"/>
      <c r="BM200" s="591"/>
      <c r="BN200" s="591"/>
      <c r="BO200" s="591"/>
      <c r="BP200" s="591"/>
      <c r="BQ200" s="591"/>
      <c r="BR200" s="591"/>
      <c r="BS200" s="591"/>
      <c r="BT200" s="591"/>
      <c r="BU200" s="591"/>
      <c r="BV200" s="591"/>
      <c r="BW200" s="591"/>
      <c r="BX200" s="591"/>
    </row>
    <row r="201" spans="2:76">
      <c r="B201" s="593"/>
      <c r="C201" s="594"/>
      <c r="D201" s="594"/>
      <c r="E201" s="594"/>
      <c r="F201" s="594"/>
      <c r="G201" s="595"/>
      <c r="H201" s="593"/>
      <c r="I201" s="595"/>
      <c r="J201" s="593"/>
      <c r="K201" s="594"/>
      <c r="L201" s="594"/>
      <c r="M201" s="595"/>
      <c r="N201" s="593"/>
      <c r="O201" s="594"/>
      <c r="P201" s="594"/>
      <c r="Q201" s="595"/>
      <c r="R201" s="593"/>
      <c r="S201" s="594"/>
      <c r="T201" s="594"/>
      <c r="U201" s="594"/>
      <c r="V201" s="595"/>
      <c r="W201" s="593"/>
      <c r="X201" s="594"/>
      <c r="Y201" s="594"/>
      <c r="Z201" s="595"/>
      <c r="AA201" s="593"/>
      <c r="AB201" s="594"/>
      <c r="AC201" s="594"/>
      <c r="AD201" s="595"/>
      <c r="AE201" s="593"/>
      <c r="AF201" s="594"/>
      <c r="AG201" s="594"/>
      <c r="AH201" s="595"/>
      <c r="AI201" s="593"/>
      <c r="AJ201" s="594"/>
      <c r="AK201" s="594"/>
      <c r="AL201" s="595"/>
      <c r="AM201" s="593"/>
      <c r="AN201" s="595"/>
      <c r="AO201" s="593"/>
      <c r="AP201" s="594"/>
      <c r="AQ201" s="595"/>
      <c r="AR201" s="593"/>
      <c r="AS201" s="595"/>
      <c r="AT201" s="590"/>
      <c r="AU201" s="591"/>
      <c r="AV201" s="591"/>
      <c r="AW201" s="591"/>
      <c r="AX201" s="591"/>
      <c r="AY201" s="591"/>
      <c r="AZ201" s="591"/>
      <c r="BA201" s="591"/>
      <c r="BB201" s="591"/>
      <c r="BC201" s="591"/>
      <c r="BD201" s="591"/>
      <c r="BE201" s="591"/>
      <c r="BF201" s="591"/>
      <c r="BG201" s="591"/>
      <c r="BH201" s="591"/>
      <c r="BI201" s="591"/>
      <c r="BJ201" s="591"/>
      <c r="BK201" s="591"/>
      <c r="BL201" s="591"/>
      <c r="BM201" s="591"/>
      <c r="BN201" s="591"/>
      <c r="BO201" s="591"/>
      <c r="BP201" s="591"/>
      <c r="BQ201" s="591"/>
      <c r="BR201" s="591"/>
      <c r="BS201" s="591"/>
      <c r="BT201" s="591"/>
      <c r="BU201" s="591"/>
      <c r="BV201" s="591"/>
      <c r="BW201" s="591"/>
      <c r="BX201" s="591"/>
    </row>
    <row r="202" spans="2:76" ht="13.8" customHeight="1">
      <c r="B202" s="596" t="s">
        <v>519</v>
      </c>
      <c r="C202" s="597"/>
      <c r="D202" s="597"/>
      <c r="E202" s="597"/>
      <c r="F202" s="597"/>
      <c r="G202" s="598"/>
      <c r="H202" s="596" t="s">
        <v>395</v>
      </c>
      <c r="I202" s="598"/>
      <c r="J202" s="596" t="s">
        <v>84</v>
      </c>
      <c r="K202" s="597"/>
      <c r="L202" s="597"/>
      <c r="M202" s="598"/>
      <c r="N202" s="596">
        <v>30</v>
      </c>
      <c r="O202" s="597"/>
      <c r="P202" s="597"/>
      <c r="Q202" s="598"/>
      <c r="R202" s="596" t="s">
        <v>478</v>
      </c>
      <c r="S202" s="597"/>
      <c r="T202" s="597"/>
      <c r="U202" s="597"/>
      <c r="V202" s="598"/>
      <c r="W202" s="596">
        <v>2</v>
      </c>
      <c r="X202" s="597"/>
      <c r="Y202" s="597"/>
      <c r="Z202" s="598"/>
      <c r="AA202" s="596">
        <v>2</v>
      </c>
      <c r="AB202" s="597"/>
      <c r="AC202" s="597"/>
      <c r="AD202" s="598"/>
      <c r="AE202" s="596">
        <v>3</v>
      </c>
      <c r="AF202" s="597"/>
      <c r="AG202" s="597"/>
      <c r="AH202" s="598"/>
      <c r="AI202" s="596">
        <v>6</v>
      </c>
      <c r="AJ202" s="597"/>
      <c r="AK202" s="597"/>
      <c r="AL202" s="598"/>
      <c r="AM202" s="596">
        <v>2</v>
      </c>
      <c r="AN202" s="598"/>
      <c r="AO202" s="596">
        <v>600</v>
      </c>
      <c r="AP202" s="597"/>
      <c r="AQ202" s="598"/>
      <c r="AR202" s="596">
        <v>600</v>
      </c>
      <c r="AS202" s="598"/>
      <c r="AT202" s="599" t="s">
        <v>520</v>
      </c>
      <c r="AU202" s="600"/>
      <c r="AV202" s="600"/>
      <c r="AW202" s="600"/>
      <c r="AX202" s="600"/>
      <c r="AY202" s="600"/>
      <c r="AZ202" s="600"/>
      <c r="BA202" s="600"/>
      <c r="BB202" s="600"/>
      <c r="BC202" s="600"/>
      <c r="BD202" s="600"/>
      <c r="BE202" s="600"/>
      <c r="BF202" s="600"/>
      <c r="BG202" s="600"/>
      <c r="BH202" s="600"/>
      <c r="BI202" s="600"/>
      <c r="BJ202" s="600"/>
      <c r="BK202" s="600"/>
      <c r="BL202" s="600"/>
      <c r="BM202" s="600"/>
      <c r="BN202" s="600"/>
      <c r="BO202" s="600"/>
      <c r="BP202" s="600"/>
      <c r="BQ202" s="600"/>
      <c r="BR202" s="600"/>
      <c r="BS202" s="600"/>
      <c r="BT202" s="600"/>
      <c r="BU202" s="600"/>
      <c r="BV202" s="600"/>
      <c r="BW202" s="600"/>
      <c r="BX202" s="600"/>
    </row>
    <row r="203" spans="2:76">
      <c r="B203" s="599"/>
      <c r="C203" s="600"/>
      <c r="D203" s="600"/>
      <c r="E203" s="600"/>
      <c r="F203" s="600"/>
      <c r="G203" s="601"/>
      <c r="H203" s="599"/>
      <c r="I203" s="601"/>
      <c r="J203" s="599"/>
      <c r="K203" s="600"/>
      <c r="L203" s="600"/>
      <c r="M203" s="601"/>
      <c r="N203" s="599"/>
      <c r="O203" s="600"/>
      <c r="P203" s="600"/>
      <c r="Q203" s="601"/>
      <c r="R203" s="599"/>
      <c r="S203" s="600"/>
      <c r="T203" s="600"/>
      <c r="U203" s="600"/>
      <c r="V203" s="601"/>
      <c r="W203" s="599"/>
      <c r="X203" s="600"/>
      <c r="Y203" s="600"/>
      <c r="Z203" s="601"/>
      <c r="AA203" s="599"/>
      <c r="AB203" s="600"/>
      <c r="AC203" s="600"/>
      <c r="AD203" s="601"/>
      <c r="AE203" s="599"/>
      <c r="AF203" s="600"/>
      <c r="AG203" s="600"/>
      <c r="AH203" s="601"/>
      <c r="AI203" s="599"/>
      <c r="AJ203" s="600"/>
      <c r="AK203" s="600"/>
      <c r="AL203" s="601"/>
      <c r="AM203" s="599"/>
      <c r="AN203" s="601"/>
      <c r="AO203" s="599"/>
      <c r="AP203" s="600"/>
      <c r="AQ203" s="601"/>
      <c r="AR203" s="599"/>
      <c r="AS203" s="601"/>
      <c r="AT203" s="599"/>
      <c r="AU203" s="600"/>
      <c r="AV203" s="600"/>
      <c r="AW203" s="600"/>
      <c r="AX203" s="600"/>
      <c r="AY203" s="600"/>
      <c r="AZ203" s="600"/>
      <c r="BA203" s="600"/>
      <c r="BB203" s="600"/>
      <c r="BC203" s="600"/>
      <c r="BD203" s="600"/>
      <c r="BE203" s="600"/>
      <c r="BF203" s="600"/>
      <c r="BG203" s="600"/>
      <c r="BH203" s="600"/>
      <c r="BI203" s="600"/>
      <c r="BJ203" s="600"/>
      <c r="BK203" s="600"/>
      <c r="BL203" s="600"/>
      <c r="BM203" s="600"/>
      <c r="BN203" s="600"/>
      <c r="BO203" s="600"/>
      <c r="BP203" s="600"/>
      <c r="BQ203" s="600"/>
      <c r="BR203" s="600"/>
      <c r="BS203" s="600"/>
      <c r="BT203" s="600"/>
      <c r="BU203" s="600"/>
      <c r="BV203" s="600"/>
      <c r="BW203" s="600"/>
      <c r="BX203" s="600"/>
    </row>
    <row r="204" spans="2:76">
      <c r="B204" s="599"/>
      <c r="C204" s="600"/>
      <c r="D204" s="600"/>
      <c r="E204" s="600"/>
      <c r="F204" s="600"/>
      <c r="G204" s="601"/>
      <c r="H204" s="599"/>
      <c r="I204" s="601"/>
      <c r="J204" s="599"/>
      <c r="K204" s="600"/>
      <c r="L204" s="600"/>
      <c r="M204" s="601"/>
      <c r="N204" s="599"/>
      <c r="O204" s="600"/>
      <c r="P204" s="600"/>
      <c r="Q204" s="601"/>
      <c r="R204" s="599"/>
      <c r="S204" s="600"/>
      <c r="T204" s="600"/>
      <c r="U204" s="600"/>
      <c r="V204" s="601"/>
      <c r="W204" s="599"/>
      <c r="X204" s="600"/>
      <c r="Y204" s="600"/>
      <c r="Z204" s="601"/>
      <c r="AA204" s="599"/>
      <c r="AB204" s="600"/>
      <c r="AC204" s="600"/>
      <c r="AD204" s="601"/>
      <c r="AE204" s="599"/>
      <c r="AF204" s="600"/>
      <c r="AG204" s="600"/>
      <c r="AH204" s="601"/>
      <c r="AI204" s="599"/>
      <c r="AJ204" s="600"/>
      <c r="AK204" s="600"/>
      <c r="AL204" s="601"/>
      <c r="AM204" s="599"/>
      <c r="AN204" s="601"/>
      <c r="AO204" s="599"/>
      <c r="AP204" s="600"/>
      <c r="AQ204" s="601"/>
      <c r="AR204" s="599"/>
      <c r="AS204" s="601"/>
      <c r="AT204" s="599"/>
      <c r="AU204" s="600"/>
      <c r="AV204" s="600"/>
      <c r="AW204" s="600"/>
      <c r="AX204" s="600"/>
      <c r="AY204" s="600"/>
      <c r="AZ204" s="600"/>
      <c r="BA204" s="600"/>
      <c r="BB204" s="600"/>
      <c r="BC204" s="600"/>
      <c r="BD204" s="600"/>
      <c r="BE204" s="600"/>
      <c r="BF204" s="600"/>
      <c r="BG204" s="600"/>
      <c r="BH204" s="600"/>
      <c r="BI204" s="600"/>
      <c r="BJ204" s="600"/>
      <c r="BK204" s="600"/>
      <c r="BL204" s="600"/>
      <c r="BM204" s="600"/>
      <c r="BN204" s="600"/>
      <c r="BO204" s="600"/>
      <c r="BP204" s="600"/>
      <c r="BQ204" s="600"/>
      <c r="BR204" s="600"/>
      <c r="BS204" s="600"/>
      <c r="BT204" s="600"/>
      <c r="BU204" s="600"/>
      <c r="BV204" s="600"/>
      <c r="BW204" s="600"/>
      <c r="BX204" s="600"/>
    </row>
    <row r="205" spans="2:76">
      <c r="B205" s="602"/>
      <c r="C205" s="603"/>
      <c r="D205" s="603"/>
      <c r="E205" s="603"/>
      <c r="F205" s="603"/>
      <c r="G205" s="604"/>
      <c r="H205" s="602"/>
      <c r="I205" s="604"/>
      <c r="J205" s="602"/>
      <c r="K205" s="603"/>
      <c r="L205" s="603"/>
      <c r="M205" s="604"/>
      <c r="N205" s="602"/>
      <c r="O205" s="603"/>
      <c r="P205" s="603"/>
      <c r="Q205" s="604"/>
      <c r="R205" s="602"/>
      <c r="S205" s="603"/>
      <c r="T205" s="603"/>
      <c r="U205" s="603"/>
      <c r="V205" s="604"/>
      <c r="W205" s="602"/>
      <c r="X205" s="603"/>
      <c r="Y205" s="603"/>
      <c r="Z205" s="604"/>
      <c r="AA205" s="602"/>
      <c r="AB205" s="603"/>
      <c r="AC205" s="603"/>
      <c r="AD205" s="604"/>
      <c r="AE205" s="602"/>
      <c r="AF205" s="603"/>
      <c r="AG205" s="603"/>
      <c r="AH205" s="604"/>
      <c r="AI205" s="602"/>
      <c r="AJ205" s="603"/>
      <c r="AK205" s="603"/>
      <c r="AL205" s="604"/>
      <c r="AM205" s="602"/>
      <c r="AN205" s="604"/>
      <c r="AO205" s="602"/>
      <c r="AP205" s="603"/>
      <c r="AQ205" s="604"/>
      <c r="AR205" s="602"/>
      <c r="AS205" s="604"/>
      <c r="AT205" s="599"/>
      <c r="AU205" s="600"/>
      <c r="AV205" s="600"/>
      <c r="AW205" s="600"/>
      <c r="AX205" s="600"/>
      <c r="AY205" s="600"/>
      <c r="AZ205" s="600"/>
      <c r="BA205" s="600"/>
      <c r="BB205" s="600"/>
      <c r="BC205" s="600"/>
      <c r="BD205" s="600"/>
      <c r="BE205" s="600"/>
      <c r="BF205" s="600"/>
      <c r="BG205" s="600"/>
      <c r="BH205" s="600"/>
      <c r="BI205" s="600"/>
      <c r="BJ205" s="600"/>
      <c r="BK205" s="600"/>
      <c r="BL205" s="600"/>
      <c r="BM205" s="600"/>
      <c r="BN205" s="600"/>
      <c r="BO205" s="600"/>
      <c r="BP205" s="600"/>
      <c r="BQ205" s="600"/>
      <c r="BR205" s="600"/>
      <c r="BS205" s="600"/>
      <c r="BT205" s="600"/>
      <c r="BU205" s="600"/>
      <c r="BV205" s="600"/>
      <c r="BW205" s="600"/>
      <c r="BX205" s="600"/>
    </row>
    <row r="206" spans="2:76">
      <c r="B206" s="587" t="s">
        <v>521</v>
      </c>
      <c r="C206" s="588"/>
      <c r="D206" s="588"/>
      <c r="E206" s="588"/>
      <c r="F206" s="588"/>
      <c r="G206" s="589"/>
      <c r="H206" s="587"/>
      <c r="I206" s="589"/>
      <c r="J206" s="587"/>
      <c r="K206" s="588"/>
      <c r="L206" s="588"/>
      <c r="M206" s="589"/>
      <c r="N206" s="587"/>
      <c r="O206" s="588"/>
      <c r="P206" s="588"/>
      <c r="Q206" s="589"/>
      <c r="R206" s="587"/>
      <c r="S206" s="588"/>
      <c r="T206" s="588"/>
      <c r="U206" s="588"/>
      <c r="V206" s="589"/>
      <c r="W206" s="587"/>
      <c r="X206" s="588"/>
      <c r="Y206" s="588"/>
      <c r="Z206" s="589"/>
      <c r="AA206" s="587"/>
      <c r="AB206" s="588"/>
      <c r="AC206" s="588"/>
      <c r="AD206" s="589"/>
      <c r="AE206" s="587"/>
      <c r="AF206" s="588"/>
      <c r="AG206" s="588"/>
      <c r="AH206" s="589"/>
      <c r="AI206" s="587"/>
      <c r="AJ206" s="588"/>
      <c r="AK206" s="588"/>
      <c r="AL206" s="589"/>
      <c r="AM206" s="587"/>
      <c r="AN206" s="589"/>
      <c r="AO206" s="587"/>
      <c r="AP206" s="588"/>
      <c r="AQ206" s="589"/>
      <c r="AR206" s="587"/>
      <c r="AS206" s="589"/>
      <c r="AT206" s="590"/>
      <c r="AU206" s="591"/>
      <c r="AV206" s="591"/>
      <c r="AW206" s="591"/>
      <c r="AX206" s="591"/>
      <c r="AY206" s="591"/>
      <c r="AZ206" s="591"/>
      <c r="BA206" s="591"/>
      <c r="BB206" s="591"/>
      <c r="BC206" s="591"/>
      <c r="BD206" s="591"/>
      <c r="BE206" s="591"/>
      <c r="BF206" s="591"/>
      <c r="BG206" s="591"/>
      <c r="BH206" s="591"/>
      <c r="BI206" s="591"/>
      <c r="BJ206" s="591"/>
      <c r="BK206" s="591"/>
      <c r="BL206" s="591"/>
      <c r="BM206" s="591"/>
      <c r="BN206" s="591"/>
      <c r="BO206" s="591"/>
      <c r="BP206" s="591"/>
      <c r="BQ206" s="591"/>
      <c r="BR206" s="591"/>
      <c r="BS206" s="591"/>
      <c r="BT206" s="591"/>
      <c r="BU206" s="591"/>
      <c r="BV206" s="591"/>
      <c r="BW206" s="591"/>
      <c r="BX206" s="591"/>
    </row>
    <row r="207" spans="2:76">
      <c r="B207" s="590"/>
      <c r="C207" s="591"/>
      <c r="D207" s="591"/>
      <c r="E207" s="591"/>
      <c r="F207" s="591"/>
      <c r="G207" s="592"/>
      <c r="H207" s="590"/>
      <c r="I207" s="592"/>
      <c r="J207" s="590"/>
      <c r="K207" s="591"/>
      <c r="L207" s="591"/>
      <c r="M207" s="592"/>
      <c r="N207" s="590"/>
      <c r="O207" s="591"/>
      <c r="P207" s="591"/>
      <c r="Q207" s="592"/>
      <c r="R207" s="590"/>
      <c r="S207" s="591"/>
      <c r="T207" s="591"/>
      <c r="U207" s="591"/>
      <c r="V207" s="592"/>
      <c r="W207" s="590"/>
      <c r="X207" s="591"/>
      <c r="Y207" s="591"/>
      <c r="Z207" s="592"/>
      <c r="AA207" s="590"/>
      <c r="AB207" s="591"/>
      <c r="AC207" s="591"/>
      <c r="AD207" s="592"/>
      <c r="AE207" s="590"/>
      <c r="AF207" s="591"/>
      <c r="AG207" s="591"/>
      <c r="AH207" s="592"/>
      <c r="AI207" s="590"/>
      <c r="AJ207" s="591"/>
      <c r="AK207" s="591"/>
      <c r="AL207" s="592"/>
      <c r="AM207" s="590"/>
      <c r="AN207" s="592"/>
      <c r="AO207" s="590"/>
      <c r="AP207" s="591"/>
      <c r="AQ207" s="592"/>
      <c r="AR207" s="590"/>
      <c r="AS207" s="592"/>
      <c r="AT207" s="590"/>
      <c r="AU207" s="591"/>
      <c r="AV207" s="591"/>
      <c r="AW207" s="591"/>
      <c r="AX207" s="591"/>
      <c r="AY207" s="591"/>
      <c r="AZ207" s="591"/>
      <c r="BA207" s="591"/>
      <c r="BB207" s="591"/>
      <c r="BC207" s="591"/>
      <c r="BD207" s="591"/>
      <c r="BE207" s="591"/>
      <c r="BF207" s="591"/>
      <c r="BG207" s="591"/>
      <c r="BH207" s="591"/>
      <c r="BI207" s="591"/>
      <c r="BJ207" s="591"/>
      <c r="BK207" s="591"/>
      <c r="BL207" s="591"/>
      <c r="BM207" s="591"/>
      <c r="BN207" s="591"/>
      <c r="BO207" s="591"/>
      <c r="BP207" s="591"/>
      <c r="BQ207" s="591"/>
      <c r="BR207" s="591"/>
      <c r="BS207" s="591"/>
      <c r="BT207" s="591"/>
      <c r="BU207" s="591"/>
      <c r="BV207" s="591"/>
      <c r="BW207" s="591"/>
      <c r="BX207" s="591"/>
    </row>
    <row r="208" spans="2:76">
      <c r="B208" s="590"/>
      <c r="C208" s="591"/>
      <c r="D208" s="591"/>
      <c r="E208" s="591"/>
      <c r="F208" s="591"/>
      <c r="G208" s="592"/>
      <c r="H208" s="590"/>
      <c r="I208" s="592"/>
      <c r="J208" s="590"/>
      <c r="K208" s="591"/>
      <c r="L208" s="591"/>
      <c r="M208" s="592"/>
      <c r="N208" s="590"/>
      <c r="O208" s="591"/>
      <c r="P208" s="591"/>
      <c r="Q208" s="592"/>
      <c r="R208" s="590"/>
      <c r="S208" s="591"/>
      <c r="T208" s="591"/>
      <c r="U208" s="591"/>
      <c r="V208" s="592"/>
      <c r="W208" s="590"/>
      <c r="X208" s="591"/>
      <c r="Y208" s="591"/>
      <c r="Z208" s="592"/>
      <c r="AA208" s="590"/>
      <c r="AB208" s="591"/>
      <c r="AC208" s="591"/>
      <c r="AD208" s="592"/>
      <c r="AE208" s="590"/>
      <c r="AF208" s="591"/>
      <c r="AG208" s="591"/>
      <c r="AH208" s="592"/>
      <c r="AI208" s="590"/>
      <c r="AJ208" s="591"/>
      <c r="AK208" s="591"/>
      <c r="AL208" s="592"/>
      <c r="AM208" s="590"/>
      <c r="AN208" s="592"/>
      <c r="AO208" s="590"/>
      <c r="AP208" s="591"/>
      <c r="AQ208" s="592"/>
      <c r="AR208" s="590"/>
      <c r="AS208" s="592"/>
      <c r="AT208" s="590"/>
      <c r="AU208" s="591"/>
      <c r="AV208" s="591"/>
      <c r="AW208" s="591"/>
      <c r="AX208" s="591"/>
      <c r="AY208" s="591"/>
      <c r="AZ208" s="591"/>
      <c r="BA208" s="591"/>
      <c r="BB208" s="591"/>
      <c r="BC208" s="591"/>
      <c r="BD208" s="591"/>
      <c r="BE208" s="591"/>
      <c r="BF208" s="591"/>
      <c r="BG208" s="591"/>
      <c r="BH208" s="591"/>
      <c r="BI208" s="591"/>
      <c r="BJ208" s="591"/>
      <c r="BK208" s="591"/>
      <c r="BL208" s="591"/>
      <c r="BM208" s="591"/>
      <c r="BN208" s="591"/>
      <c r="BO208" s="591"/>
      <c r="BP208" s="591"/>
      <c r="BQ208" s="591"/>
      <c r="BR208" s="591"/>
      <c r="BS208" s="591"/>
      <c r="BT208" s="591"/>
      <c r="BU208" s="591"/>
      <c r="BV208" s="591"/>
      <c r="BW208" s="591"/>
      <c r="BX208" s="591"/>
    </row>
    <row r="209" spans="2:76">
      <c r="B209" s="593"/>
      <c r="C209" s="594"/>
      <c r="D209" s="594"/>
      <c r="E209" s="594"/>
      <c r="F209" s="594"/>
      <c r="G209" s="595"/>
      <c r="H209" s="593"/>
      <c r="I209" s="595"/>
      <c r="J209" s="593"/>
      <c r="K209" s="594"/>
      <c r="L209" s="594"/>
      <c r="M209" s="595"/>
      <c r="N209" s="593"/>
      <c r="O209" s="594"/>
      <c r="P209" s="594"/>
      <c r="Q209" s="595"/>
      <c r="R209" s="593"/>
      <c r="S209" s="594"/>
      <c r="T209" s="594"/>
      <c r="U209" s="594"/>
      <c r="V209" s="595"/>
      <c r="W209" s="593"/>
      <c r="X209" s="594"/>
      <c r="Y209" s="594"/>
      <c r="Z209" s="595"/>
      <c r="AA209" s="593"/>
      <c r="AB209" s="594"/>
      <c r="AC209" s="594"/>
      <c r="AD209" s="595"/>
      <c r="AE209" s="593"/>
      <c r="AF209" s="594"/>
      <c r="AG209" s="594"/>
      <c r="AH209" s="595"/>
      <c r="AI209" s="593"/>
      <c r="AJ209" s="594"/>
      <c r="AK209" s="594"/>
      <c r="AL209" s="595"/>
      <c r="AM209" s="593"/>
      <c r="AN209" s="595"/>
      <c r="AO209" s="593"/>
      <c r="AP209" s="594"/>
      <c r="AQ209" s="595"/>
      <c r="AR209" s="593"/>
      <c r="AS209" s="595"/>
      <c r="AT209" s="590"/>
      <c r="AU209" s="591"/>
      <c r="AV209" s="591"/>
      <c r="AW209" s="591"/>
      <c r="AX209" s="591"/>
      <c r="AY209" s="591"/>
      <c r="AZ209" s="591"/>
      <c r="BA209" s="591"/>
      <c r="BB209" s="591"/>
      <c r="BC209" s="591"/>
      <c r="BD209" s="591"/>
      <c r="BE209" s="591"/>
      <c r="BF209" s="591"/>
      <c r="BG209" s="591"/>
      <c r="BH209" s="591"/>
      <c r="BI209" s="591"/>
      <c r="BJ209" s="591"/>
      <c r="BK209" s="591"/>
      <c r="BL209" s="591"/>
      <c r="BM209" s="591"/>
      <c r="BN209" s="591"/>
      <c r="BO209" s="591"/>
      <c r="BP209" s="591"/>
      <c r="BQ209" s="591"/>
      <c r="BR209" s="591"/>
      <c r="BS209" s="591"/>
      <c r="BT209" s="591"/>
      <c r="BU209" s="591"/>
      <c r="BV209" s="591"/>
      <c r="BW209" s="591"/>
      <c r="BX209" s="591"/>
    </row>
    <row r="210" spans="2:76" ht="13.8" customHeight="1">
      <c r="B210" s="596" t="s">
        <v>522</v>
      </c>
      <c r="C210" s="597"/>
      <c r="D210" s="597"/>
      <c r="E210" s="597"/>
      <c r="F210" s="597"/>
      <c r="G210" s="598"/>
      <c r="H210" s="596" t="s">
        <v>388</v>
      </c>
      <c r="I210" s="598"/>
      <c r="J210" s="596" t="s">
        <v>86</v>
      </c>
      <c r="K210" s="597"/>
      <c r="L210" s="597"/>
      <c r="M210" s="598"/>
      <c r="N210" s="596" t="s">
        <v>414</v>
      </c>
      <c r="O210" s="597"/>
      <c r="P210" s="597"/>
      <c r="Q210" s="598"/>
      <c r="R210" s="596" t="s">
        <v>523</v>
      </c>
      <c r="S210" s="597"/>
      <c r="T210" s="597"/>
      <c r="U210" s="597"/>
      <c r="V210" s="598"/>
      <c r="W210" s="587" t="s">
        <v>482</v>
      </c>
      <c r="X210" s="588"/>
      <c r="Y210" s="588"/>
      <c r="Z210" s="589"/>
      <c r="AA210" s="596" t="s">
        <v>482</v>
      </c>
      <c r="AB210" s="597"/>
      <c r="AC210" s="597"/>
      <c r="AD210" s="598"/>
      <c r="AE210" s="587">
        <v>5</v>
      </c>
      <c r="AF210" s="588"/>
      <c r="AG210" s="588"/>
      <c r="AH210" s="589"/>
      <c r="AI210" s="596"/>
      <c r="AJ210" s="597"/>
      <c r="AK210" s="597"/>
      <c r="AL210" s="598"/>
      <c r="AM210" s="596">
        <v>4</v>
      </c>
      <c r="AN210" s="598"/>
      <c r="AO210" s="596">
        <v>600</v>
      </c>
      <c r="AP210" s="597"/>
      <c r="AQ210" s="598"/>
      <c r="AR210" s="596">
        <v>30</v>
      </c>
      <c r="AS210" s="598"/>
      <c r="AT210" s="599" t="s">
        <v>524</v>
      </c>
      <c r="AU210" s="600"/>
      <c r="AV210" s="600"/>
      <c r="AW210" s="600"/>
      <c r="AX210" s="600"/>
      <c r="AY210" s="600"/>
      <c r="AZ210" s="600"/>
      <c r="BA210" s="600"/>
      <c r="BB210" s="600"/>
      <c r="BC210" s="600"/>
      <c r="BD210" s="600"/>
      <c r="BE210" s="600"/>
      <c r="BF210" s="600"/>
      <c r="BG210" s="600"/>
      <c r="BH210" s="600"/>
      <c r="BI210" s="600"/>
      <c r="BJ210" s="600"/>
      <c r="BK210" s="600"/>
      <c r="BL210" s="600"/>
      <c r="BM210" s="600"/>
      <c r="BN210" s="600"/>
      <c r="BO210" s="600"/>
      <c r="BP210" s="600"/>
      <c r="BQ210" s="600"/>
      <c r="BR210" s="600"/>
      <c r="BS210" s="600"/>
      <c r="BT210" s="600"/>
      <c r="BU210" s="600"/>
      <c r="BV210" s="600"/>
      <c r="BW210" s="600"/>
      <c r="BX210" s="600"/>
    </row>
    <row r="211" spans="2:76">
      <c r="B211" s="599"/>
      <c r="C211" s="600"/>
      <c r="D211" s="600"/>
      <c r="E211" s="600"/>
      <c r="F211" s="600"/>
      <c r="G211" s="601"/>
      <c r="H211" s="599"/>
      <c r="I211" s="601"/>
      <c r="J211" s="599"/>
      <c r="K211" s="600"/>
      <c r="L211" s="600"/>
      <c r="M211" s="601"/>
      <c r="N211" s="599"/>
      <c r="O211" s="600"/>
      <c r="P211" s="600"/>
      <c r="Q211" s="601"/>
      <c r="R211" s="599"/>
      <c r="S211" s="600"/>
      <c r="T211" s="600"/>
      <c r="U211" s="600"/>
      <c r="V211" s="601"/>
      <c r="W211" s="590"/>
      <c r="X211" s="591"/>
      <c r="Y211" s="591"/>
      <c r="Z211" s="592"/>
      <c r="AA211" s="599"/>
      <c r="AB211" s="600"/>
      <c r="AC211" s="600"/>
      <c r="AD211" s="601"/>
      <c r="AE211" s="590"/>
      <c r="AF211" s="591"/>
      <c r="AG211" s="591"/>
      <c r="AH211" s="592"/>
      <c r="AI211" s="599"/>
      <c r="AJ211" s="600"/>
      <c r="AK211" s="600"/>
      <c r="AL211" s="601"/>
      <c r="AM211" s="599"/>
      <c r="AN211" s="601"/>
      <c r="AO211" s="599"/>
      <c r="AP211" s="600"/>
      <c r="AQ211" s="601"/>
      <c r="AR211" s="599"/>
      <c r="AS211" s="601"/>
      <c r="AT211" s="599"/>
      <c r="AU211" s="600"/>
      <c r="AV211" s="600"/>
      <c r="AW211" s="600"/>
      <c r="AX211" s="600"/>
      <c r="AY211" s="600"/>
      <c r="AZ211" s="600"/>
      <c r="BA211" s="600"/>
      <c r="BB211" s="600"/>
      <c r="BC211" s="600"/>
      <c r="BD211" s="600"/>
      <c r="BE211" s="600"/>
      <c r="BF211" s="600"/>
      <c r="BG211" s="600"/>
      <c r="BH211" s="600"/>
      <c r="BI211" s="600"/>
      <c r="BJ211" s="600"/>
      <c r="BK211" s="600"/>
      <c r="BL211" s="600"/>
      <c r="BM211" s="600"/>
      <c r="BN211" s="600"/>
      <c r="BO211" s="600"/>
      <c r="BP211" s="600"/>
      <c r="BQ211" s="600"/>
      <c r="BR211" s="600"/>
      <c r="BS211" s="600"/>
      <c r="BT211" s="600"/>
      <c r="BU211" s="600"/>
      <c r="BV211" s="600"/>
      <c r="BW211" s="600"/>
      <c r="BX211" s="600"/>
    </row>
    <row r="212" spans="2:76">
      <c r="B212" s="599"/>
      <c r="C212" s="600"/>
      <c r="D212" s="600"/>
      <c r="E212" s="600"/>
      <c r="F212" s="600"/>
      <c r="G212" s="601"/>
      <c r="H212" s="599"/>
      <c r="I212" s="601"/>
      <c r="J212" s="599"/>
      <c r="K212" s="600"/>
      <c r="L212" s="600"/>
      <c r="M212" s="601"/>
      <c r="N212" s="599"/>
      <c r="O212" s="600"/>
      <c r="P212" s="600"/>
      <c r="Q212" s="601"/>
      <c r="R212" s="599"/>
      <c r="S212" s="600"/>
      <c r="T212" s="600"/>
      <c r="U212" s="600"/>
      <c r="V212" s="601"/>
      <c r="W212" s="590"/>
      <c r="X212" s="591"/>
      <c r="Y212" s="591"/>
      <c r="Z212" s="592"/>
      <c r="AA212" s="599"/>
      <c r="AB212" s="600"/>
      <c r="AC212" s="600"/>
      <c r="AD212" s="601"/>
      <c r="AE212" s="590"/>
      <c r="AF212" s="591"/>
      <c r="AG212" s="591"/>
      <c r="AH212" s="592"/>
      <c r="AI212" s="599"/>
      <c r="AJ212" s="600"/>
      <c r="AK212" s="600"/>
      <c r="AL212" s="601"/>
      <c r="AM212" s="599"/>
      <c r="AN212" s="601"/>
      <c r="AO212" s="599"/>
      <c r="AP212" s="600"/>
      <c r="AQ212" s="601"/>
      <c r="AR212" s="599"/>
      <c r="AS212" s="601"/>
      <c r="AT212" s="599"/>
      <c r="AU212" s="600"/>
      <c r="AV212" s="600"/>
      <c r="AW212" s="600"/>
      <c r="AX212" s="600"/>
      <c r="AY212" s="600"/>
      <c r="AZ212" s="600"/>
      <c r="BA212" s="600"/>
      <c r="BB212" s="600"/>
      <c r="BC212" s="600"/>
      <c r="BD212" s="600"/>
      <c r="BE212" s="600"/>
      <c r="BF212" s="600"/>
      <c r="BG212" s="600"/>
      <c r="BH212" s="600"/>
      <c r="BI212" s="600"/>
      <c r="BJ212" s="600"/>
      <c r="BK212" s="600"/>
      <c r="BL212" s="600"/>
      <c r="BM212" s="600"/>
      <c r="BN212" s="600"/>
      <c r="BO212" s="600"/>
      <c r="BP212" s="600"/>
      <c r="BQ212" s="600"/>
      <c r="BR212" s="600"/>
      <c r="BS212" s="600"/>
      <c r="BT212" s="600"/>
      <c r="BU212" s="600"/>
      <c r="BV212" s="600"/>
      <c r="BW212" s="600"/>
      <c r="BX212" s="600"/>
    </row>
    <row r="213" spans="2:76">
      <c r="B213" s="602"/>
      <c r="C213" s="603"/>
      <c r="D213" s="603"/>
      <c r="E213" s="603"/>
      <c r="F213" s="603"/>
      <c r="G213" s="604"/>
      <c r="H213" s="602"/>
      <c r="I213" s="604"/>
      <c r="J213" s="602"/>
      <c r="K213" s="603"/>
      <c r="L213" s="603"/>
      <c r="M213" s="604"/>
      <c r="N213" s="602"/>
      <c r="O213" s="603"/>
      <c r="P213" s="603"/>
      <c r="Q213" s="604"/>
      <c r="R213" s="602"/>
      <c r="S213" s="603"/>
      <c r="T213" s="603"/>
      <c r="U213" s="603"/>
      <c r="V213" s="604"/>
      <c r="W213" s="593"/>
      <c r="X213" s="594"/>
      <c r="Y213" s="594"/>
      <c r="Z213" s="595"/>
      <c r="AA213" s="602"/>
      <c r="AB213" s="603"/>
      <c r="AC213" s="603"/>
      <c r="AD213" s="604"/>
      <c r="AE213" s="593"/>
      <c r="AF213" s="594"/>
      <c r="AG213" s="594"/>
      <c r="AH213" s="595"/>
      <c r="AI213" s="602"/>
      <c r="AJ213" s="603"/>
      <c r="AK213" s="603"/>
      <c r="AL213" s="604"/>
      <c r="AM213" s="602"/>
      <c r="AN213" s="604"/>
      <c r="AO213" s="602"/>
      <c r="AP213" s="603"/>
      <c r="AQ213" s="604"/>
      <c r="AR213" s="602"/>
      <c r="AS213" s="604"/>
      <c r="AT213" s="599"/>
      <c r="AU213" s="600"/>
      <c r="AV213" s="600"/>
      <c r="AW213" s="600"/>
      <c r="AX213" s="600"/>
      <c r="AY213" s="600"/>
      <c r="AZ213" s="600"/>
      <c r="BA213" s="600"/>
      <c r="BB213" s="600"/>
      <c r="BC213" s="600"/>
      <c r="BD213" s="600"/>
      <c r="BE213" s="600"/>
      <c r="BF213" s="600"/>
      <c r="BG213" s="600"/>
      <c r="BH213" s="600"/>
      <c r="BI213" s="600"/>
      <c r="BJ213" s="600"/>
      <c r="BK213" s="600"/>
      <c r="BL213" s="600"/>
      <c r="BM213" s="600"/>
      <c r="BN213" s="600"/>
      <c r="BO213" s="600"/>
      <c r="BP213" s="600"/>
      <c r="BQ213" s="600"/>
      <c r="BR213" s="600"/>
      <c r="BS213" s="600"/>
      <c r="BT213" s="600"/>
      <c r="BU213" s="600"/>
      <c r="BV213" s="600"/>
      <c r="BW213" s="600"/>
      <c r="BX213" s="600"/>
    </row>
    <row r="214" spans="2:76" ht="13.8" customHeight="1">
      <c r="B214" s="587" t="s">
        <v>525</v>
      </c>
      <c r="C214" s="588"/>
      <c r="D214" s="588"/>
      <c r="E214" s="588"/>
      <c r="F214" s="588"/>
      <c r="G214" s="589"/>
      <c r="H214" s="587" t="s">
        <v>388</v>
      </c>
      <c r="I214" s="589"/>
      <c r="J214" s="587" t="s">
        <v>86</v>
      </c>
      <c r="K214" s="588"/>
      <c r="L214" s="588"/>
      <c r="M214" s="589"/>
      <c r="N214" s="587">
        <v>-10</v>
      </c>
      <c r="O214" s="588"/>
      <c r="P214" s="588"/>
      <c r="Q214" s="589"/>
      <c r="R214" s="587" t="s">
        <v>491</v>
      </c>
      <c r="S214" s="588"/>
      <c r="T214" s="588"/>
      <c r="U214" s="588"/>
      <c r="V214" s="589"/>
      <c r="W214" s="587" t="s">
        <v>482</v>
      </c>
      <c r="X214" s="588"/>
      <c r="Y214" s="588"/>
      <c r="Z214" s="589"/>
      <c r="AA214" s="587" t="s">
        <v>482</v>
      </c>
      <c r="AB214" s="588"/>
      <c r="AC214" s="588"/>
      <c r="AD214" s="589"/>
      <c r="AE214" s="587">
        <v>5</v>
      </c>
      <c r="AF214" s="588"/>
      <c r="AG214" s="588"/>
      <c r="AH214" s="589"/>
      <c r="AI214" s="587"/>
      <c r="AJ214" s="588"/>
      <c r="AK214" s="588"/>
      <c r="AL214" s="589"/>
      <c r="AM214" s="587">
        <v>8</v>
      </c>
      <c r="AN214" s="589"/>
      <c r="AO214" s="587">
        <v>600</v>
      </c>
      <c r="AP214" s="588"/>
      <c r="AQ214" s="589"/>
      <c r="AR214" s="587">
        <v>50</v>
      </c>
      <c r="AS214" s="589"/>
      <c r="AT214" s="590" t="s">
        <v>526</v>
      </c>
      <c r="AU214" s="591"/>
      <c r="AV214" s="591"/>
      <c r="AW214" s="591"/>
      <c r="AX214" s="591"/>
      <c r="AY214" s="591"/>
      <c r="AZ214" s="591"/>
      <c r="BA214" s="591"/>
      <c r="BB214" s="591"/>
      <c r="BC214" s="591"/>
      <c r="BD214" s="591"/>
      <c r="BE214" s="591"/>
      <c r="BF214" s="591"/>
      <c r="BG214" s="591"/>
      <c r="BH214" s="591"/>
      <c r="BI214" s="591"/>
      <c r="BJ214" s="591"/>
      <c r="BK214" s="591"/>
      <c r="BL214" s="591"/>
      <c r="BM214" s="591"/>
      <c r="BN214" s="591"/>
      <c r="BO214" s="591"/>
      <c r="BP214" s="591"/>
      <c r="BQ214" s="591"/>
      <c r="BR214" s="591"/>
      <c r="BS214" s="591"/>
      <c r="BT214" s="591"/>
      <c r="BU214" s="591"/>
      <c r="BV214" s="591"/>
      <c r="BW214" s="591"/>
      <c r="BX214" s="591"/>
    </row>
    <row r="215" spans="2:76">
      <c r="B215" s="590"/>
      <c r="C215" s="591"/>
      <c r="D215" s="591"/>
      <c r="E215" s="591"/>
      <c r="F215" s="591"/>
      <c r="G215" s="592"/>
      <c r="H215" s="590"/>
      <c r="I215" s="592"/>
      <c r="J215" s="590"/>
      <c r="K215" s="591"/>
      <c r="L215" s="591"/>
      <c r="M215" s="592"/>
      <c r="N215" s="590"/>
      <c r="O215" s="591"/>
      <c r="P215" s="591"/>
      <c r="Q215" s="592"/>
      <c r="R215" s="590"/>
      <c r="S215" s="591"/>
      <c r="T215" s="591"/>
      <c r="U215" s="591"/>
      <c r="V215" s="592"/>
      <c r="W215" s="590"/>
      <c r="X215" s="591"/>
      <c r="Y215" s="591"/>
      <c r="Z215" s="592"/>
      <c r="AA215" s="590"/>
      <c r="AB215" s="591"/>
      <c r="AC215" s="591"/>
      <c r="AD215" s="592"/>
      <c r="AE215" s="590"/>
      <c r="AF215" s="591"/>
      <c r="AG215" s="591"/>
      <c r="AH215" s="592"/>
      <c r="AI215" s="590"/>
      <c r="AJ215" s="591"/>
      <c r="AK215" s="591"/>
      <c r="AL215" s="592"/>
      <c r="AM215" s="590"/>
      <c r="AN215" s="592"/>
      <c r="AO215" s="590"/>
      <c r="AP215" s="591"/>
      <c r="AQ215" s="592"/>
      <c r="AR215" s="590"/>
      <c r="AS215" s="592"/>
      <c r="AT215" s="590"/>
      <c r="AU215" s="591"/>
      <c r="AV215" s="591"/>
      <c r="AW215" s="591"/>
      <c r="AX215" s="591"/>
      <c r="AY215" s="591"/>
      <c r="AZ215" s="591"/>
      <c r="BA215" s="591"/>
      <c r="BB215" s="591"/>
      <c r="BC215" s="591"/>
      <c r="BD215" s="591"/>
      <c r="BE215" s="591"/>
      <c r="BF215" s="591"/>
      <c r="BG215" s="591"/>
      <c r="BH215" s="591"/>
      <c r="BI215" s="591"/>
      <c r="BJ215" s="591"/>
      <c r="BK215" s="591"/>
      <c r="BL215" s="591"/>
      <c r="BM215" s="591"/>
      <c r="BN215" s="591"/>
      <c r="BO215" s="591"/>
      <c r="BP215" s="591"/>
      <c r="BQ215" s="591"/>
      <c r="BR215" s="591"/>
      <c r="BS215" s="591"/>
      <c r="BT215" s="591"/>
      <c r="BU215" s="591"/>
      <c r="BV215" s="591"/>
      <c r="BW215" s="591"/>
      <c r="BX215" s="591"/>
    </row>
    <row r="216" spans="2:76">
      <c r="B216" s="590"/>
      <c r="C216" s="591"/>
      <c r="D216" s="591"/>
      <c r="E216" s="591"/>
      <c r="F216" s="591"/>
      <c r="G216" s="592"/>
      <c r="H216" s="590"/>
      <c r="I216" s="592"/>
      <c r="J216" s="590"/>
      <c r="K216" s="591"/>
      <c r="L216" s="591"/>
      <c r="M216" s="592"/>
      <c r="N216" s="590"/>
      <c r="O216" s="591"/>
      <c r="P216" s="591"/>
      <c r="Q216" s="592"/>
      <c r="R216" s="590"/>
      <c r="S216" s="591"/>
      <c r="T216" s="591"/>
      <c r="U216" s="591"/>
      <c r="V216" s="592"/>
      <c r="W216" s="590"/>
      <c r="X216" s="591"/>
      <c r="Y216" s="591"/>
      <c r="Z216" s="592"/>
      <c r="AA216" s="590"/>
      <c r="AB216" s="591"/>
      <c r="AC216" s="591"/>
      <c r="AD216" s="592"/>
      <c r="AE216" s="590"/>
      <c r="AF216" s="591"/>
      <c r="AG216" s="591"/>
      <c r="AH216" s="592"/>
      <c r="AI216" s="590"/>
      <c r="AJ216" s="591"/>
      <c r="AK216" s="591"/>
      <c r="AL216" s="592"/>
      <c r="AM216" s="590"/>
      <c r="AN216" s="592"/>
      <c r="AO216" s="590"/>
      <c r="AP216" s="591"/>
      <c r="AQ216" s="592"/>
      <c r="AR216" s="590"/>
      <c r="AS216" s="592"/>
      <c r="AT216" s="590"/>
      <c r="AU216" s="591"/>
      <c r="AV216" s="591"/>
      <c r="AW216" s="591"/>
      <c r="AX216" s="591"/>
      <c r="AY216" s="591"/>
      <c r="AZ216" s="591"/>
      <c r="BA216" s="591"/>
      <c r="BB216" s="591"/>
      <c r="BC216" s="591"/>
      <c r="BD216" s="591"/>
      <c r="BE216" s="591"/>
      <c r="BF216" s="591"/>
      <c r="BG216" s="591"/>
      <c r="BH216" s="591"/>
      <c r="BI216" s="591"/>
      <c r="BJ216" s="591"/>
      <c r="BK216" s="591"/>
      <c r="BL216" s="591"/>
      <c r="BM216" s="591"/>
      <c r="BN216" s="591"/>
      <c r="BO216" s="591"/>
      <c r="BP216" s="591"/>
      <c r="BQ216" s="591"/>
      <c r="BR216" s="591"/>
      <c r="BS216" s="591"/>
      <c r="BT216" s="591"/>
      <c r="BU216" s="591"/>
      <c r="BV216" s="591"/>
      <c r="BW216" s="591"/>
      <c r="BX216" s="591"/>
    </row>
    <row r="217" spans="2:76">
      <c r="B217" s="593"/>
      <c r="C217" s="594"/>
      <c r="D217" s="594"/>
      <c r="E217" s="594"/>
      <c r="F217" s="594"/>
      <c r="G217" s="595"/>
      <c r="H217" s="593"/>
      <c r="I217" s="595"/>
      <c r="J217" s="593"/>
      <c r="K217" s="594"/>
      <c r="L217" s="594"/>
      <c r="M217" s="595"/>
      <c r="N217" s="593"/>
      <c r="O217" s="594"/>
      <c r="P217" s="594"/>
      <c r="Q217" s="595"/>
      <c r="R217" s="593"/>
      <c r="S217" s="594"/>
      <c r="T217" s="594"/>
      <c r="U217" s="594"/>
      <c r="V217" s="595"/>
      <c r="W217" s="593"/>
      <c r="X217" s="594"/>
      <c r="Y217" s="594"/>
      <c r="Z217" s="595"/>
      <c r="AA217" s="593"/>
      <c r="AB217" s="594"/>
      <c r="AC217" s="594"/>
      <c r="AD217" s="595"/>
      <c r="AE217" s="593"/>
      <c r="AF217" s="594"/>
      <c r="AG217" s="594"/>
      <c r="AH217" s="595"/>
      <c r="AI217" s="593"/>
      <c r="AJ217" s="594"/>
      <c r="AK217" s="594"/>
      <c r="AL217" s="595"/>
      <c r="AM217" s="593"/>
      <c r="AN217" s="595"/>
      <c r="AO217" s="593"/>
      <c r="AP217" s="594"/>
      <c r="AQ217" s="595"/>
      <c r="AR217" s="593"/>
      <c r="AS217" s="595"/>
      <c r="AT217" s="590"/>
      <c r="AU217" s="591"/>
      <c r="AV217" s="591"/>
      <c r="AW217" s="591"/>
      <c r="AX217" s="591"/>
      <c r="AY217" s="591"/>
      <c r="AZ217" s="591"/>
      <c r="BA217" s="591"/>
      <c r="BB217" s="591"/>
      <c r="BC217" s="591"/>
      <c r="BD217" s="591"/>
      <c r="BE217" s="591"/>
      <c r="BF217" s="591"/>
      <c r="BG217" s="591"/>
      <c r="BH217" s="591"/>
      <c r="BI217" s="591"/>
      <c r="BJ217" s="591"/>
      <c r="BK217" s="591"/>
      <c r="BL217" s="591"/>
      <c r="BM217" s="591"/>
      <c r="BN217" s="591"/>
      <c r="BO217" s="591"/>
      <c r="BP217" s="591"/>
      <c r="BQ217" s="591"/>
      <c r="BR217" s="591"/>
      <c r="BS217" s="591"/>
      <c r="BT217" s="591"/>
      <c r="BU217" s="591"/>
      <c r="BV217" s="591"/>
      <c r="BW217" s="591"/>
      <c r="BX217" s="591"/>
    </row>
    <row r="218" spans="2:76" ht="13.8" customHeight="1">
      <c r="B218" s="596" t="s">
        <v>527</v>
      </c>
      <c r="C218" s="597"/>
      <c r="D218" s="597"/>
      <c r="E218" s="597"/>
      <c r="F218" s="597"/>
      <c r="G218" s="598"/>
      <c r="H218" s="596" t="s">
        <v>388</v>
      </c>
      <c r="I218" s="598"/>
      <c r="J218" s="596" t="s">
        <v>80</v>
      </c>
      <c r="K218" s="597"/>
      <c r="L218" s="597"/>
      <c r="M218" s="598"/>
      <c r="N218" s="596">
        <v>-40</v>
      </c>
      <c r="O218" s="597"/>
      <c r="P218" s="597"/>
      <c r="Q218" s="598"/>
      <c r="R218" s="596" t="s">
        <v>528</v>
      </c>
      <c r="S218" s="597"/>
      <c r="T218" s="597"/>
      <c r="U218" s="597"/>
      <c r="V218" s="598"/>
      <c r="W218" s="587" t="s">
        <v>482</v>
      </c>
      <c r="X218" s="588"/>
      <c r="Y218" s="588"/>
      <c r="Z218" s="589"/>
      <c r="AA218" s="596" t="s">
        <v>482</v>
      </c>
      <c r="AB218" s="597"/>
      <c r="AC218" s="597"/>
      <c r="AD218" s="598"/>
      <c r="AE218" s="587">
        <v>5</v>
      </c>
      <c r="AF218" s="588"/>
      <c r="AG218" s="588"/>
      <c r="AH218" s="589"/>
      <c r="AI218" s="596"/>
      <c r="AJ218" s="597"/>
      <c r="AK218" s="597"/>
      <c r="AL218" s="598"/>
      <c r="AM218" s="596">
        <v>8</v>
      </c>
      <c r="AN218" s="598"/>
      <c r="AO218" s="596">
        <v>1200</v>
      </c>
      <c r="AP218" s="597"/>
      <c r="AQ218" s="598"/>
      <c r="AR218" s="596">
        <v>50</v>
      </c>
      <c r="AS218" s="598"/>
      <c r="AT218" s="599" t="s">
        <v>529</v>
      </c>
      <c r="AU218" s="600"/>
      <c r="AV218" s="600"/>
      <c r="AW218" s="600"/>
      <c r="AX218" s="600"/>
      <c r="AY218" s="600"/>
      <c r="AZ218" s="600"/>
      <c r="BA218" s="600"/>
      <c r="BB218" s="600"/>
      <c r="BC218" s="600"/>
      <c r="BD218" s="600"/>
      <c r="BE218" s="600"/>
      <c r="BF218" s="600"/>
      <c r="BG218" s="600"/>
      <c r="BH218" s="600"/>
      <c r="BI218" s="600"/>
      <c r="BJ218" s="600"/>
      <c r="BK218" s="600"/>
      <c r="BL218" s="600"/>
      <c r="BM218" s="600"/>
      <c r="BN218" s="600"/>
      <c r="BO218" s="600"/>
      <c r="BP218" s="600"/>
      <c r="BQ218" s="600"/>
      <c r="BR218" s="600"/>
      <c r="BS218" s="600"/>
      <c r="BT218" s="600"/>
      <c r="BU218" s="600"/>
      <c r="BV218" s="600"/>
      <c r="BW218" s="600"/>
      <c r="BX218" s="600"/>
    </row>
    <row r="219" spans="2:76">
      <c r="B219" s="599"/>
      <c r="C219" s="600"/>
      <c r="D219" s="600"/>
      <c r="E219" s="600"/>
      <c r="F219" s="600"/>
      <c r="G219" s="601"/>
      <c r="H219" s="599"/>
      <c r="I219" s="601"/>
      <c r="J219" s="599"/>
      <c r="K219" s="600"/>
      <c r="L219" s="600"/>
      <c r="M219" s="601"/>
      <c r="N219" s="599"/>
      <c r="O219" s="600"/>
      <c r="P219" s="600"/>
      <c r="Q219" s="601"/>
      <c r="R219" s="599"/>
      <c r="S219" s="600"/>
      <c r="T219" s="600"/>
      <c r="U219" s="600"/>
      <c r="V219" s="601"/>
      <c r="W219" s="590"/>
      <c r="X219" s="591"/>
      <c r="Y219" s="591"/>
      <c r="Z219" s="592"/>
      <c r="AA219" s="599"/>
      <c r="AB219" s="600"/>
      <c r="AC219" s="600"/>
      <c r="AD219" s="601"/>
      <c r="AE219" s="590"/>
      <c r="AF219" s="591"/>
      <c r="AG219" s="591"/>
      <c r="AH219" s="592"/>
      <c r="AI219" s="599"/>
      <c r="AJ219" s="600"/>
      <c r="AK219" s="600"/>
      <c r="AL219" s="601"/>
      <c r="AM219" s="599"/>
      <c r="AN219" s="601"/>
      <c r="AO219" s="599"/>
      <c r="AP219" s="600"/>
      <c r="AQ219" s="601"/>
      <c r="AR219" s="599"/>
      <c r="AS219" s="601"/>
      <c r="AT219" s="599"/>
      <c r="AU219" s="600"/>
      <c r="AV219" s="600"/>
      <c r="AW219" s="600"/>
      <c r="AX219" s="600"/>
      <c r="AY219" s="600"/>
      <c r="AZ219" s="600"/>
      <c r="BA219" s="600"/>
      <c r="BB219" s="600"/>
      <c r="BC219" s="600"/>
      <c r="BD219" s="600"/>
      <c r="BE219" s="600"/>
      <c r="BF219" s="600"/>
      <c r="BG219" s="600"/>
      <c r="BH219" s="600"/>
      <c r="BI219" s="600"/>
      <c r="BJ219" s="600"/>
      <c r="BK219" s="600"/>
      <c r="BL219" s="600"/>
      <c r="BM219" s="600"/>
      <c r="BN219" s="600"/>
      <c r="BO219" s="600"/>
      <c r="BP219" s="600"/>
      <c r="BQ219" s="600"/>
      <c r="BR219" s="600"/>
      <c r="BS219" s="600"/>
      <c r="BT219" s="600"/>
      <c r="BU219" s="600"/>
      <c r="BV219" s="600"/>
      <c r="BW219" s="600"/>
      <c r="BX219" s="600"/>
    </row>
    <row r="220" spans="2:76">
      <c r="B220" s="599"/>
      <c r="C220" s="600"/>
      <c r="D220" s="600"/>
      <c r="E220" s="600"/>
      <c r="F220" s="600"/>
      <c r="G220" s="601"/>
      <c r="H220" s="599"/>
      <c r="I220" s="601"/>
      <c r="J220" s="599"/>
      <c r="K220" s="600"/>
      <c r="L220" s="600"/>
      <c r="M220" s="601"/>
      <c r="N220" s="599"/>
      <c r="O220" s="600"/>
      <c r="P220" s="600"/>
      <c r="Q220" s="601"/>
      <c r="R220" s="599"/>
      <c r="S220" s="600"/>
      <c r="T220" s="600"/>
      <c r="U220" s="600"/>
      <c r="V220" s="601"/>
      <c r="W220" s="590"/>
      <c r="X220" s="591"/>
      <c r="Y220" s="591"/>
      <c r="Z220" s="592"/>
      <c r="AA220" s="599"/>
      <c r="AB220" s="600"/>
      <c r="AC220" s="600"/>
      <c r="AD220" s="601"/>
      <c r="AE220" s="590"/>
      <c r="AF220" s="591"/>
      <c r="AG220" s="591"/>
      <c r="AH220" s="592"/>
      <c r="AI220" s="599"/>
      <c r="AJ220" s="600"/>
      <c r="AK220" s="600"/>
      <c r="AL220" s="601"/>
      <c r="AM220" s="599"/>
      <c r="AN220" s="601"/>
      <c r="AO220" s="599"/>
      <c r="AP220" s="600"/>
      <c r="AQ220" s="601"/>
      <c r="AR220" s="599"/>
      <c r="AS220" s="601"/>
      <c r="AT220" s="599"/>
      <c r="AU220" s="600"/>
      <c r="AV220" s="600"/>
      <c r="AW220" s="600"/>
      <c r="AX220" s="600"/>
      <c r="AY220" s="600"/>
      <c r="AZ220" s="600"/>
      <c r="BA220" s="600"/>
      <c r="BB220" s="600"/>
      <c r="BC220" s="600"/>
      <c r="BD220" s="600"/>
      <c r="BE220" s="600"/>
      <c r="BF220" s="600"/>
      <c r="BG220" s="600"/>
      <c r="BH220" s="600"/>
      <c r="BI220" s="600"/>
      <c r="BJ220" s="600"/>
      <c r="BK220" s="600"/>
      <c r="BL220" s="600"/>
      <c r="BM220" s="600"/>
      <c r="BN220" s="600"/>
      <c r="BO220" s="600"/>
      <c r="BP220" s="600"/>
      <c r="BQ220" s="600"/>
      <c r="BR220" s="600"/>
      <c r="BS220" s="600"/>
      <c r="BT220" s="600"/>
      <c r="BU220" s="600"/>
      <c r="BV220" s="600"/>
      <c r="BW220" s="600"/>
      <c r="BX220" s="600"/>
    </row>
    <row r="221" spans="2:76">
      <c r="B221" s="602"/>
      <c r="C221" s="603"/>
      <c r="D221" s="603"/>
      <c r="E221" s="603"/>
      <c r="F221" s="603"/>
      <c r="G221" s="604"/>
      <c r="H221" s="602"/>
      <c r="I221" s="604"/>
      <c r="J221" s="602"/>
      <c r="K221" s="603"/>
      <c r="L221" s="603"/>
      <c r="M221" s="604"/>
      <c r="N221" s="602"/>
      <c r="O221" s="603"/>
      <c r="P221" s="603"/>
      <c r="Q221" s="604"/>
      <c r="R221" s="602"/>
      <c r="S221" s="603"/>
      <c r="T221" s="603"/>
      <c r="U221" s="603"/>
      <c r="V221" s="604"/>
      <c r="W221" s="593"/>
      <c r="X221" s="594"/>
      <c r="Y221" s="594"/>
      <c r="Z221" s="595"/>
      <c r="AA221" s="602"/>
      <c r="AB221" s="603"/>
      <c r="AC221" s="603"/>
      <c r="AD221" s="604"/>
      <c r="AE221" s="593"/>
      <c r="AF221" s="594"/>
      <c r="AG221" s="594"/>
      <c r="AH221" s="595"/>
      <c r="AI221" s="602"/>
      <c r="AJ221" s="603"/>
      <c r="AK221" s="603"/>
      <c r="AL221" s="604"/>
      <c r="AM221" s="602"/>
      <c r="AN221" s="604"/>
      <c r="AO221" s="602"/>
      <c r="AP221" s="603"/>
      <c r="AQ221" s="604"/>
      <c r="AR221" s="602"/>
      <c r="AS221" s="604"/>
      <c r="AT221" s="599"/>
      <c r="AU221" s="600"/>
      <c r="AV221" s="600"/>
      <c r="AW221" s="600"/>
      <c r="AX221" s="600"/>
      <c r="AY221" s="600"/>
      <c r="AZ221" s="600"/>
      <c r="BA221" s="600"/>
      <c r="BB221" s="600"/>
      <c r="BC221" s="600"/>
      <c r="BD221" s="600"/>
      <c r="BE221" s="600"/>
      <c r="BF221" s="600"/>
      <c r="BG221" s="600"/>
      <c r="BH221" s="600"/>
      <c r="BI221" s="600"/>
      <c r="BJ221" s="600"/>
      <c r="BK221" s="600"/>
      <c r="BL221" s="600"/>
      <c r="BM221" s="600"/>
      <c r="BN221" s="600"/>
      <c r="BO221" s="600"/>
      <c r="BP221" s="600"/>
      <c r="BQ221" s="600"/>
      <c r="BR221" s="600"/>
      <c r="BS221" s="600"/>
      <c r="BT221" s="600"/>
      <c r="BU221" s="600"/>
      <c r="BV221" s="600"/>
      <c r="BW221" s="600"/>
      <c r="BX221" s="600"/>
    </row>
  </sheetData>
  <mergeCells count="758">
    <mergeCell ref="B5:G5"/>
    <mergeCell ref="H5:I5"/>
    <mergeCell ref="J5:M5"/>
    <mergeCell ref="N5:Q5"/>
    <mergeCell ref="R5:V5"/>
    <mergeCell ref="W5:Z5"/>
    <mergeCell ref="AA5:AD5"/>
    <mergeCell ref="AE5:AH5"/>
    <mergeCell ref="AI5:AL5"/>
    <mergeCell ref="AM5:AN5"/>
    <mergeCell ref="AO5:AQ5"/>
    <mergeCell ref="AR5:AS5"/>
    <mergeCell ref="AT5:BX5"/>
    <mergeCell ref="BZ5:CE5"/>
    <mergeCell ref="CF5:CG5"/>
    <mergeCell ref="CH5:CK5"/>
    <mergeCell ref="CL5:CO5"/>
    <mergeCell ref="CP5:CT5"/>
    <mergeCell ref="CU5:CX5"/>
    <mergeCell ref="CY5:DB5"/>
    <mergeCell ref="DC5:DF5"/>
    <mergeCell ref="DG5:DJ5"/>
    <mergeCell ref="DK5:DL5"/>
    <mergeCell ref="DM5:DO5"/>
    <mergeCell ref="DP5:DQ5"/>
    <mergeCell ref="DR5:ES5"/>
    <mergeCell ref="EU5:EZ5"/>
    <mergeCell ref="FA5:FB5"/>
    <mergeCell ref="FC5:FF5"/>
    <mergeCell ref="FG5:FJ5"/>
    <mergeCell ref="FK5:FO5"/>
    <mergeCell ref="FP5:FS5"/>
    <mergeCell ref="FT5:FW5"/>
    <mergeCell ref="FX5:GA5"/>
    <mergeCell ref="GB5:GE5"/>
    <mergeCell ref="GF5:GG5"/>
    <mergeCell ref="GH5:GJ5"/>
    <mergeCell ref="GK5:GL5"/>
    <mergeCell ref="GM5:HL5"/>
    <mergeCell ref="HN5:HS5"/>
    <mergeCell ref="HT5:HU5"/>
    <mergeCell ref="HV5:HY5"/>
    <mergeCell ref="HZ5:IC5"/>
    <mergeCell ref="ID5:IH5"/>
    <mergeCell ref="II5:IL5"/>
    <mergeCell ref="IM5:IP5"/>
    <mergeCell ref="IQ5:IT5"/>
    <mergeCell ref="IU5:IX5"/>
    <mergeCell ref="IY5:IZ5"/>
    <mergeCell ref="JA5:JC5"/>
    <mergeCell ref="JD5:JE5"/>
    <mergeCell ref="JF5:KH5"/>
    <mergeCell ref="AM158:AN161"/>
    <mergeCell ref="AO158:AQ161"/>
    <mergeCell ref="AT130:BX133"/>
    <mergeCell ref="AM126:AN129"/>
    <mergeCell ref="AT158:BX161"/>
    <mergeCell ref="AT126:BX129"/>
    <mergeCell ref="AO126:AQ129"/>
    <mergeCell ref="AT134:BX137"/>
    <mergeCell ref="AT138:BX141"/>
    <mergeCell ref="AT142:BX145"/>
    <mergeCell ref="AT146:BX149"/>
    <mergeCell ref="AT150:BX153"/>
    <mergeCell ref="AT154:BX157"/>
    <mergeCell ref="AT78:BX81"/>
    <mergeCell ref="AO82:AQ85"/>
    <mergeCell ref="AO94:AQ97"/>
    <mergeCell ref="AT26:BX29"/>
    <mergeCell ref="AT22:BX25"/>
    <mergeCell ref="AT58:BX61"/>
    <mergeCell ref="AO66:AQ69"/>
    <mergeCell ref="AT66:BX69"/>
    <mergeCell ref="AT74:BX77"/>
    <mergeCell ref="AT70:BX73"/>
    <mergeCell ref="R90:V93"/>
    <mergeCell ref="B78:G81"/>
    <mergeCell ref="J78:M81"/>
    <mergeCell ref="N78:Q81"/>
    <mergeCell ref="R78:V81"/>
    <mergeCell ref="AM78:AN81"/>
    <mergeCell ref="B86:G89"/>
    <mergeCell ref="B82:G85"/>
    <mergeCell ref="H82:I85"/>
    <mergeCell ref="AR82:AS85"/>
    <mergeCell ref="J82:M85"/>
    <mergeCell ref="N82:Q85"/>
    <mergeCell ref="R82:V85"/>
    <mergeCell ref="AM82:AN85"/>
    <mergeCell ref="B22:G25"/>
    <mergeCell ref="J22:M25"/>
    <mergeCell ref="N22:Q25"/>
    <mergeCell ref="R22:V25"/>
    <mergeCell ref="B3:BX4"/>
    <mergeCell ref="B6:G9"/>
    <mergeCell ref="J6:M9"/>
    <mergeCell ref="N6:Q9"/>
    <mergeCell ref="R6:V9"/>
    <mergeCell ref="W126:Z129"/>
    <mergeCell ref="AA126:AD129"/>
    <mergeCell ref="AE126:AH129"/>
    <mergeCell ref="AI126:AL129"/>
    <mergeCell ref="B126:G129"/>
    <mergeCell ref="H126:I129"/>
    <mergeCell ref="AR126:AS129"/>
    <mergeCell ref="J126:M129"/>
    <mergeCell ref="N126:Q129"/>
    <mergeCell ref="R126:V129"/>
    <mergeCell ref="J86:M89"/>
    <mergeCell ref="N86:Q89"/>
    <mergeCell ref="R86:V89"/>
    <mergeCell ref="B94:G97"/>
    <mergeCell ref="B90:G93"/>
    <mergeCell ref="H90:I93"/>
    <mergeCell ref="AR90:AS93"/>
    <mergeCell ref="J90:M93"/>
    <mergeCell ref="N90:Q93"/>
    <mergeCell ref="AO6:AQ9"/>
    <mergeCell ref="H6:I9"/>
    <mergeCell ref="AR6:AS9"/>
    <mergeCell ref="AM14:AN17"/>
    <mergeCell ref="AO14:AQ17"/>
    <mergeCell ref="AT6:BX9"/>
    <mergeCell ref="B10:G13"/>
    <mergeCell ref="H10:I13"/>
    <mergeCell ref="AR10:AS13"/>
    <mergeCell ref="J10:M13"/>
    <mergeCell ref="N10:Q13"/>
    <mergeCell ref="R10:V13"/>
    <mergeCell ref="AM10:AN13"/>
    <mergeCell ref="AO10:AQ13"/>
    <mergeCell ref="AT10:BX13"/>
    <mergeCell ref="AM6:AN9"/>
    <mergeCell ref="W6:Z9"/>
    <mergeCell ref="AA6:AD9"/>
    <mergeCell ref="AE6:AH9"/>
    <mergeCell ref="AI6:AL9"/>
    <mergeCell ref="W10:Z13"/>
    <mergeCell ref="AA10:AD13"/>
    <mergeCell ref="AE10:AH13"/>
    <mergeCell ref="AI10:AL13"/>
    <mergeCell ref="B14:G17"/>
    <mergeCell ref="H14:I17"/>
    <mergeCell ref="AR14:AS17"/>
    <mergeCell ref="J14:M17"/>
    <mergeCell ref="N14:Q17"/>
    <mergeCell ref="R14:V17"/>
    <mergeCell ref="B18:G21"/>
    <mergeCell ref="H18:I21"/>
    <mergeCell ref="AR18:AS21"/>
    <mergeCell ref="J18:M21"/>
    <mergeCell ref="N18:Q21"/>
    <mergeCell ref="R18:V21"/>
    <mergeCell ref="AM18:AN21"/>
    <mergeCell ref="AO18:AQ21"/>
    <mergeCell ref="AT18:BX21"/>
    <mergeCell ref="W14:Z17"/>
    <mergeCell ref="AA14:AD17"/>
    <mergeCell ref="AE14:AH17"/>
    <mergeCell ref="AI14:AL17"/>
    <mergeCell ref="W18:Z21"/>
    <mergeCell ref="AA18:AD21"/>
    <mergeCell ref="AE18:AH21"/>
    <mergeCell ref="AI18:AL21"/>
    <mergeCell ref="AT14:BX17"/>
    <mergeCell ref="AM22:AN25"/>
    <mergeCell ref="B26:G29"/>
    <mergeCell ref="J26:M29"/>
    <mergeCell ref="N26:Q29"/>
    <mergeCell ref="R26:V29"/>
    <mergeCell ref="AM26:AN29"/>
    <mergeCell ref="AO26:AQ29"/>
    <mergeCell ref="H26:I29"/>
    <mergeCell ref="AR26:AS29"/>
    <mergeCell ref="AO22:AQ25"/>
    <mergeCell ref="H22:I25"/>
    <mergeCell ref="AR22:AS25"/>
    <mergeCell ref="W22:Z25"/>
    <mergeCell ref="AA22:AD25"/>
    <mergeCell ref="AE22:AH25"/>
    <mergeCell ref="AI22:AL25"/>
    <mergeCell ref="W26:Z29"/>
    <mergeCell ref="AA26:AD29"/>
    <mergeCell ref="AE26:AH29"/>
    <mergeCell ref="AI26:AL29"/>
    <mergeCell ref="H30:I33"/>
    <mergeCell ref="AR30:AS33"/>
    <mergeCell ref="AM38:AN41"/>
    <mergeCell ref="AO38:AQ41"/>
    <mergeCell ref="AT30:BX33"/>
    <mergeCell ref="AT38:BX41"/>
    <mergeCell ref="AM34:AN37"/>
    <mergeCell ref="AO34:AQ37"/>
    <mergeCell ref="B34:G37"/>
    <mergeCell ref="H34:I37"/>
    <mergeCell ref="AR34:AS37"/>
    <mergeCell ref="J34:M37"/>
    <mergeCell ref="N34:Q37"/>
    <mergeCell ref="R34:V37"/>
    <mergeCell ref="B30:G33"/>
    <mergeCell ref="J30:M33"/>
    <mergeCell ref="N30:Q33"/>
    <mergeCell ref="R30:V33"/>
    <mergeCell ref="AT34:BX37"/>
    <mergeCell ref="W30:Z33"/>
    <mergeCell ref="AA30:AD33"/>
    <mergeCell ref="AE30:AH33"/>
    <mergeCell ref="AI30:AL33"/>
    <mergeCell ref="W34:Z37"/>
    <mergeCell ref="AA34:AD37"/>
    <mergeCell ref="AE34:AH37"/>
    <mergeCell ref="AI34:AL37"/>
    <mergeCell ref="AM30:AN33"/>
    <mergeCell ref="AO30:AQ33"/>
    <mergeCell ref="AT46:BX49"/>
    <mergeCell ref="B50:G53"/>
    <mergeCell ref="J50:M53"/>
    <mergeCell ref="N50:Q53"/>
    <mergeCell ref="R50:V53"/>
    <mergeCell ref="B42:G45"/>
    <mergeCell ref="H42:I45"/>
    <mergeCell ref="AR42:AS45"/>
    <mergeCell ref="J42:M45"/>
    <mergeCell ref="N42:Q45"/>
    <mergeCell ref="R42:V45"/>
    <mergeCell ref="AM42:AN45"/>
    <mergeCell ref="AO42:AQ45"/>
    <mergeCell ref="W38:Z41"/>
    <mergeCell ref="AA38:AD41"/>
    <mergeCell ref="AE38:AH41"/>
    <mergeCell ref="AI38:AL41"/>
    <mergeCell ref="W42:Z45"/>
    <mergeCell ref="AA42:AD45"/>
    <mergeCell ref="AE42:AH45"/>
    <mergeCell ref="AI42:AL45"/>
    <mergeCell ref="B38:G41"/>
    <mergeCell ref="H38:I41"/>
    <mergeCell ref="AR38:AS41"/>
    <mergeCell ref="J38:M41"/>
    <mergeCell ref="N38:Q41"/>
    <mergeCell ref="R38:V41"/>
    <mergeCell ref="H50:I53"/>
    <mergeCell ref="AR50:AS53"/>
    <mergeCell ref="AO46:AQ49"/>
    <mergeCell ref="H46:I49"/>
    <mergeCell ref="AR46:AS49"/>
    <mergeCell ref="B58:G61"/>
    <mergeCell ref="H58:I61"/>
    <mergeCell ref="AR58:AS61"/>
    <mergeCell ref="J58:M61"/>
    <mergeCell ref="N58:Q61"/>
    <mergeCell ref="R58:V61"/>
    <mergeCell ref="AO58:AQ61"/>
    <mergeCell ref="AO54:AQ57"/>
    <mergeCell ref="W58:Z61"/>
    <mergeCell ref="AA58:AD61"/>
    <mergeCell ref="AE58:AH61"/>
    <mergeCell ref="AI58:AL61"/>
    <mergeCell ref="AM58:AN61"/>
    <mergeCell ref="AM54:AN57"/>
    <mergeCell ref="B54:G57"/>
    <mergeCell ref="H54:I57"/>
    <mergeCell ref="AR54:AS57"/>
    <mergeCell ref="J54:M57"/>
    <mergeCell ref="N54:Q57"/>
    <mergeCell ref="R54:V57"/>
    <mergeCell ref="W54:Z57"/>
    <mergeCell ref="AA54:AD57"/>
    <mergeCell ref="AE54:AH57"/>
    <mergeCell ref="AI54:AL57"/>
    <mergeCell ref="AT50:BX53"/>
    <mergeCell ref="W46:Z49"/>
    <mergeCell ref="AA46:AD49"/>
    <mergeCell ref="AE46:AH49"/>
    <mergeCell ref="AI46:AL49"/>
    <mergeCell ref="B46:G49"/>
    <mergeCell ref="J46:M49"/>
    <mergeCell ref="N46:Q49"/>
    <mergeCell ref="R46:V49"/>
    <mergeCell ref="AM46:AN49"/>
    <mergeCell ref="W50:Z53"/>
    <mergeCell ref="AA50:AD53"/>
    <mergeCell ref="AE50:AH53"/>
    <mergeCell ref="AI50:AL53"/>
    <mergeCell ref="AM50:AN53"/>
    <mergeCell ref="B62:G65"/>
    <mergeCell ref="H62:I65"/>
    <mergeCell ref="AR62:AS65"/>
    <mergeCell ref="J62:M65"/>
    <mergeCell ref="N62:Q65"/>
    <mergeCell ref="R62:V65"/>
    <mergeCell ref="B66:G69"/>
    <mergeCell ref="H66:I69"/>
    <mergeCell ref="AR66:AS69"/>
    <mergeCell ref="J66:M69"/>
    <mergeCell ref="N66:Q69"/>
    <mergeCell ref="R66:V69"/>
    <mergeCell ref="AM66:AN69"/>
    <mergeCell ref="W62:Z65"/>
    <mergeCell ref="AA62:AD65"/>
    <mergeCell ref="AE62:AH65"/>
    <mergeCell ref="AI62:AL65"/>
    <mergeCell ref="AM62:AN65"/>
    <mergeCell ref="AO62:AQ65"/>
    <mergeCell ref="AT54:BX57"/>
    <mergeCell ref="W66:Z69"/>
    <mergeCell ref="AA66:AD69"/>
    <mergeCell ref="AE66:AH69"/>
    <mergeCell ref="AI66:AL69"/>
    <mergeCell ref="AA74:AD77"/>
    <mergeCell ref="AE74:AH77"/>
    <mergeCell ref="AI74:AL77"/>
    <mergeCell ref="AM74:AN77"/>
    <mergeCell ref="AO74:AQ77"/>
    <mergeCell ref="H78:I81"/>
    <mergeCell ref="AR78:AS81"/>
    <mergeCell ref="W78:Z81"/>
    <mergeCell ref="AA78:AD81"/>
    <mergeCell ref="AE78:AH81"/>
    <mergeCell ref="AI78:AL81"/>
    <mergeCell ref="AO78:AQ81"/>
    <mergeCell ref="AM86:AN89"/>
    <mergeCell ref="AO86:AQ89"/>
    <mergeCell ref="H86:I89"/>
    <mergeCell ref="AR86:AS89"/>
    <mergeCell ref="W82:Z85"/>
    <mergeCell ref="AA82:AD85"/>
    <mergeCell ref="AE82:AH85"/>
    <mergeCell ref="AI82:AL85"/>
    <mergeCell ref="B70:G73"/>
    <mergeCell ref="H70:I73"/>
    <mergeCell ref="AR70:AS73"/>
    <mergeCell ref="J70:M73"/>
    <mergeCell ref="N70:Q73"/>
    <mergeCell ref="R70:V73"/>
    <mergeCell ref="W70:Z73"/>
    <mergeCell ref="AA70:AD73"/>
    <mergeCell ref="AE70:AH73"/>
    <mergeCell ref="AI70:AL73"/>
    <mergeCell ref="AO70:AQ73"/>
    <mergeCell ref="AM70:AN73"/>
    <mergeCell ref="B74:G77"/>
    <mergeCell ref="H74:I77"/>
    <mergeCell ref="AR74:AS77"/>
    <mergeCell ref="J74:M77"/>
    <mergeCell ref="N74:Q77"/>
    <mergeCell ref="R74:V77"/>
    <mergeCell ref="W74:Z77"/>
    <mergeCell ref="J94:M97"/>
    <mergeCell ref="N94:Q97"/>
    <mergeCell ref="R94:V97"/>
    <mergeCell ref="W94:Z97"/>
    <mergeCell ref="AA94:AD97"/>
    <mergeCell ref="AE94:AH97"/>
    <mergeCell ref="AI94:AL97"/>
    <mergeCell ref="AM94:AN97"/>
    <mergeCell ref="W86:Z89"/>
    <mergeCell ref="AA86:AD89"/>
    <mergeCell ref="AE86:AH89"/>
    <mergeCell ref="AI86:AL89"/>
    <mergeCell ref="W90:Z93"/>
    <mergeCell ref="AA90:AD93"/>
    <mergeCell ref="AE90:AH93"/>
    <mergeCell ref="AI90:AL93"/>
    <mergeCell ref="H94:I97"/>
    <mergeCell ref="B106:G109"/>
    <mergeCell ref="J106:M109"/>
    <mergeCell ref="N106:Q109"/>
    <mergeCell ref="R106:V109"/>
    <mergeCell ref="B98:G101"/>
    <mergeCell ref="H98:I101"/>
    <mergeCell ref="AR98:AS101"/>
    <mergeCell ref="J98:M101"/>
    <mergeCell ref="N98:Q101"/>
    <mergeCell ref="R98:V101"/>
    <mergeCell ref="W98:Z101"/>
    <mergeCell ref="AA98:AD101"/>
    <mergeCell ref="AE98:AH101"/>
    <mergeCell ref="AI98:AL101"/>
    <mergeCell ref="W102:Z105"/>
    <mergeCell ref="AA102:AD105"/>
    <mergeCell ref="AE102:AH105"/>
    <mergeCell ref="AI102:AL105"/>
    <mergeCell ref="B102:G105"/>
    <mergeCell ref="J102:M105"/>
    <mergeCell ref="N102:Q105"/>
    <mergeCell ref="R102:V105"/>
    <mergeCell ref="AM98:AN101"/>
    <mergeCell ref="AO98:AQ101"/>
    <mergeCell ref="B114:G117"/>
    <mergeCell ref="J114:M117"/>
    <mergeCell ref="N114:Q117"/>
    <mergeCell ref="R114:V117"/>
    <mergeCell ref="AM110:AN113"/>
    <mergeCell ref="AO110:AQ113"/>
    <mergeCell ref="H110:I113"/>
    <mergeCell ref="AR110:AS113"/>
    <mergeCell ref="W110:Z113"/>
    <mergeCell ref="AA110:AD113"/>
    <mergeCell ref="AE110:AH113"/>
    <mergeCell ref="AI110:AL113"/>
    <mergeCell ref="B110:G113"/>
    <mergeCell ref="J110:M113"/>
    <mergeCell ref="N110:Q113"/>
    <mergeCell ref="R110:V113"/>
    <mergeCell ref="AM114:AN117"/>
    <mergeCell ref="AO114:AQ117"/>
    <mergeCell ref="H114:I117"/>
    <mergeCell ref="AR114:AS117"/>
    <mergeCell ref="W114:Z117"/>
    <mergeCell ref="AA114:AD117"/>
    <mergeCell ref="AE114:AH117"/>
    <mergeCell ref="AI114:AL117"/>
    <mergeCell ref="B122:G125"/>
    <mergeCell ref="J122:M125"/>
    <mergeCell ref="N122:Q125"/>
    <mergeCell ref="R122:V125"/>
    <mergeCell ref="AM118:AN121"/>
    <mergeCell ref="AO118:AQ121"/>
    <mergeCell ref="H118:I121"/>
    <mergeCell ref="AR118:AS121"/>
    <mergeCell ref="W118:Z121"/>
    <mergeCell ref="AA118:AD121"/>
    <mergeCell ref="AE118:AH121"/>
    <mergeCell ref="AI118:AL121"/>
    <mergeCell ref="B118:G121"/>
    <mergeCell ref="J118:M121"/>
    <mergeCell ref="N118:Q121"/>
    <mergeCell ref="R118:V121"/>
    <mergeCell ref="H122:I125"/>
    <mergeCell ref="AR122:AS125"/>
    <mergeCell ref="W122:Z125"/>
    <mergeCell ref="AA122:AD125"/>
    <mergeCell ref="AE122:AH125"/>
    <mergeCell ref="AI122:AL125"/>
    <mergeCell ref="BZ3:ES4"/>
    <mergeCell ref="AM134:AN137"/>
    <mergeCell ref="AO134:AQ137"/>
    <mergeCell ref="AM130:AN133"/>
    <mergeCell ref="AO130:AQ133"/>
    <mergeCell ref="AT122:BX125"/>
    <mergeCell ref="AT118:BX121"/>
    <mergeCell ref="AT114:BX117"/>
    <mergeCell ref="AT110:BX113"/>
    <mergeCell ref="AT106:BX109"/>
    <mergeCell ref="AT102:BX105"/>
    <mergeCell ref="AT90:BX93"/>
    <mergeCell ref="AT86:BX89"/>
    <mergeCell ref="AT82:BX85"/>
    <mergeCell ref="AM122:AN125"/>
    <mergeCell ref="AO122:AQ125"/>
    <mergeCell ref="AM106:AN109"/>
    <mergeCell ref="AO106:AQ109"/>
    <mergeCell ref="AM90:AN93"/>
    <mergeCell ref="AO90:AQ93"/>
    <mergeCell ref="AT62:BX65"/>
    <mergeCell ref="AO50:AQ53"/>
    <mergeCell ref="AT42:BX45"/>
    <mergeCell ref="AT98:BX101"/>
    <mergeCell ref="B138:G141"/>
    <mergeCell ref="J138:M141"/>
    <mergeCell ref="N138:Q141"/>
    <mergeCell ref="B130:G133"/>
    <mergeCell ref="H130:I133"/>
    <mergeCell ref="AR130:AS133"/>
    <mergeCell ref="J130:M133"/>
    <mergeCell ref="N130:Q133"/>
    <mergeCell ref="R130:V133"/>
    <mergeCell ref="R138:V141"/>
    <mergeCell ref="B134:G137"/>
    <mergeCell ref="H134:I137"/>
    <mergeCell ref="AR134:AS137"/>
    <mergeCell ref="J134:M137"/>
    <mergeCell ref="N134:Q137"/>
    <mergeCell ref="R134:V137"/>
    <mergeCell ref="AI134:AL137"/>
    <mergeCell ref="AO138:AQ141"/>
    <mergeCell ref="H138:I141"/>
    <mergeCell ref="AR138:AS141"/>
    <mergeCell ref="B150:G153"/>
    <mergeCell ref="J150:M153"/>
    <mergeCell ref="N150:Q153"/>
    <mergeCell ref="R150:V153"/>
    <mergeCell ref="B146:G149"/>
    <mergeCell ref="J146:M149"/>
    <mergeCell ref="N146:Q149"/>
    <mergeCell ref="R146:V149"/>
    <mergeCell ref="B142:G145"/>
    <mergeCell ref="J142:M145"/>
    <mergeCell ref="N142:Q145"/>
    <mergeCell ref="R142:V145"/>
    <mergeCell ref="H146:I149"/>
    <mergeCell ref="H150:I153"/>
    <mergeCell ref="AT94:BX97"/>
    <mergeCell ref="W146:Z149"/>
    <mergeCell ref="AA146:AD149"/>
    <mergeCell ref="AE146:AH149"/>
    <mergeCell ref="AI146:AL149"/>
    <mergeCell ref="W142:Z145"/>
    <mergeCell ref="AA142:AD145"/>
    <mergeCell ref="AE142:AH145"/>
    <mergeCell ref="AI142:AL145"/>
    <mergeCell ref="AO146:AQ149"/>
    <mergeCell ref="W130:Z133"/>
    <mergeCell ref="AA130:AD133"/>
    <mergeCell ref="AE130:AH133"/>
    <mergeCell ref="AI130:AL133"/>
    <mergeCell ref="W134:Z137"/>
    <mergeCell ref="AA134:AD137"/>
    <mergeCell ref="AE134:AH137"/>
    <mergeCell ref="AR94:AS97"/>
    <mergeCell ref="AR146:AS149"/>
    <mergeCell ref="W138:Z141"/>
    <mergeCell ref="AA138:AD141"/>
    <mergeCell ref="AE138:AH141"/>
    <mergeCell ref="AI138:AL141"/>
    <mergeCell ref="AM138:AN141"/>
    <mergeCell ref="AM150:AN153"/>
    <mergeCell ref="AO150:AQ153"/>
    <mergeCell ref="H106:I109"/>
    <mergeCell ref="AR106:AS109"/>
    <mergeCell ref="W106:Z109"/>
    <mergeCell ref="AA106:AD109"/>
    <mergeCell ref="AE106:AH109"/>
    <mergeCell ref="AI106:AL109"/>
    <mergeCell ref="AM102:AN105"/>
    <mergeCell ref="AO102:AQ105"/>
    <mergeCell ref="H102:I105"/>
    <mergeCell ref="AR102:AS105"/>
    <mergeCell ref="B166:G169"/>
    <mergeCell ref="J166:M169"/>
    <mergeCell ref="N166:Q169"/>
    <mergeCell ref="R166:V169"/>
    <mergeCell ref="B158:G161"/>
    <mergeCell ref="B162:G165"/>
    <mergeCell ref="B154:G157"/>
    <mergeCell ref="AM154:AN157"/>
    <mergeCell ref="AO154:AQ157"/>
    <mergeCell ref="W154:Z157"/>
    <mergeCell ref="AA154:AD157"/>
    <mergeCell ref="AE154:AH157"/>
    <mergeCell ref="AI154:AL157"/>
    <mergeCell ref="H162:I165"/>
    <mergeCell ref="H158:I161"/>
    <mergeCell ref="J158:M161"/>
    <mergeCell ref="N158:Q161"/>
    <mergeCell ref="R158:V161"/>
    <mergeCell ref="H154:I157"/>
    <mergeCell ref="J154:M157"/>
    <mergeCell ref="N154:Q157"/>
    <mergeCell ref="J162:M165"/>
    <mergeCell ref="N162:Q165"/>
    <mergeCell ref="R162:V165"/>
    <mergeCell ref="AM146:AN149"/>
    <mergeCell ref="AM142:AN145"/>
    <mergeCell ref="AO142:AQ145"/>
    <mergeCell ref="H142:I145"/>
    <mergeCell ref="AR142:AS145"/>
    <mergeCell ref="AA150:AD153"/>
    <mergeCell ref="AE150:AH153"/>
    <mergeCell ref="AI150:AL153"/>
    <mergeCell ref="AI174:AL177"/>
    <mergeCell ref="W150:Z153"/>
    <mergeCell ref="AR150:AS153"/>
    <mergeCell ref="H166:I169"/>
    <mergeCell ref="AR166:AS169"/>
    <mergeCell ref="AR162:AS165"/>
    <mergeCell ref="AR158:AS161"/>
    <mergeCell ref="AR154:AS157"/>
    <mergeCell ref="R154:V157"/>
    <mergeCell ref="AM166:AN169"/>
    <mergeCell ref="AO166:AQ169"/>
    <mergeCell ref="W158:Z161"/>
    <mergeCell ref="AA158:AD161"/>
    <mergeCell ref="AE158:AH161"/>
    <mergeCell ref="AI158:AL161"/>
    <mergeCell ref="AM162:AN165"/>
    <mergeCell ref="AT170:BX173"/>
    <mergeCell ref="W170:Z173"/>
    <mergeCell ref="AA170:AD173"/>
    <mergeCell ref="AE170:AH173"/>
    <mergeCell ref="AI170:AL173"/>
    <mergeCell ref="AM170:AN173"/>
    <mergeCell ref="AO170:AQ173"/>
    <mergeCell ref="AT162:BX165"/>
    <mergeCell ref="AT166:BX169"/>
    <mergeCell ref="W162:Z165"/>
    <mergeCell ref="AA162:AD165"/>
    <mergeCell ref="AE162:AH165"/>
    <mergeCell ref="AI162:AL165"/>
    <mergeCell ref="W166:Z169"/>
    <mergeCell ref="AA166:AD169"/>
    <mergeCell ref="AE166:AH169"/>
    <mergeCell ref="AI166:AL169"/>
    <mergeCell ref="AO162:AQ165"/>
    <mergeCell ref="B170:G173"/>
    <mergeCell ref="J170:M173"/>
    <mergeCell ref="N170:Q173"/>
    <mergeCell ref="R170:V173"/>
    <mergeCell ref="B182:G185"/>
    <mergeCell ref="J182:M185"/>
    <mergeCell ref="N182:Q185"/>
    <mergeCell ref="R182:V185"/>
    <mergeCell ref="B174:G177"/>
    <mergeCell ref="J174:M177"/>
    <mergeCell ref="N174:Q177"/>
    <mergeCell ref="R174:V177"/>
    <mergeCell ref="B178:G181"/>
    <mergeCell ref="H178:I181"/>
    <mergeCell ref="AR190:AS193"/>
    <mergeCell ref="J178:M181"/>
    <mergeCell ref="N178:Q181"/>
    <mergeCell ref="R178:V181"/>
    <mergeCell ref="W178:Z181"/>
    <mergeCell ref="AA178:AD181"/>
    <mergeCell ref="AE178:AH181"/>
    <mergeCell ref="AI178:AL181"/>
    <mergeCell ref="AM178:AN181"/>
    <mergeCell ref="AO178:AQ181"/>
    <mergeCell ref="AR182:AS185"/>
    <mergeCell ref="W182:Z185"/>
    <mergeCell ref="AA182:AD185"/>
    <mergeCell ref="AE182:AH185"/>
    <mergeCell ref="AI182:AL185"/>
    <mergeCell ref="AM182:AN185"/>
    <mergeCell ref="AO182:AQ185"/>
    <mergeCell ref="AO186:AQ189"/>
    <mergeCell ref="R186:V189"/>
    <mergeCell ref="AO190:AQ193"/>
    <mergeCell ref="AR198:AS201"/>
    <mergeCell ref="AO194:AQ197"/>
    <mergeCell ref="H194:I197"/>
    <mergeCell ref="AR194:AS197"/>
    <mergeCell ref="B190:G193"/>
    <mergeCell ref="J190:M193"/>
    <mergeCell ref="N190:Q193"/>
    <mergeCell ref="R190:V193"/>
    <mergeCell ref="B186:G189"/>
    <mergeCell ref="J186:M189"/>
    <mergeCell ref="N186:Q189"/>
    <mergeCell ref="W194:Z197"/>
    <mergeCell ref="AA194:AD197"/>
    <mergeCell ref="AE194:AH197"/>
    <mergeCell ref="AI194:AL197"/>
    <mergeCell ref="AM194:AN197"/>
    <mergeCell ref="B198:G201"/>
    <mergeCell ref="J198:M201"/>
    <mergeCell ref="N198:Q201"/>
    <mergeCell ref="R198:V201"/>
    <mergeCell ref="B194:G197"/>
    <mergeCell ref="J194:M197"/>
    <mergeCell ref="N194:Q197"/>
    <mergeCell ref="R194:V197"/>
    <mergeCell ref="HN3:KH4"/>
    <mergeCell ref="H186:I189"/>
    <mergeCell ref="AR186:AS189"/>
    <mergeCell ref="AT174:BX177"/>
    <mergeCell ref="H170:I173"/>
    <mergeCell ref="AR170:AS173"/>
    <mergeCell ref="AM174:AN177"/>
    <mergeCell ref="AO174:AQ177"/>
    <mergeCell ref="H174:I177"/>
    <mergeCell ref="AR174:AS177"/>
    <mergeCell ref="EU3:HL4"/>
    <mergeCell ref="W186:Z189"/>
    <mergeCell ref="AA186:AD189"/>
    <mergeCell ref="AE186:AH189"/>
    <mergeCell ref="AI186:AL189"/>
    <mergeCell ref="AM186:AN189"/>
    <mergeCell ref="AR178:AS181"/>
    <mergeCell ref="AT186:BX189"/>
    <mergeCell ref="H182:I185"/>
    <mergeCell ref="AT182:BX185"/>
    <mergeCell ref="AT178:BX181"/>
    <mergeCell ref="W174:Z177"/>
    <mergeCell ref="AA174:AD177"/>
    <mergeCell ref="AE174:AH177"/>
    <mergeCell ref="AA218:AD221"/>
    <mergeCell ref="AE218:AH221"/>
    <mergeCell ref="AI218:AL221"/>
    <mergeCell ref="B210:G213"/>
    <mergeCell ref="J210:M213"/>
    <mergeCell ref="N210:Q213"/>
    <mergeCell ref="R210:V213"/>
    <mergeCell ref="AR202:AS205"/>
    <mergeCell ref="B202:G205"/>
    <mergeCell ref="B214:G217"/>
    <mergeCell ref="J214:M217"/>
    <mergeCell ref="N214:Q217"/>
    <mergeCell ref="R214:V217"/>
    <mergeCell ref="H202:I205"/>
    <mergeCell ref="J202:M205"/>
    <mergeCell ref="N202:Q205"/>
    <mergeCell ref="R202:V205"/>
    <mergeCell ref="B218:G221"/>
    <mergeCell ref="J218:M221"/>
    <mergeCell ref="N218:Q221"/>
    <mergeCell ref="R218:V221"/>
    <mergeCell ref="B206:G209"/>
    <mergeCell ref="H206:I209"/>
    <mergeCell ref="AM206:AN209"/>
    <mergeCell ref="H198:I201"/>
    <mergeCell ref="H190:I193"/>
    <mergeCell ref="J206:M209"/>
    <mergeCell ref="N206:Q209"/>
    <mergeCell ref="R206:V209"/>
    <mergeCell ref="W206:Z209"/>
    <mergeCell ref="AA206:AD209"/>
    <mergeCell ref="AE206:AH209"/>
    <mergeCell ref="AI206:AL209"/>
    <mergeCell ref="AO206:AQ209"/>
    <mergeCell ref="AT210:BX213"/>
    <mergeCell ref="AO210:AQ213"/>
    <mergeCell ref="AM218:AN221"/>
    <mergeCell ref="AO218:AQ221"/>
    <mergeCell ref="H218:I221"/>
    <mergeCell ref="AR218:AS221"/>
    <mergeCell ref="AM214:AN217"/>
    <mergeCell ref="AO214:AQ217"/>
    <mergeCell ref="H214:I217"/>
    <mergeCell ref="AR214:AS217"/>
    <mergeCell ref="AT214:BX217"/>
    <mergeCell ref="AT218:BX221"/>
    <mergeCell ref="W210:Z213"/>
    <mergeCell ref="AA210:AD213"/>
    <mergeCell ref="AE210:AH213"/>
    <mergeCell ref="AI210:AL213"/>
    <mergeCell ref="H210:I213"/>
    <mergeCell ref="AR210:AS213"/>
    <mergeCell ref="AM210:AN213"/>
    <mergeCell ref="W214:Z217"/>
    <mergeCell ref="AA214:AD217"/>
    <mergeCell ref="AE214:AH217"/>
    <mergeCell ref="AI214:AL217"/>
    <mergeCell ref="AO198:AQ201"/>
    <mergeCell ref="W218:Z221"/>
    <mergeCell ref="AT206:BX209"/>
    <mergeCell ref="W190:Z193"/>
    <mergeCell ref="AA190:AD193"/>
    <mergeCell ref="AE190:AH193"/>
    <mergeCell ref="AI190:AL193"/>
    <mergeCell ref="W202:Z205"/>
    <mergeCell ref="AA202:AD205"/>
    <mergeCell ref="AE202:AH205"/>
    <mergeCell ref="AI202:AL205"/>
    <mergeCell ref="AM202:AN205"/>
    <mergeCell ref="AO202:AQ205"/>
    <mergeCell ref="AT194:BX197"/>
    <mergeCell ref="AT202:BX205"/>
    <mergeCell ref="AT198:BX201"/>
    <mergeCell ref="AT190:BX193"/>
    <mergeCell ref="AM190:AN193"/>
    <mergeCell ref="W198:Z201"/>
    <mergeCell ref="AA198:AD201"/>
    <mergeCell ref="AE198:AH201"/>
    <mergeCell ref="AI198:AL201"/>
    <mergeCell ref="AM198:AN201"/>
    <mergeCell ref="AR206:AS209"/>
  </mergeCells>
  <phoneticPr fontId="3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1:J107"/>
  <sheetViews>
    <sheetView topLeftCell="A18" zoomScale="55" zoomScaleNormal="55" workbookViewId="0">
      <selection activeCell="H41" sqref="H41"/>
    </sheetView>
  </sheetViews>
  <sheetFormatPr defaultColWidth="20.77734375" defaultRowHeight="13.8"/>
  <cols>
    <col min="1" max="16384" width="20.77734375" style="57"/>
  </cols>
  <sheetData>
    <row r="1" spans="3:7" s="56" customFormat="1" ht="25.05" customHeight="1"/>
    <row r="2" spans="3:7" s="56" customFormat="1" ht="25.05" customHeight="1">
      <c r="C2" s="58" t="s">
        <v>530</v>
      </c>
      <c r="E2" s="58" t="s">
        <v>531</v>
      </c>
      <c r="G2" s="58" t="s">
        <v>532</v>
      </c>
    </row>
    <row r="3" spans="3:7" s="56" customFormat="1" ht="25.05" customHeight="1">
      <c r="C3" s="59" t="s">
        <v>471</v>
      </c>
      <c r="E3" s="59" t="s">
        <v>533</v>
      </c>
      <c r="G3" s="60" t="s">
        <v>534</v>
      </c>
    </row>
    <row r="4" spans="3:7" s="56" customFormat="1" ht="25.05" customHeight="1">
      <c r="C4" s="60" t="s">
        <v>387</v>
      </c>
      <c r="E4" s="59" t="s">
        <v>535</v>
      </c>
      <c r="G4" s="59" t="s">
        <v>536</v>
      </c>
    </row>
    <row r="5" spans="3:7" s="56" customFormat="1" ht="25.05" customHeight="1">
      <c r="C5" s="59" t="s">
        <v>391</v>
      </c>
      <c r="E5" s="59" t="s">
        <v>537</v>
      </c>
      <c r="G5" s="59" t="s">
        <v>538</v>
      </c>
    </row>
    <row r="6" spans="3:7" s="56" customFormat="1" ht="25.05" customHeight="1">
      <c r="C6" s="59" t="s">
        <v>394</v>
      </c>
      <c r="E6" s="59" t="s">
        <v>539</v>
      </c>
      <c r="G6" s="59" t="s">
        <v>540</v>
      </c>
    </row>
    <row r="7" spans="3:7" s="56" customFormat="1" ht="25.05" customHeight="1">
      <c r="C7" s="59" t="s">
        <v>398</v>
      </c>
      <c r="E7" s="59" t="s">
        <v>541</v>
      </c>
      <c r="G7" s="59" t="s">
        <v>542</v>
      </c>
    </row>
    <row r="8" spans="3:7" s="56" customFormat="1" ht="25.05" customHeight="1">
      <c r="C8" s="59" t="s">
        <v>401</v>
      </c>
      <c r="E8" s="59" t="s">
        <v>543</v>
      </c>
      <c r="G8" s="59" t="s">
        <v>544</v>
      </c>
    </row>
    <row r="9" spans="3:7" s="56" customFormat="1" ht="25.05" customHeight="1">
      <c r="C9" s="59" t="s">
        <v>404</v>
      </c>
      <c r="E9" s="59" t="s">
        <v>545</v>
      </c>
      <c r="G9" s="59" t="s">
        <v>546</v>
      </c>
    </row>
    <row r="10" spans="3:7" s="56" customFormat="1" ht="25.05" customHeight="1">
      <c r="C10" s="59" t="s">
        <v>407</v>
      </c>
      <c r="E10" s="59" t="s">
        <v>547</v>
      </c>
      <c r="G10" s="59" t="s">
        <v>548</v>
      </c>
    </row>
    <row r="11" spans="3:7" s="56" customFormat="1" ht="25.05" customHeight="1">
      <c r="C11" s="59" t="s">
        <v>410</v>
      </c>
      <c r="E11" s="59" t="s">
        <v>549</v>
      </c>
      <c r="G11" s="59" t="s">
        <v>550</v>
      </c>
    </row>
    <row r="12" spans="3:7" s="56" customFormat="1" ht="25.05" customHeight="1">
      <c r="C12" s="59" t="s">
        <v>413</v>
      </c>
      <c r="E12" s="59" t="s">
        <v>551</v>
      </c>
      <c r="G12" s="59" t="s">
        <v>552</v>
      </c>
    </row>
    <row r="13" spans="3:7" s="56" customFormat="1" ht="25.05" customHeight="1">
      <c r="C13" s="59" t="s">
        <v>416</v>
      </c>
      <c r="E13" s="59" t="s">
        <v>553</v>
      </c>
    </row>
    <row r="14" spans="3:7" s="56" customFormat="1" ht="25.05" customHeight="1">
      <c r="C14" s="59" t="s">
        <v>419</v>
      </c>
      <c r="E14" s="59" t="s">
        <v>554</v>
      </c>
    </row>
    <row r="15" spans="3:7" s="56" customFormat="1" ht="25.05" customHeight="1">
      <c r="C15" s="59" t="s">
        <v>421</v>
      </c>
      <c r="E15" s="59" t="s">
        <v>555</v>
      </c>
    </row>
    <row r="16" spans="3:7" s="56" customFormat="1" ht="25.05" customHeight="1">
      <c r="C16" s="59" t="s">
        <v>424</v>
      </c>
      <c r="E16" s="59" t="s">
        <v>556</v>
      </c>
    </row>
    <row r="17" spans="3:10" s="56" customFormat="1" ht="25.05" customHeight="1">
      <c r="C17" s="59" t="s">
        <v>427</v>
      </c>
      <c r="E17" s="59" t="s">
        <v>557</v>
      </c>
    </row>
    <row r="18" spans="3:10" s="56" customFormat="1" ht="25.05" customHeight="1">
      <c r="C18" s="59" t="s">
        <v>430</v>
      </c>
    </row>
    <row r="19" spans="3:10" s="56" customFormat="1" ht="25.05" customHeight="1">
      <c r="C19" s="59" t="s">
        <v>558</v>
      </c>
    </row>
    <row r="20" spans="3:10" s="56" customFormat="1" ht="25.05" customHeight="1">
      <c r="C20" s="59" t="s">
        <v>436</v>
      </c>
    </row>
    <row r="21" spans="3:10" s="56" customFormat="1" ht="25.05" customHeight="1">
      <c r="C21" s="59" t="s">
        <v>440</v>
      </c>
    </row>
    <row r="22" spans="3:10" s="56" customFormat="1" ht="25.05" customHeight="1">
      <c r="C22" s="59" t="s">
        <v>443</v>
      </c>
    </row>
    <row r="23" spans="3:10" s="56" customFormat="1" ht="25.05" customHeight="1">
      <c r="C23" s="59" t="s">
        <v>446</v>
      </c>
    </row>
    <row r="24" spans="3:10" s="56" customFormat="1" ht="25.05" customHeight="1">
      <c r="C24" s="59" t="s">
        <v>448</v>
      </c>
    </row>
    <row r="25" spans="3:10" s="56" customFormat="1" ht="25.05" customHeight="1">
      <c r="C25" s="59" t="s">
        <v>450</v>
      </c>
    </row>
    <row r="26" spans="3:10" s="56" customFormat="1" ht="25.05" customHeight="1">
      <c r="C26" s="59" t="s">
        <v>453</v>
      </c>
    </row>
    <row r="27" spans="3:10" s="56" customFormat="1" ht="25.05" customHeight="1">
      <c r="C27" s="59" t="s">
        <v>455</v>
      </c>
    </row>
    <row r="28" spans="3:10" s="56" customFormat="1" ht="25.05" customHeight="1">
      <c r="C28" s="59" t="s">
        <v>457</v>
      </c>
    </row>
    <row r="29" spans="3:10" s="56" customFormat="1" ht="25.05" customHeight="1">
      <c r="C29" s="59" t="s">
        <v>460</v>
      </c>
    </row>
    <row r="30" spans="3:10" s="56" customFormat="1" ht="25.05" customHeight="1">
      <c r="C30" s="59" t="s">
        <v>462</v>
      </c>
    </row>
    <row r="31" spans="3:10" s="56" customFormat="1" ht="25.05" customHeight="1">
      <c r="C31" s="59" t="s">
        <v>465</v>
      </c>
    </row>
    <row r="32" spans="3:10" s="56" customFormat="1" ht="25.05" customHeight="1">
      <c r="C32" s="59" t="s">
        <v>468</v>
      </c>
      <c r="F32" s="61" t="s">
        <v>380</v>
      </c>
      <c r="G32" s="61" t="s">
        <v>381</v>
      </c>
      <c r="H32" s="61" t="s">
        <v>382</v>
      </c>
      <c r="I32" s="61" t="s">
        <v>383</v>
      </c>
      <c r="J32" s="61" t="s">
        <v>471</v>
      </c>
    </row>
    <row r="33" spans="3:10" s="56" customFormat="1" ht="25.05" customHeight="1">
      <c r="C33" s="59" t="s">
        <v>475</v>
      </c>
      <c r="F33" s="59" t="s">
        <v>471</v>
      </c>
      <c r="G33" s="59" t="s">
        <v>475</v>
      </c>
      <c r="H33" s="59" t="s">
        <v>503</v>
      </c>
      <c r="I33" s="59" t="s">
        <v>522</v>
      </c>
      <c r="J33" s="61" t="s">
        <v>471</v>
      </c>
    </row>
    <row r="34" spans="3:10" s="56" customFormat="1" ht="25.05" customHeight="1">
      <c r="C34" s="59" t="s">
        <v>477</v>
      </c>
      <c r="F34" s="60" t="s">
        <v>387</v>
      </c>
      <c r="G34" s="59" t="s">
        <v>477</v>
      </c>
      <c r="H34" s="59" t="s">
        <v>506</v>
      </c>
      <c r="I34" s="59" t="s">
        <v>525</v>
      </c>
    </row>
    <row r="35" spans="3:10" s="56" customFormat="1" ht="25.05" customHeight="1">
      <c r="C35" s="59" t="s">
        <v>480</v>
      </c>
      <c r="F35" s="59" t="s">
        <v>391</v>
      </c>
      <c r="G35" s="59" t="s">
        <v>480</v>
      </c>
      <c r="H35" s="59" t="s">
        <v>508</v>
      </c>
      <c r="I35" s="59" t="s">
        <v>527</v>
      </c>
    </row>
    <row r="36" spans="3:10" s="56" customFormat="1" ht="25.05" customHeight="1">
      <c r="C36" s="59" t="s">
        <v>484</v>
      </c>
      <c r="F36" s="59" t="s">
        <v>394</v>
      </c>
      <c r="G36" s="59" t="s">
        <v>484</v>
      </c>
      <c r="H36" s="59" t="s">
        <v>511</v>
      </c>
    </row>
    <row r="37" spans="3:10" s="56" customFormat="1" ht="25.05" customHeight="1">
      <c r="C37" s="59" t="s">
        <v>487</v>
      </c>
      <c r="F37" s="59" t="s">
        <v>398</v>
      </c>
      <c r="G37" s="59" t="s">
        <v>487</v>
      </c>
      <c r="H37" s="59" t="s">
        <v>513</v>
      </c>
    </row>
    <row r="38" spans="3:10" s="56" customFormat="1" ht="25.05" customHeight="1">
      <c r="C38" s="59" t="s">
        <v>490</v>
      </c>
      <c r="F38" s="59" t="s">
        <v>401</v>
      </c>
      <c r="G38" s="59" t="s">
        <v>490</v>
      </c>
      <c r="H38" s="59" t="s">
        <v>516</v>
      </c>
    </row>
    <row r="39" spans="3:10" s="56" customFormat="1" ht="25.05" customHeight="1">
      <c r="C39" s="59" t="s">
        <v>493</v>
      </c>
      <c r="F39" s="59" t="s">
        <v>404</v>
      </c>
      <c r="G39" s="59" t="s">
        <v>493</v>
      </c>
      <c r="H39" s="59" t="s">
        <v>519</v>
      </c>
    </row>
    <row r="40" spans="3:10" s="56" customFormat="1" ht="25.05" customHeight="1">
      <c r="C40" s="59" t="s">
        <v>496</v>
      </c>
      <c r="F40" s="59" t="s">
        <v>407</v>
      </c>
      <c r="G40" s="59" t="s">
        <v>496</v>
      </c>
    </row>
    <row r="41" spans="3:10" s="56" customFormat="1" ht="25.05" customHeight="1">
      <c r="C41" s="59" t="s">
        <v>497</v>
      </c>
      <c r="F41" s="59" t="s">
        <v>410</v>
      </c>
      <c r="G41" s="59" t="s">
        <v>497</v>
      </c>
    </row>
    <row r="42" spans="3:10" s="56" customFormat="1" ht="25.05" customHeight="1">
      <c r="C42" s="59" t="s">
        <v>499</v>
      </c>
      <c r="F42" s="59" t="s">
        <v>413</v>
      </c>
      <c r="G42" s="59" t="s">
        <v>499</v>
      </c>
    </row>
    <row r="43" spans="3:10" s="56" customFormat="1" ht="25.05" customHeight="1">
      <c r="C43" s="59" t="s">
        <v>503</v>
      </c>
      <c r="F43" s="59" t="s">
        <v>416</v>
      </c>
    </row>
    <row r="44" spans="3:10" s="56" customFormat="1" ht="25.05" customHeight="1">
      <c r="C44" s="59" t="s">
        <v>506</v>
      </c>
      <c r="F44" s="59" t="s">
        <v>419</v>
      </c>
    </row>
    <row r="45" spans="3:10" s="56" customFormat="1" ht="25.05" customHeight="1">
      <c r="C45" s="59" t="s">
        <v>508</v>
      </c>
      <c r="F45" s="59" t="s">
        <v>421</v>
      </c>
    </row>
    <row r="46" spans="3:10" s="56" customFormat="1" ht="25.05" customHeight="1">
      <c r="C46" s="59" t="s">
        <v>511</v>
      </c>
      <c r="F46" s="59" t="s">
        <v>424</v>
      </c>
    </row>
    <row r="47" spans="3:10" s="56" customFormat="1" ht="25.05" customHeight="1">
      <c r="C47" s="59" t="s">
        <v>513</v>
      </c>
      <c r="F47" s="59" t="s">
        <v>427</v>
      </c>
    </row>
    <row r="48" spans="3:10" s="56" customFormat="1" ht="25.05" customHeight="1">
      <c r="C48" s="59" t="s">
        <v>516</v>
      </c>
      <c r="F48" s="59" t="s">
        <v>430</v>
      </c>
    </row>
    <row r="49" spans="3:6" s="56" customFormat="1" ht="25.05" customHeight="1">
      <c r="C49" s="59" t="s">
        <v>519</v>
      </c>
      <c r="F49" s="59" t="s">
        <v>558</v>
      </c>
    </row>
    <row r="50" spans="3:6" s="56" customFormat="1" ht="25.05" customHeight="1">
      <c r="C50" s="59" t="s">
        <v>522</v>
      </c>
      <c r="F50" s="59" t="s">
        <v>436</v>
      </c>
    </row>
    <row r="51" spans="3:6" s="56" customFormat="1" ht="25.05" customHeight="1">
      <c r="C51" s="59" t="s">
        <v>525</v>
      </c>
      <c r="F51" s="59" t="s">
        <v>440</v>
      </c>
    </row>
    <row r="52" spans="3:6" s="56" customFormat="1" ht="25.05" customHeight="1">
      <c r="C52" s="59" t="s">
        <v>527</v>
      </c>
      <c r="F52" s="59" t="s">
        <v>443</v>
      </c>
    </row>
    <row r="53" spans="3:6" s="56" customFormat="1" ht="25.05" customHeight="1">
      <c r="F53" s="59" t="s">
        <v>446</v>
      </c>
    </row>
    <row r="54" spans="3:6" s="56" customFormat="1" ht="25.05" customHeight="1">
      <c r="F54" s="59" t="s">
        <v>448</v>
      </c>
    </row>
    <row r="55" spans="3:6" s="56" customFormat="1" ht="25.05" customHeight="1">
      <c r="F55" s="59" t="s">
        <v>450</v>
      </c>
    </row>
    <row r="56" spans="3:6" s="56" customFormat="1" ht="25.05" customHeight="1">
      <c r="F56" s="59" t="s">
        <v>453</v>
      </c>
    </row>
    <row r="57" spans="3:6" s="56" customFormat="1" ht="25.05" customHeight="1">
      <c r="F57" s="59" t="s">
        <v>455</v>
      </c>
    </row>
    <row r="58" spans="3:6" s="56" customFormat="1" ht="25.05" customHeight="1">
      <c r="F58" s="59" t="s">
        <v>457</v>
      </c>
    </row>
    <row r="59" spans="3:6" s="56" customFormat="1" ht="25.05" customHeight="1">
      <c r="F59" s="59" t="s">
        <v>460</v>
      </c>
    </row>
    <row r="60" spans="3:6" s="56" customFormat="1" ht="25.05" customHeight="1">
      <c r="F60" s="59" t="s">
        <v>462</v>
      </c>
    </row>
    <row r="61" spans="3:6" s="56" customFormat="1" ht="25.05" customHeight="1">
      <c r="F61" s="59" t="s">
        <v>465</v>
      </c>
    </row>
    <row r="62" spans="3:6" s="56" customFormat="1" ht="25.05" customHeight="1">
      <c r="F62" s="59" t="s">
        <v>468</v>
      </c>
    </row>
    <row r="63" spans="3:6" s="56" customFormat="1" ht="25.05" customHeight="1"/>
    <row r="64" spans="3:6" s="56" customFormat="1" ht="25.05" customHeight="1"/>
    <row r="65" s="56" customFormat="1" ht="25.05" customHeight="1"/>
    <row r="66" s="56" customFormat="1" ht="25.05" customHeight="1"/>
    <row r="67" s="56" customFormat="1" ht="25.05" customHeight="1"/>
    <row r="68" s="56" customFormat="1" ht="25.05" customHeight="1"/>
    <row r="69" s="56" customFormat="1" ht="25.05" customHeight="1"/>
    <row r="70" s="56" customFormat="1" ht="25.05" customHeight="1"/>
    <row r="71" s="56" customFormat="1" ht="25.05" customHeight="1"/>
    <row r="72" s="56" customFormat="1" ht="25.05" customHeight="1"/>
    <row r="73" s="56" customFormat="1" ht="25.05" customHeight="1"/>
    <row r="74" s="56" customFormat="1" ht="25.05" customHeight="1"/>
    <row r="75" s="56" customFormat="1" ht="25.05" customHeight="1"/>
    <row r="76" s="56" customFormat="1" ht="25.05" customHeight="1"/>
    <row r="77" s="56" customFormat="1" ht="25.05" customHeight="1"/>
    <row r="78" s="56" customFormat="1" ht="25.05" customHeight="1"/>
    <row r="79" s="56" customFormat="1" ht="25.05" customHeight="1"/>
    <row r="80" s="56" customFormat="1" ht="25.05" customHeight="1"/>
    <row r="81" s="56" customFormat="1" ht="25.05" customHeight="1"/>
    <row r="82" s="56" customFormat="1" ht="25.05" customHeight="1"/>
    <row r="83" s="56" customFormat="1" ht="25.05" customHeight="1"/>
    <row r="84" s="56" customFormat="1" ht="25.05" customHeight="1"/>
    <row r="85" s="56" customFormat="1" ht="25.05" customHeight="1"/>
    <row r="86" s="56" customFormat="1" ht="25.05" customHeight="1"/>
    <row r="87" s="56" customFormat="1" ht="25.05" customHeight="1"/>
    <row r="88" s="56" customFormat="1" ht="25.05" customHeight="1"/>
    <row r="89" s="56" customFormat="1" ht="25.05" customHeight="1"/>
    <row r="90" s="56" customFormat="1" ht="25.05" customHeight="1"/>
    <row r="91" s="56" customFormat="1" ht="25.05" customHeight="1"/>
    <row r="92" s="56" customFormat="1" ht="25.05" customHeight="1"/>
    <row r="93" s="56" customFormat="1" ht="25.05" customHeight="1"/>
    <row r="94" s="56" customFormat="1" ht="25.05" customHeight="1"/>
    <row r="95" s="56" customFormat="1" ht="25.05" customHeight="1"/>
    <row r="96" s="56" customFormat="1" ht="25.05" customHeight="1"/>
    <row r="97" s="56" customFormat="1" ht="25.05" customHeight="1"/>
    <row r="98" s="56" customFormat="1" ht="25.05" customHeight="1"/>
    <row r="99" s="56" customFormat="1" ht="25.05" customHeight="1"/>
    <row r="100" s="56" customFormat="1" ht="25.05" customHeight="1"/>
    <row r="101" s="56" customFormat="1" ht="25.05" customHeight="1"/>
    <row r="102" s="56" customFormat="1" ht="25.05" customHeight="1"/>
    <row r="103" s="56" customFormat="1" ht="25.05" customHeight="1"/>
    <row r="104" s="56" customFormat="1" ht="25.05" customHeight="1"/>
    <row r="105" s="56" customFormat="1" ht="25.05" customHeight="1"/>
    <row r="106" s="56" customFormat="1" ht="25.05" customHeight="1"/>
    <row r="107" s="56" customFormat="1" ht="25.05" customHeight="1"/>
  </sheetData>
  <phoneticPr fontId="3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1:I164"/>
  <sheetViews>
    <sheetView topLeftCell="B1" workbookViewId="0">
      <selection activeCell="A20" sqref="A20"/>
    </sheetView>
  </sheetViews>
  <sheetFormatPr defaultColWidth="20.77734375" defaultRowHeight="13.8"/>
  <cols>
    <col min="1" max="16384" width="20.77734375" style="57"/>
  </cols>
  <sheetData>
    <row r="1" spans="3:9" s="56" customFormat="1" ht="19.95" customHeight="1"/>
    <row r="2" spans="3:9" s="56" customFormat="1" ht="19.95" customHeight="1">
      <c r="C2" s="58" t="s">
        <v>340</v>
      </c>
      <c r="E2" s="58" t="s">
        <v>559</v>
      </c>
      <c r="G2" s="58" t="s">
        <v>352</v>
      </c>
      <c r="I2" s="58" t="s">
        <v>560</v>
      </c>
    </row>
    <row r="3" spans="3:9" s="56" customFormat="1" ht="19.95" customHeight="1">
      <c r="C3" s="59" t="s">
        <v>346</v>
      </c>
      <c r="E3" s="59" t="s">
        <v>561</v>
      </c>
      <c r="G3" s="59" t="s">
        <v>562</v>
      </c>
      <c r="I3" s="59" t="s">
        <v>563</v>
      </c>
    </row>
    <row r="4" spans="3:9" s="56" customFormat="1" ht="19.95" customHeight="1">
      <c r="C4" s="59" t="s">
        <v>564</v>
      </c>
      <c r="E4" s="59" t="s">
        <v>565</v>
      </c>
      <c r="G4" s="59" t="s">
        <v>566</v>
      </c>
      <c r="I4" s="59" t="s">
        <v>567</v>
      </c>
    </row>
    <row r="5" spans="3:9" s="56" customFormat="1" ht="19.95" customHeight="1">
      <c r="C5" s="59" t="s">
        <v>568</v>
      </c>
      <c r="E5" s="59" t="s">
        <v>569</v>
      </c>
      <c r="G5" s="59" t="s">
        <v>570</v>
      </c>
      <c r="I5" s="59" t="s">
        <v>571</v>
      </c>
    </row>
    <row r="6" spans="3:9" s="56" customFormat="1" ht="19.95" customHeight="1">
      <c r="C6" s="59" t="s">
        <v>572</v>
      </c>
      <c r="E6" s="59" t="s">
        <v>573</v>
      </c>
      <c r="G6" s="59" t="s">
        <v>574</v>
      </c>
      <c r="I6" s="59" t="s">
        <v>575</v>
      </c>
    </row>
    <row r="7" spans="3:9" s="56" customFormat="1" ht="19.95" customHeight="1">
      <c r="C7" s="59" t="s">
        <v>576</v>
      </c>
      <c r="E7" s="59" t="s">
        <v>577</v>
      </c>
      <c r="G7" s="59" t="s">
        <v>578</v>
      </c>
      <c r="I7" s="59" t="s">
        <v>579</v>
      </c>
    </row>
    <row r="8" spans="3:9" s="56" customFormat="1" ht="19.95" customHeight="1">
      <c r="C8" s="59" t="s">
        <v>580</v>
      </c>
      <c r="E8" s="59" t="s">
        <v>581</v>
      </c>
      <c r="I8" s="59" t="s">
        <v>582</v>
      </c>
    </row>
    <row r="9" spans="3:9" s="56" customFormat="1" ht="19.95" customHeight="1">
      <c r="E9" s="59" t="s">
        <v>583</v>
      </c>
      <c r="I9" s="59" t="s">
        <v>584</v>
      </c>
    </row>
    <row r="10" spans="3:9" s="56" customFormat="1" ht="19.95" customHeight="1">
      <c r="E10" s="59" t="s">
        <v>585</v>
      </c>
      <c r="I10" s="59" t="s">
        <v>586</v>
      </c>
    </row>
    <row r="11" spans="3:9" s="56" customFormat="1" ht="19.95" customHeight="1">
      <c r="E11" s="59" t="s">
        <v>587</v>
      </c>
      <c r="I11" s="59" t="s">
        <v>588</v>
      </c>
    </row>
    <row r="12" spans="3:9" s="56" customFormat="1" ht="19.95" customHeight="1">
      <c r="E12" s="59" t="s">
        <v>589</v>
      </c>
      <c r="I12" s="59" t="s">
        <v>590</v>
      </c>
    </row>
    <row r="13" spans="3:9" s="56" customFormat="1" ht="19.95" customHeight="1">
      <c r="E13" s="59" t="s">
        <v>591</v>
      </c>
      <c r="I13" s="59" t="s">
        <v>592</v>
      </c>
    </row>
    <row r="14" spans="3:9" s="56" customFormat="1" ht="19.95" customHeight="1">
      <c r="E14" s="59" t="s">
        <v>593</v>
      </c>
      <c r="I14" s="59" t="s">
        <v>594</v>
      </c>
    </row>
    <row r="15" spans="3:9" s="56" customFormat="1" ht="19.95" customHeight="1">
      <c r="E15" s="59" t="s">
        <v>595</v>
      </c>
      <c r="I15" s="59" t="s">
        <v>596</v>
      </c>
    </row>
    <row r="16" spans="3:9" s="56" customFormat="1" ht="19.95" customHeight="1">
      <c r="E16" s="59" t="s">
        <v>597</v>
      </c>
      <c r="I16" s="59" t="s">
        <v>598</v>
      </c>
    </row>
    <row r="17" spans="5:9" s="56" customFormat="1" ht="19.95" customHeight="1">
      <c r="E17" s="59" t="s">
        <v>599</v>
      </c>
      <c r="I17" s="59" t="s">
        <v>600</v>
      </c>
    </row>
    <row r="18" spans="5:9" s="56" customFormat="1" ht="19.95" customHeight="1"/>
    <row r="19" spans="5:9" s="56" customFormat="1" ht="19.95" customHeight="1"/>
    <row r="20" spans="5:9" s="56" customFormat="1" ht="19.95" customHeight="1"/>
    <row r="21" spans="5:9" s="56" customFormat="1" ht="19.95" customHeight="1"/>
    <row r="22" spans="5:9" s="56" customFormat="1" ht="19.95" customHeight="1"/>
    <row r="23" spans="5:9" s="56" customFormat="1" ht="19.95" customHeight="1"/>
    <row r="24" spans="5:9" s="56" customFormat="1" ht="19.95" customHeight="1"/>
    <row r="25" spans="5:9" s="56" customFormat="1" ht="19.95" customHeight="1"/>
    <row r="26" spans="5:9" s="56" customFormat="1" ht="19.95" customHeight="1"/>
    <row r="27" spans="5:9" s="56" customFormat="1" ht="19.95" customHeight="1"/>
    <row r="28" spans="5:9" s="56" customFormat="1" ht="19.95" customHeight="1"/>
    <row r="29" spans="5:9" s="56" customFormat="1" ht="19.95" customHeight="1"/>
    <row r="30" spans="5:9" s="56" customFormat="1" ht="19.95" customHeight="1"/>
    <row r="31" spans="5:9" s="56" customFormat="1" ht="19.95" customHeight="1"/>
    <row r="32" spans="5:9" s="56" customFormat="1" ht="19.95" customHeight="1"/>
    <row r="33" s="56" customFormat="1" ht="19.95" customHeight="1"/>
    <row r="34" s="56" customFormat="1" ht="19.95" customHeight="1"/>
    <row r="35" s="56" customFormat="1" ht="19.95" customHeight="1"/>
    <row r="36" s="56" customFormat="1" ht="19.95" customHeight="1"/>
    <row r="37" s="56" customFormat="1" ht="19.95" customHeight="1"/>
    <row r="38" s="56" customFormat="1" ht="19.95" customHeight="1"/>
    <row r="39" s="56" customFormat="1" ht="19.95" customHeight="1"/>
    <row r="40" s="56" customFormat="1" ht="19.95" customHeight="1"/>
    <row r="41" s="56" customFormat="1" ht="19.95" customHeight="1"/>
    <row r="42" s="56" customFormat="1" ht="19.95" customHeight="1"/>
    <row r="43" s="56" customFormat="1" ht="19.95" customHeight="1"/>
    <row r="44" s="56" customFormat="1" ht="19.95" customHeight="1"/>
    <row r="45" s="56" customFormat="1" ht="19.95" customHeight="1"/>
    <row r="46" s="56" customFormat="1" ht="19.95" customHeight="1"/>
    <row r="47" s="56" customFormat="1" ht="19.95" customHeight="1"/>
    <row r="48" s="56" customFormat="1" ht="19.95" customHeight="1"/>
    <row r="49" s="56" customFormat="1" ht="19.95" customHeight="1"/>
    <row r="50" s="56" customFormat="1" ht="19.95" customHeight="1"/>
    <row r="51" s="56" customFormat="1" ht="19.95" customHeight="1"/>
    <row r="52" s="56" customFormat="1" ht="19.95" customHeight="1"/>
    <row r="53" s="56" customFormat="1" ht="19.95" customHeight="1"/>
    <row r="54" s="56" customFormat="1" ht="19.95" customHeight="1"/>
    <row r="55" s="56" customFormat="1" ht="19.95" customHeight="1"/>
    <row r="56" s="56" customFormat="1" ht="19.95" customHeight="1"/>
    <row r="57" s="56" customFormat="1" ht="19.95" customHeight="1"/>
    <row r="58" s="56" customFormat="1" ht="19.95" customHeight="1"/>
    <row r="59" s="56" customFormat="1" ht="19.95" customHeight="1"/>
    <row r="60" s="56" customFormat="1" ht="19.95" customHeight="1"/>
    <row r="61" s="56" customFormat="1" ht="19.95" customHeight="1"/>
    <row r="62" s="56" customFormat="1" ht="19.95" customHeight="1"/>
    <row r="63" s="56" customFormat="1" ht="19.95" customHeight="1"/>
    <row r="64" s="56" customFormat="1" ht="19.95" customHeight="1"/>
    <row r="65" s="56" customFormat="1" ht="19.95" customHeight="1"/>
    <row r="66" s="56" customFormat="1" ht="19.95" customHeight="1"/>
    <row r="67" s="56" customFormat="1" ht="19.95" customHeight="1"/>
    <row r="68" s="56" customFormat="1" ht="19.95" customHeight="1"/>
    <row r="69" s="56" customFormat="1" ht="19.95" customHeight="1"/>
    <row r="70" s="56" customFormat="1" ht="19.95" customHeight="1"/>
    <row r="71" s="56" customFormat="1" ht="19.95" customHeight="1"/>
    <row r="72" s="56" customFormat="1" ht="19.95" customHeight="1"/>
    <row r="73" s="56" customFormat="1" ht="19.95" customHeight="1"/>
    <row r="74" s="56" customFormat="1" ht="19.95" customHeight="1"/>
    <row r="75" s="56" customFormat="1" ht="19.95" customHeight="1"/>
    <row r="76" s="56" customFormat="1" ht="19.95" customHeight="1"/>
    <row r="77" s="56" customFormat="1" ht="19.95" customHeight="1"/>
    <row r="78" s="56" customFormat="1" ht="19.95" customHeight="1"/>
    <row r="79" s="56" customFormat="1" ht="19.95" customHeight="1"/>
    <row r="80" s="56" customFormat="1" ht="19.95" customHeight="1"/>
    <row r="81" s="56" customFormat="1" ht="19.95" customHeight="1"/>
    <row r="82" s="56" customFormat="1" ht="19.95" customHeight="1"/>
    <row r="83" s="56" customFormat="1" ht="19.95" customHeight="1"/>
    <row r="84" s="56" customFormat="1" ht="19.95" customHeight="1"/>
    <row r="85" s="56" customFormat="1" ht="19.95" customHeight="1"/>
    <row r="86" s="56" customFormat="1" ht="19.95" customHeight="1"/>
    <row r="87" s="56" customFormat="1" ht="19.95" customHeight="1"/>
    <row r="88" s="56" customFormat="1" ht="19.95" customHeight="1"/>
    <row r="89" s="56" customFormat="1" ht="19.95" customHeight="1"/>
    <row r="90" s="56" customFormat="1" ht="19.95" customHeight="1"/>
    <row r="91" s="56" customFormat="1" ht="19.95" customHeight="1"/>
    <row r="92" s="56" customFormat="1" ht="19.95" customHeight="1"/>
    <row r="93" s="56" customFormat="1" ht="19.95" customHeight="1"/>
    <row r="94" s="56" customFormat="1" ht="19.95" customHeight="1"/>
    <row r="95" s="56" customFormat="1" ht="19.95" customHeight="1"/>
    <row r="96" s="56" customFormat="1" ht="19.95" customHeight="1"/>
    <row r="97" s="56" customFormat="1" ht="19.95" customHeight="1"/>
    <row r="98" s="56" customFormat="1" ht="19.95" customHeight="1"/>
    <row r="99" s="56" customFormat="1" ht="19.95" customHeight="1"/>
    <row r="100" s="56" customFormat="1" ht="19.95" customHeight="1"/>
    <row r="101" s="56" customFormat="1" ht="19.95" customHeight="1"/>
    <row r="102" s="56" customFormat="1" ht="19.95" customHeight="1"/>
    <row r="103" s="56" customFormat="1" ht="19.95" customHeight="1"/>
    <row r="104" s="56" customFormat="1" ht="19.95" customHeight="1"/>
    <row r="105" s="56" customFormat="1" ht="19.95" customHeight="1"/>
    <row r="106" s="56" customFormat="1" ht="19.95" customHeight="1"/>
    <row r="107" s="56" customFormat="1" ht="19.95" customHeight="1"/>
    <row r="108" s="56" customFormat="1" ht="19.95" customHeight="1"/>
    <row r="109" s="56" customFormat="1" ht="19.95" customHeight="1"/>
    <row r="110" s="56" customFormat="1" ht="19.95" customHeight="1"/>
    <row r="111" s="56" customFormat="1" ht="19.95" customHeight="1"/>
    <row r="112" s="56" customFormat="1" ht="19.95" customHeight="1"/>
    <row r="113" s="56" customFormat="1" ht="19.95" customHeight="1"/>
    <row r="114" s="56" customFormat="1" ht="19.95" customHeight="1"/>
    <row r="115" s="56" customFormat="1" ht="19.95" customHeight="1"/>
    <row r="116" s="56" customFormat="1" ht="19.95" customHeight="1"/>
    <row r="117" s="56" customFormat="1" ht="19.95" customHeight="1"/>
    <row r="118" s="56" customFormat="1" ht="19.95" customHeight="1"/>
    <row r="119" s="56" customFormat="1" ht="19.95" customHeight="1"/>
    <row r="120" s="56" customFormat="1" ht="19.95" customHeight="1"/>
    <row r="121" s="56" customFormat="1" ht="19.95" customHeight="1"/>
    <row r="122" s="56" customFormat="1" ht="19.95" customHeight="1"/>
    <row r="123" s="56" customFormat="1" ht="19.95" customHeight="1"/>
    <row r="124" s="56" customFormat="1" ht="19.95" customHeight="1"/>
    <row r="125" s="56" customFormat="1" ht="19.95" customHeight="1"/>
    <row r="126" s="56" customFormat="1" ht="19.95" customHeight="1"/>
    <row r="127" s="56" customFormat="1" ht="19.95" customHeight="1"/>
    <row r="128" s="56" customFormat="1" ht="19.95" customHeight="1"/>
    <row r="129" s="56" customFormat="1" ht="19.95" customHeight="1"/>
    <row r="130" s="56" customFormat="1" ht="19.95" customHeight="1"/>
    <row r="131" s="56" customFormat="1" ht="19.95" customHeight="1"/>
    <row r="132" s="56" customFormat="1" ht="19.95" customHeight="1"/>
    <row r="133" s="56" customFormat="1" ht="19.95" customHeight="1"/>
    <row r="134" s="56" customFormat="1" ht="19.95" customHeight="1"/>
    <row r="135" s="56" customFormat="1" ht="19.95" customHeight="1"/>
    <row r="136" s="56" customFormat="1" ht="19.95" customHeight="1"/>
    <row r="137" s="56" customFormat="1" ht="19.95" customHeight="1"/>
    <row r="138" s="56" customFormat="1" ht="19.95" customHeight="1"/>
    <row r="139" s="56" customFormat="1" ht="19.95" customHeight="1"/>
    <row r="140" s="56" customFormat="1" ht="19.95" customHeight="1"/>
    <row r="141" s="56" customFormat="1" ht="19.95" customHeight="1"/>
    <row r="142" s="56" customFormat="1" ht="19.95" customHeight="1"/>
    <row r="143" s="56" customFormat="1" ht="19.95" customHeight="1"/>
    <row r="144" s="56" customFormat="1" ht="19.95" customHeight="1"/>
    <row r="145" s="56" customFormat="1" ht="19.95" customHeight="1"/>
    <row r="146" s="56" customFormat="1" ht="19.95" customHeight="1"/>
    <row r="147" s="56" customFormat="1" ht="19.95" customHeight="1"/>
    <row r="148" s="56" customFormat="1" ht="19.95" customHeight="1"/>
    <row r="149" s="56" customFormat="1" ht="19.95" customHeight="1"/>
    <row r="150" s="56" customFormat="1" ht="19.95" customHeight="1"/>
    <row r="151" s="56" customFormat="1" ht="19.95" customHeight="1"/>
    <row r="152" s="56" customFormat="1" ht="19.95" customHeight="1"/>
    <row r="153" s="56" customFormat="1" ht="19.95" customHeight="1"/>
    <row r="154" s="56" customFormat="1" ht="19.95" customHeight="1"/>
    <row r="155" s="56" customFormat="1" ht="19.95" customHeight="1"/>
    <row r="156" s="56" customFormat="1" ht="19.95" customHeight="1"/>
    <row r="157" s="56" customFormat="1" ht="19.95" customHeight="1"/>
    <row r="158" s="56" customFormat="1" ht="19.95" customHeight="1"/>
    <row r="159" s="56" customFormat="1" ht="19.95" customHeight="1"/>
    <row r="160" s="56" customFormat="1" ht="19.95" customHeight="1"/>
    <row r="161" s="56" customFormat="1" ht="19.95" customHeight="1"/>
    <row r="162" s="56" customFormat="1" ht="19.95" customHeight="1"/>
    <row r="163" s="56" customFormat="1" ht="19.95" customHeight="1"/>
    <row r="164" ht="19.95" customHeight="1"/>
  </sheetData>
  <phoneticPr fontId="3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H407"/>
  <sheetViews>
    <sheetView showGridLines="0" topLeftCell="A94" workbookViewId="0">
      <selection activeCell="M107" sqref="M107:P109"/>
    </sheetView>
  </sheetViews>
  <sheetFormatPr defaultColWidth="3" defaultRowHeight="13.8"/>
  <cols>
    <col min="2" max="2" width="11.6640625" style="46" customWidth="1"/>
    <col min="40" max="40" width="21" style="47" customWidth="1"/>
  </cols>
  <sheetData>
    <row r="1" spans="2:60" s="25" customFormat="1" ht="18" customHeight="1">
      <c r="B1" s="48"/>
    </row>
    <row r="2" spans="2:60" s="25" customFormat="1" ht="18" customHeight="1">
      <c r="B2" s="655" t="s">
        <v>601</v>
      </c>
      <c r="C2" s="655"/>
      <c r="D2" s="655"/>
      <c r="E2" s="655"/>
      <c r="F2" s="655"/>
      <c r="G2" s="655"/>
      <c r="H2" s="655"/>
      <c r="I2" s="655"/>
      <c r="J2" s="655"/>
      <c r="K2" s="655"/>
      <c r="L2" s="655"/>
      <c r="M2" s="655"/>
      <c r="N2" s="655"/>
      <c r="O2" s="655"/>
      <c r="P2" s="655"/>
      <c r="Q2" s="655"/>
      <c r="R2" s="655"/>
      <c r="S2" s="655"/>
      <c r="T2" s="655"/>
      <c r="U2" s="655"/>
      <c r="V2" s="655"/>
      <c r="W2" s="655"/>
      <c r="X2" s="655"/>
      <c r="Y2" s="655"/>
      <c r="Z2" s="655"/>
      <c r="AA2" s="655"/>
      <c r="AB2" s="655"/>
      <c r="AC2" s="655"/>
      <c r="AD2" s="655"/>
      <c r="AE2" s="655"/>
      <c r="AF2" s="655"/>
      <c r="AG2" s="655"/>
      <c r="AH2" s="655"/>
      <c r="AI2" s="655"/>
      <c r="AJ2" s="655"/>
      <c r="AK2" s="655"/>
      <c r="AL2" s="656"/>
      <c r="AN2" s="649" t="s">
        <v>602</v>
      </c>
      <c r="AO2" s="650"/>
      <c r="AP2" s="650"/>
      <c r="AQ2" s="650"/>
      <c r="AR2" s="650"/>
      <c r="AS2" s="650"/>
      <c r="AT2" s="650"/>
      <c r="AU2" s="650"/>
      <c r="AV2" s="650"/>
      <c r="AW2" s="650"/>
      <c r="AX2" s="650"/>
      <c r="AY2" s="650"/>
      <c r="AZ2" s="650"/>
      <c r="BA2" s="650"/>
      <c r="BB2" s="650"/>
      <c r="BC2" s="650"/>
      <c r="BD2" s="651"/>
    </row>
    <row r="3" spans="2:60" s="25" customFormat="1" ht="18" customHeight="1">
      <c r="B3" s="653"/>
      <c r="C3" s="653"/>
      <c r="D3" s="653"/>
      <c r="E3" s="653"/>
      <c r="F3" s="653"/>
      <c r="G3" s="653"/>
      <c r="H3" s="653"/>
      <c r="I3" s="653"/>
      <c r="J3" s="653"/>
      <c r="K3" s="653"/>
      <c r="L3" s="653"/>
      <c r="M3" s="653"/>
      <c r="N3" s="653"/>
      <c r="O3" s="653"/>
      <c r="P3" s="653"/>
      <c r="Q3" s="653"/>
      <c r="R3" s="653"/>
      <c r="S3" s="653"/>
      <c r="T3" s="653"/>
      <c r="U3" s="653"/>
      <c r="V3" s="653"/>
      <c r="W3" s="653"/>
      <c r="X3" s="653"/>
      <c r="Y3" s="653"/>
      <c r="Z3" s="653"/>
      <c r="AA3" s="653"/>
      <c r="AB3" s="653"/>
      <c r="AC3" s="653"/>
      <c r="AD3" s="653"/>
      <c r="AE3" s="653"/>
      <c r="AF3" s="653"/>
      <c r="AG3" s="653"/>
      <c r="AH3" s="653"/>
      <c r="AI3" s="653"/>
      <c r="AJ3" s="653"/>
      <c r="AK3" s="653"/>
      <c r="AL3" s="654"/>
      <c r="AN3" s="652"/>
      <c r="AO3" s="653"/>
      <c r="AP3" s="653"/>
      <c r="AQ3" s="653"/>
      <c r="AR3" s="653"/>
      <c r="AS3" s="653"/>
      <c r="AT3" s="653"/>
      <c r="AU3" s="653"/>
      <c r="AV3" s="653"/>
      <c r="AW3" s="653"/>
      <c r="AX3" s="653"/>
      <c r="AY3" s="653"/>
      <c r="AZ3" s="653"/>
      <c r="BA3" s="653"/>
      <c r="BB3" s="653"/>
      <c r="BC3" s="653"/>
      <c r="BD3" s="654"/>
    </row>
    <row r="4" spans="2:60" s="25" customFormat="1" ht="18" customHeight="1">
      <c r="B4" s="44" t="s">
        <v>603</v>
      </c>
      <c r="C4" s="663" t="s">
        <v>604</v>
      </c>
      <c r="D4" s="663"/>
      <c r="E4" s="663"/>
      <c r="F4" s="663"/>
      <c r="G4" s="663"/>
      <c r="H4" s="663"/>
      <c r="I4" s="664" t="s">
        <v>605</v>
      </c>
      <c r="J4" s="665"/>
      <c r="K4" s="665"/>
      <c r="L4" s="666"/>
      <c r="M4" s="667" t="s">
        <v>1608</v>
      </c>
      <c r="N4" s="665"/>
      <c r="O4" s="665"/>
      <c r="P4" s="666"/>
      <c r="Q4" s="663" t="s">
        <v>43</v>
      </c>
      <c r="R4" s="663"/>
      <c r="S4" s="663"/>
      <c r="T4" s="663"/>
      <c r="U4" s="663"/>
      <c r="V4" s="663"/>
      <c r="W4" s="663"/>
      <c r="X4" s="663"/>
      <c r="Y4" s="663"/>
      <c r="Z4" s="663"/>
      <c r="AA4" s="663"/>
      <c r="AB4" s="663"/>
      <c r="AC4" s="663"/>
      <c r="AD4" s="663"/>
      <c r="AE4" s="663"/>
      <c r="AF4" s="663"/>
      <c r="AG4" s="663"/>
      <c r="AH4" s="663"/>
      <c r="AI4" s="663"/>
      <c r="AJ4" s="663"/>
      <c r="AK4" s="663"/>
      <c r="AL4" s="663"/>
      <c r="AN4" s="54" t="s">
        <v>606</v>
      </c>
      <c r="AO4" s="664" t="s">
        <v>607</v>
      </c>
      <c r="AP4" s="665"/>
      <c r="AQ4" s="665"/>
      <c r="AR4" s="665"/>
      <c r="AS4" s="665"/>
      <c r="AT4" s="665"/>
      <c r="AU4" s="665"/>
      <c r="AV4" s="665"/>
      <c r="AW4" s="665"/>
      <c r="AX4" s="665"/>
      <c r="AY4" s="665"/>
      <c r="AZ4" s="665"/>
      <c r="BA4" s="665"/>
      <c r="BB4" s="665"/>
      <c r="BC4" s="665"/>
      <c r="BD4" s="666"/>
      <c r="BE4" s="55"/>
      <c r="BF4" s="55"/>
      <c r="BG4" s="55"/>
      <c r="BH4" s="55"/>
    </row>
    <row r="5" spans="2:60" s="25" customFormat="1" ht="18" customHeight="1">
      <c r="B5" s="528" t="s">
        <v>608</v>
      </c>
      <c r="C5" s="498" t="s">
        <v>609</v>
      </c>
      <c r="D5" s="534"/>
      <c r="E5" s="534"/>
      <c r="F5" s="534"/>
      <c r="G5" s="534"/>
      <c r="H5" s="499"/>
      <c r="I5" s="497" t="s">
        <v>610</v>
      </c>
      <c r="J5" s="497"/>
      <c r="K5" s="497"/>
      <c r="L5" s="497"/>
      <c r="M5" s="657" t="s">
        <v>1609</v>
      </c>
      <c r="N5" s="534"/>
      <c r="O5" s="534"/>
      <c r="P5" s="499"/>
      <c r="Q5" s="498" t="s">
        <v>611</v>
      </c>
      <c r="R5" s="534"/>
      <c r="S5" s="534"/>
      <c r="T5" s="534"/>
      <c r="U5" s="534"/>
      <c r="V5" s="534"/>
      <c r="W5" s="534"/>
      <c r="X5" s="534"/>
      <c r="Y5" s="534"/>
      <c r="Z5" s="534"/>
      <c r="AA5" s="534"/>
      <c r="AB5" s="534"/>
      <c r="AC5" s="534"/>
      <c r="AD5" s="534"/>
      <c r="AE5" s="534"/>
      <c r="AF5" s="534"/>
      <c r="AG5" s="534"/>
      <c r="AH5" s="534"/>
      <c r="AI5" s="534"/>
      <c r="AJ5" s="534"/>
      <c r="AK5" s="534"/>
      <c r="AL5" s="499"/>
      <c r="AN5" s="498" t="s">
        <v>612</v>
      </c>
      <c r="AO5" s="498" t="s">
        <v>613</v>
      </c>
      <c r="AP5" s="534"/>
      <c r="AQ5" s="534"/>
      <c r="AR5" s="534"/>
      <c r="AS5" s="534"/>
      <c r="AT5" s="534"/>
      <c r="AU5" s="534"/>
      <c r="AV5" s="534"/>
      <c r="AW5" s="534"/>
      <c r="AX5" s="534"/>
      <c r="AY5" s="534"/>
      <c r="AZ5" s="534"/>
      <c r="BA5" s="534"/>
      <c r="BB5" s="534"/>
      <c r="BC5" s="534"/>
      <c r="BD5" s="499"/>
    </row>
    <row r="6" spans="2:60" s="25" customFormat="1" ht="18" customHeight="1">
      <c r="B6" s="661"/>
      <c r="C6" s="526"/>
      <c r="D6" s="536"/>
      <c r="E6" s="536"/>
      <c r="F6" s="536"/>
      <c r="G6" s="536"/>
      <c r="H6" s="527"/>
      <c r="I6" s="497"/>
      <c r="J6" s="497"/>
      <c r="K6" s="497"/>
      <c r="L6" s="497"/>
      <c r="M6" s="526"/>
      <c r="N6" s="536"/>
      <c r="O6" s="536"/>
      <c r="P6" s="527"/>
      <c r="Q6" s="526"/>
      <c r="R6" s="536"/>
      <c r="S6" s="536"/>
      <c r="T6" s="536"/>
      <c r="U6" s="536"/>
      <c r="V6" s="536"/>
      <c r="W6" s="536"/>
      <c r="X6" s="536"/>
      <c r="Y6" s="536"/>
      <c r="Z6" s="536"/>
      <c r="AA6" s="536"/>
      <c r="AB6" s="536"/>
      <c r="AC6" s="536"/>
      <c r="AD6" s="536"/>
      <c r="AE6" s="536"/>
      <c r="AF6" s="536"/>
      <c r="AG6" s="536"/>
      <c r="AH6" s="536"/>
      <c r="AI6" s="536"/>
      <c r="AJ6" s="536"/>
      <c r="AK6" s="536"/>
      <c r="AL6" s="527"/>
      <c r="AN6" s="526"/>
      <c r="AO6" s="526"/>
      <c r="AP6" s="536"/>
      <c r="AQ6" s="536"/>
      <c r="AR6" s="536"/>
      <c r="AS6" s="536"/>
      <c r="AT6" s="536"/>
      <c r="AU6" s="536"/>
      <c r="AV6" s="536"/>
      <c r="AW6" s="536"/>
      <c r="AX6" s="536"/>
      <c r="AY6" s="536"/>
      <c r="AZ6" s="536"/>
      <c r="BA6" s="536"/>
      <c r="BB6" s="536"/>
      <c r="BC6" s="536"/>
      <c r="BD6" s="527"/>
    </row>
    <row r="7" spans="2:60" s="25" customFormat="1" ht="18" customHeight="1">
      <c r="B7" s="662"/>
      <c r="C7" s="500"/>
      <c r="D7" s="535"/>
      <c r="E7" s="535"/>
      <c r="F7" s="535"/>
      <c r="G7" s="535"/>
      <c r="H7" s="501"/>
      <c r="I7" s="497"/>
      <c r="J7" s="497"/>
      <c r="K7" s="497"/>
      <c r="L7" s="497"/>
      <c r="M7" s="500"/>
      <c r="N7" s="535"/>
      <c r="O7" s="535"/>
      <c r="P7" s="501"/>
      <c r="Q7" s="500"/>
      <c r="R7" s="535"/>
      <c r="S7" s="535"/>
      <c r="T7" s="535"/>
      <c r="U7" s="535"/>
      <c r="V7" s="535"/>
      <c r="W7" s="535"/>
      <c r="X7" s="535"/>
      <c r="Y7" s="535"/>
      <c r="Z7" s="535"/>
      <c r="AA7" s="535"/>
      <c r="AB7" s="535"/>
      <c r="AC7" s="535"/>
      <c r="AD7" s="535"/>
      <c r="AE7" s="535"/>
      <c r="AF7" s="535"/>
      <c r="AG7" s="535"/>
      <c r="AH7" s="535"/>
      <c r="AI7" s="535"/>
      <c r="AJ7" s="535"/>
      <c r="AK7" s="535"/>
      <c r="AL7" s="501"/>
      <c r="AN7" s="526"/>
      <c r="AO7" s="526"/>
      <c r="AP7" s="536"/>
      <c r="AQ7" s="536"/>
      <c r="AR7" s="536"/>
      <c r="AS7" s="536"/>
      <c r="AT7" s="536"/>
      <c r="AU7" s="536"/>
      <c r="AV7" s="536"/>
      <c r="AW7" s="536"/>
      <c r="AX7" s="536"/>
      <c r="AY7" s="536"/>
      <c r="AZ7" s="536"/>
      <c r="BA7" s="536"/>
      <c r="BB7" s="536"/>
      <c r="BC7" s="536"/>
      <c r="BD7" s="527"/>
    </row>
    <row r="8" spans="2:60" s="25" customFormat="1" ht="18" customHeight="1">
      <c r="B8" s="658" t="s">
        <v>614</v>
      </c>
      <c r="C8" s="647" t="s">
        <v>615</v>
      </c>
      <c r="D8" s="639"/>
      <c r="E8" s="639"/>
      <c r="F8" s="639"/>
      <c r="G8" s="639"/>
      <c r="H8" s="640"/>
      <c r="I8" s="637" t="s">
        <v>616</v>
      </c>
      <c r="J8" s="637"/>
      <c r="K8" s="637"/>
      <c r="L8" s="637"/>
      <c r="M8" s="638" t="s">
        <v>1610</v>
      </c>
      <c r="N8" s="639"/>
      <c r="O8" s="639"/>
      <c r="P8" s="640"/>
      <c r="Q8" s="647" t="s">
        <v>617</v>
      </c>
      <c r="R8" s="639"/>
      <c r="S8" s="639"/>
      <c r="T8" s="639"/>
      <c r="U8" s="639"/>
      <c r="V8" s="639"/>
      <c r="W8" s="639"/>
      <c r="X8" s="639"/>
      <c r="Y8" s="639"/>
      <c r="Z8" s="639"/>
      <c r="AA8" s="639"/>
      <c r="AB8" s="639"/>
      <c r="AC8" s="639"/>
      <c r="AD8" s="639"/>
      <c r="AE8" s="639"/>
      <c r="AF8" s="639"/>
      <c r="AG8" s="639"/>
      <c r="AH8" s="639"/>
      <c r="AI8" s="639"/>
      <c r="AJ8" s="639"/>
      <c r="AK8" s="639"/>
      <c r="AL8" s="640"/>
      <c r="AN8" s="500"/>
      <c r="AO8" s="500"/>
      <c r="AP8" s="535"/>
      <c r="AQ8" s="535"/>
      <c r="AR8" s="535"/>
      <c r="AS8" s="535"/>
      <c r="AT8" s="535"/>
      <c r="AU8" s="535"/>
      <c r="AV8" s="535"/>
      <c r="AW8" s="535"/>
      <c r="AX8" s="535"/>
      <c r="AY8" s="535"/>
      <c r="AZ8" s="535"/>
      <c r="BA8" s="535"/>
      <c r="BB8" s="535"/>
      <c r="BC8" s="535"/>
      <c r="BD8" s="501"/>
    </row>
    <row r="9" spans="2:60" s="25" customFormat="1" ht="18" customHeight="1">
      <c r="B9" s="659"/>
      <c r="C9" s="641"/>
      <c r="D9" s="642"/>
      <c r="E9" s="642"/>
      <c r="F9" s="642"/>
      <c r="G9" s="642"/>
      <c r="H9" s="643"/>
      <c r="I9" s="637"/>
      <c r="J9" s="637"/>
      <c r="K9" s="637"/>
      <c r="L9" s="637"/>
      <c r="M9" s="641"/>
      <c r="N9" s="642"/>
      <c r="O9" s="642"/>
      <c r="P9" s="643"/>
      <c r="Q9" s="641"/>
      <c r="R9" s="642"/>
      <c r="S9" s="642"/>
      <c r="T9" s="642"/>
      <c r="U9" s="642"/>
      <c r="V9" s="642"/>
      <c r="W9" s="642"/>
      <c r="X9" s="642"/>
      <c r="Y9" s="642"/>
      <c r="Z9" s="642"/>
      <c r="AA9" s="642"/>
      <c r="AB9" s="642"/>
      <c r="AC9" s="642"/>
      <c r="AD9" s="642"/>
      <c r="AE9" s="642"/>
      <c r="AF9" s="642"/>
      <c r="AG9" s="642"/>
      <c r="AH9" s="642"/>
      <c r="AI9" s="642"/>
      <c r="AJ9" s="642"/>
      <c r="AK9" s="642"/>
      <c r="AL9" s="643"/>
      <c r="AN9" s="647" t="s">
        <v>618</v>
      </c>
      <c r="AO9" s="647" t="s">
        <v>619</v>
      </c>
      <c r="AP9" s="639"/>
      <c r="AQ9" s="639"/>
      <c r="AR9" s="639"/>
      <c r="AS9" s="639"/>
      <c r="AT9" s="639"/>
      <c r="AU9" s="639"/>
      <c r="AV9" s="639"/>
      <c r="AW9" s="639"/>
      <c r="AX9" s="639"/>
      <c r="AY9" s="639"/>
      <c r="AZ9" s="639"/>
      <c r="BA9" s="639"/>
      <c r="BB9" s="639"/>
      <c r="BC9" s="639"/>
      <c r="BD9" s="640"/>
    </row>
    <row r="10" spans="2:60" s="25" customFormat="1" ht="18" customHeight="1">
      <c r="B10" s="660"/>
      <c r="C10" s="644"/>
      <c r="D10" s="645"/>
      <c r="E10" s="645"/>
      <c r="F10" s="645"/>
      <c r="G10" s="645"/>
      <c r="H10" s="646"/>
      <c r="I10" s="637"/>
      <c r="J10" s="637"/>
      <c r="K10" s="637"/>
      <c r="L10" s="637"/>
      <c r="M10" s="644"/>
      <c r="N10" s="645"/>
      <c r="O10" s="645"/>
      <c r="P10" s="646"/>
      <c r="Q10" s="644"/>
      <c r="R10" s="645"/>
      <c r="S10" s="645"/>
      <c r="T10" s="645"/>
      <c r="U10" s="645"/>
      <c r="V10" s="645"/>
      <c r="W10" s="645"/>
      <c r="X10" s="645"/>
      <c r="Y10" s="645"/>
      <c r="Z10" s="645"/>
      <c r="AA10" s="645"/>
      <c r="AB10" s="645"/>
      <c r="AC10" s="645"/>
      <c r="AD10" s="645"/>
      <c r="AE10" s="645"/>
      <c r="AF10" s="645"/>
      <c r="AG10" s="645"/>
      <c r="AH10" s="645"/>
      <c r="AI10" s="645"/>
      <c r="AJ10" s="645"/>
      <c r="AK10" s="645"/>
      <c r="AL10" s="646"/>
      <c r="AN10" s="641"/>
      <c r="AO10" s="641"/>
      <c r="AP10" s="642"/>
      <c r="AQ10" s="642"/>
      <c r="AR10" s="642"/>
      <c r="AS10" s="642"/>
      <c r="AT10" s="642"/>
      <c r="AU10" s="642"/>
      <c r="AV10" s="642"/>
      <c r="AW10" s="642"/>
      <c r="AX10" s="642"/>
      <c r="AY10" s="642"/>
      <c r="AZ10" s="642"/>
      <c r="BA10" s="642"/>
      <c r="BB10" s="642"/>
      <c r="BC10" s="642"/>
      <c r="BD10" s="643"/>
    </row>
    <row r="11" spans="2:60" s="25" customFormat="1" ht="18" customHeight="1">
      <c r="B11" s="528" t="s">
        <v>620</v>
      </c>
      <c r="C11" s="498" t="s">
        <v>621</v>
      </c>
      <c r="D11" s="534"/>
      <c r="E11" s="534"/>
      <c r="F11" s="534"/>
      <c r="G11" s="534"/>
      <c r="H11" s="499"/>
      <c r="I11" s="497" t="s">
        <v>622</v>
      </c>
      <c r="J11" s="497"/>
      <c r="K11" s="497"/>
      <c r="L11" s="497"/>
      <c r="M11" s="648" t="s">
        <v>1611</v>
      </c>
      <c r="N11" s="534"/>
      <c r="O11" s="534"/>
      <c r="P11" s="499"/>
      <c r="Q11" s="498" t="s">
        <v>623</v>
      </c>
      <c r="R11" s="534"/>
      <c r="S11" s="534"/>
      <c r="T11" s="534"/>
      <c r="U11" s="534"/>
      <c r="V11" s="534"/>
      <c r="W11" s="534"/>
      <c r="X11" s="534"/>
      <c r="Y11" s="534"/>
      <c r="Z11" s="534"/>
      <c r="AA11" s="534"/>
      <c r="AB11" s="534"/>
      <c r="AC11" s="534"/>
      <c r="AD11" s="534"/>
      <c r="AE11" s="534"/>
      <c r="AF11" s="534"/>
      <c r="AG11" s="534"/>
      <c r="AH11" s="534"/>
      <c r="AI11" s="534"/>
      <c r="AJ11" s="534"/>
      <c r="AK11" s="534"/>
      <c r="AL11" s="499"/>
      <c r="AN11" s="641"/>
      <c r="AO11" s="641"/>
      <c r="AP11" s="642"/>
      <c r="AQ11" s="642"/>
      <c r="AR11" s="642"/>
      <c r="AS11" s="642"/>
      <c r="AT11" s="642"/>
      <c r="AU11" s="642"/>
      <c r="AV11" s="642"/>
      <c r="AW11" s="642"/>
      <c r="AX11" s="642"/>
      <c r="AY11" s="642"/>
      <c r="AZ11" s="642"/>
      <c r="BA11" s="642"/>
      <c r="BB11" s="642"/>
      <c r="BC11" s="642"/>
      <c r="BD11" s="643"/>
    </row>
    <row r="12" spans="2:60" s="25" customFormat="1" ht="18" customHeight="1">
      <c r="B12" s="661"/>
      <c r="C12" s="526"/>
      <c r="D12" s="536"/>
      <c r="E12" s="536"/>
      <c r="F12" s="536"/>
      <c r="G12" s="536"/>
      <c r="H12" s="527"/>
      <c r="I12" s="497"/>
      <c r="J12" s="497"/>
      <c r="K12" s="497"/>
      <c r="L12" s="497"/>
      <c r="M12" s="526"/>
      <c r="N12" s="536"/>
      <c r="O12" s="536"/>
      <c r="P12" s="527"/>
      <c r="Q12" s="526"/>
      <c r="R12" s="536"/>
      <c r="S12" s="536"/>
      <c r="T12" s="536"/>
      <c r="U12" s="536"/>
      <c r="V12" s="536"/>
      <c r="W12" s="536"/>
      <c r="X12" s="536"/>
      <c r="Y12" s="536"/>
      <c r="Z12" s="536"/>
      <c r="AA12" s="536"/>
      <c r="AB12" s="536"/>
      <c r="AC12" s="536"/>
      <c r="AD12" s="536"/>
      <c r="AE12" s="536"/>
      <c r="AF12" s="536"/>
      <c r="AG12" s="536"/>
      <c r="AH12" s="536"/>
      <c r="AI12" s="536"/>
      <c r="AJ12" s="536"/>
      <c r="AK12" s="536"/>
      <c r="AL12" s="527"/>
      <c r="AN12" s="644"/>
      <c r="AO12" s="644"/>
      <c r="AP12" s="645"/>
      <c r="AQ12" s="645"/>
      <c r="AR12" s="645"/>
      <c r="AS12" s="645"/>
      <c r="AT12" s="645"/>
      <c r="AU12" s="645"/>
      <c r="AV12" s="645"/>
      <c r="AW12" s="645"/>
      <c r="AX12" s="645"/>
      <c r="AY12" s="645"/>
      <c r="AZ12" s="645"/>
      <c r="BA12" s="645"/>
      <c r="BB12" s="645"/>
      <c r="BC12" s="645"/>
      <c r="BD12" s="646"/>
    </row>
    <row r="13" spans="2:60" s="25" customFormat="1" ht="18" customHeight="1">
      <c r="B13" s="662"/>
      <c r="C13" s="500"/>
      <c r="D13" s="535"/>
      <c r="E13" s="535"/>
      <c r="F13" s="535"/>
      <c r="G13" s="535"/>
      <c r="H13" s="501"/>
      <c r="I13" s="497"/>
      <c r="J13" s="497"/>
      <c r="K13" s="497"/>
      <c r="L13" s="497"/>
      <c r="M13" s="500"/>
      <c r="N13" s="535"/>
      <c r="O13" s="535"/>
      <c r="P13" s="501"/>
      <c r="Q13" s="500"/>
      <c r="R13" s="535"/>
      <c r="S13" s="535"/>
      <c r="T13" s="535"/>
      <c r="U13" s="535"/>
      <c r="V13" s="535"/>
      <c r="W13" s="535"/>
      <c r="X13" s="535"/>
      <c r="Y13" s="535"/>
      <c r="Z13" s="535"/>
      <c r="AA13" s="535"/>
      <c r="AB13" s="535"/>
      <c r="AC13" s="535"/>
      <c r="AD13" s="535"/>
      <c r="AE13" s="535"/>
      <c r="AF13" s="535"/>
      <c r="AG13" s="535"/>
      <c r="AH13" s="535"/>
      <c r="AI13" s="535"/>
      <c r="AJ13" s="535"/>
      <c r="AK13" s="535"/>
      <c r="AL13" s="501"/>
      <c r="AN13" s="498" t="s">
        <v>624</v>
      </c>
      <c r="AO13" s="498" t="s">
        <v>625</v>
      </c>
      <c r="AP13" s="534"/>
      <c r="AQ13" s="534"/>
      <c r="AR13" s="534"/>
      <c r="AS13" s="534"/>
      <c r="AT13" s="534"/>
      <c r="AU13" s="534"/>
      <c r="AV13" s="534"/>
      <c r="AW13" s="534"/>
      <c r="AX13" s="534"/>
      <c r="AY13" s="534"/>
      <c r="AZ13" s="534"/>
      <c r="BA13" s="534"/>
      <c r="BB13" s="534"/>
      <c r="BC13" s="534"/>
      <c r="BD13" s="499"/>
    </row>
    <row r="14" spans="2:60" s="25" customFormat="1" ht="18" customHeight="1">
      <c r="B14" s="658" t="s">
        <v>626</v>
      </c>
      <c r="C14" s="647" t="s">
        <v>627</v>
      </c>
      <c r="D14" s="639"/>
      <c r="E14" s="639"/>
      <c r="F14" s="639"/>
      <c r="G14" s="639"/>
      <c r="H14" s="640"/>
      <c r="I14" s="637" t="s">
        <v>628</v>
      </c>
      <c r="J14" s="637"/>
      <c r="K14" s="637"/>
      <c r="L14" s="637"/>
      <c r="M14" s="638" t="s">
        <v>1609</v>
      </c>
      <c r="N14" s="639"/>
      <c r="O14" s="639"/>
      <c r="P14" s="640"/>
      <c r="Q14" s="647" t="s">
        <v>629</v>
      </c>
      <c r="R14" s="639"/>
      <c r="S14" s="639"/>
      <c r="T14" s="639"/>
      <c r="U14" s="639"/>
      <c r="V14" s="639"/>
      <c r="W14" s="639"/>
      <c r="X14" s="639"/>
      <c r="Y14" s="639"/>
      <c r="Z14" s="639"/>
      <c r="AA14" s="639"/>
      <c r="AB14" s="639"/>
      <c r="AC14" s="639"/>
      <c r="AD14" s="639"/>
      <c r="AE14" s="639"/>
      <c r="AF14" s="639"/>
      <c r="AG14" s="639"/>
      <c r="AH14" s="639"/>
      <c r="AI14" s="639"/>
      <c r="AJ14" s="639"/>
      <c r="AK14" s="639"/>
      <c r="AL14" s="640"/>
      <c r="AN14" s="526"/>
      <c r="AO14" s="526"/>
      <c r="AP14" s="536"/>
      <c r="AQ14" s="536"/>
      <c r="AR14" s="536"/>
      <c r="AS14" s="536"/>
      <c r="AT14" s="536"/>
      <c r="AU14" s="536"/>
      <c r="AV14" s="536"/>
      <c r="AW14" s="536"/>
      <c r="AX14" s="536"/>
      <c r="AY14" s="536"/>
      <c r="AZ14" s="536"/>
      <c r="BA14" s="536"/>
      <c r="BB14" s="536"/>
      <c r="BC14" s="536"/>
      <c r="BD14" s="527"/>
    </row>
    <row r="15" spans="2:60" s="25" customFormat="1" ht="18" customHeight="1">
      <c r="B15" s="659"/>
      <c r="C15" s="641"/>
      <c r="D15" s="642"/>
      <c r="E15" s="642"/>
      <c r="F15" s="642"/>
      <c r="G15" s="642"/>
      <c r="H15" s="643"/>
      <c r="I15" s="637"/>
      <c r="J15" s="637"/>
      <c r="K15" s="637"/>
      <c r="L15" s="637"/>
      <c r="M15" s="641"/>
      <c r="N15" s="642"/>
      <c r="O15" s="642"/>
      <c r="P15" s="643"/>
      <c r="Q15" s="641"/>
      <c r="R15" s="642"/>
      <c r="S15" s="642"/>
      <c r="T15" s="642"/>
      <c r="U15" s="642"/>
      <c r="V15" s="642"/>
      <c r="W15" s="642"/>
      <c r="X15" s="642"/>
      <c r="Y15" s="642"/>
      <c r="Z15" s="642"/>
      <c r="AA15" s="642"/>
      <c r="AB15" s="642"/>
      <c r="AC15" s="642"/>
      <c r="AD15" s="642"/>
      <c r="AE15" s="642"/>
      <c r="AF15" s="642"/>
      <c r="AG15" s="642"/>
      <c r="AH15" s="642"/>
      <c r="AI15" s="642"/>
      <c r="AJ15" s="642"/>
      <c r="AK15" s="642"/>
      <c r="AL15" s="643"/>
      <c r="AN15" s="526"/>
      <c r="AO15" s="526"/>
      <c r="AP15" s="536"/>
      <c r="AQ15" s="536"/>
      <c r="AR15" s="536"/>
      <c r="AS15" s="536"/>
      <c r="AT15" s="536"/>
      <c r="AU15" s="536"/>
      <c r="AV15" s="536"/>
      <c r="AW15" s="536"/>
      <c r="AX15" s="536"/>
      <c r="AY15" s="536"/>
      <c r="AZ15" s="536"/>
      <c r="BA15" s="536"/>
      <c r="BB15" s="536"/>
      <c r="BC15" s="536"/>
      <c r="BD15" s="527"/>
    </row>
    <row r="16" spans="2:60" s="25" customFormat="1" ht="18" customHeight="1">
      <c r="B16" s="660"/>
      <c r="C16" s="644"/>
      <c r="D16" s="645"/>
      <c r="E16" s="645"/>
      <c r="F16" s="645"/>
      <c r="G16" s="645"/>
      <c r="H16" s="646"/>
      <c r="I16" s="637"/>
      <c r="J16" s="637"/>
      <c r="K16" s="637"/>
      <c r="L16" s="637"/>
      <c r="M16" s="644"/>
      <c r="N16" s="645"/>
      <c r="O16" s="645"/>
      <c r="P16" s="646"/>
      <c r="Q16" s="644"/>
      <c r="R16" s="645"/>
      <c r="S16" s="645"/>
      <c r="T16" s="645"/>
      <c r="U16" s="645"/>
      <c r="V16" s="645"/>
      <c r="W16" s="645"/>
      <c r="X16" s="645"/>
      <c r="Y16" s="645"/>
      <c r="Z16" s="645"/>
      <c r="AA16" s="645"/>
      <c r="AB16" s="645"/>
      <c r="AC16" s="645"/>
      <c r="AD16" s="645"/>
      <c r="AE16" s="645"/>
      <c r="AF16" s="645"/>
      <c r="AG16" s="645"/>
      <c r="AH16" s="645"/>
      <c r="AI16" s="645"/>
      <c r="AJ16" s="645"/>
      <c r="AK16" s="645"/>
      <c r="AL16" s="646"/>
      <c r="AN16" s="500"/>
      <c r="AO16" s="500"/>
      <c r="AP16" s="535"/>
      <c r="AQ16" s="535"/>
      <c r="AR16" s="535"/>
      <c r="AS16" s="535"/>
      <c r="AT16" s="535"/>
      <c r="AU16" s="535"/>
      <c r="AV16" s="535"/>
      <c r="AW16" s="535"/>
      <c r="AX16" s="535"/>
      <c r="AY16" s="535"/>
      <c r="AZ16" s="535"/>
      <c r="BA16" s="535"/>
      <c r="BB16" s="535"/>
      <c r="BC16" s="535"/>
      <c r="BD16" s="501"/>
    </row>
    <row r="17" spans="2:56" s="25" customFormat="1" ht="18" customHeight="1">
      <c r="B17" s="528" t="s">
        <v>630</v>
      </c>
      <c r="C17" s="498" t="s">
        <v>631</v>
      </c>
      <c r="D17" s="534"/>
      <c r="E17" s="534"/>
      <c r="F17" s="534"/>
      <c r="G17" s="534"/>
      <c r="H17" s="499"/>
      <c r="I17" s="497" t="s">
        <v>632</v>
      </c>
      <c r="J17" s="497"/>
      <c r="K17" s="497"/>
      <c r="L17" s="497"/>
      <c r="M17" s="648" t="s">
        <v>1609</v>
      </c>
      <c r="N17" s="534"/>
      <c r="O17" s="534"/>
      <c r="P17" s="499"/>
      <c r="Q17" s="498" t="s">
        <v>633</v>
      </c>
      <c r="R17" s="534"/>
      <c r="S17" s="534"/>
      <c r="T17" s="534"/>
      <c r="U17" s="534"/>
      <c r="V17" s="534"/>
      <c r="W17" s="534"/>
      <c r="X17" s="534"/>
      <c r="Y17" s="534"/>
      <c r="Z17" s="534"/>
      <c r="AA17" s="534"/>
      <c r="AB17" s="534"/>
      <c r="AC17" s="534"/>
      <c r="AD17" s="534"/>
      <c r="AE17" s="534"/>
      <c r="AF17" s="534"/>
      <c r="AG17" s="534"/>
      <c r="AH17" s="534"/>
      <c r="AI17" s="534"/>
      <c r="AJ17" s="534"/>
      <c r="AK17" s="534"/>
      <c r="AL17" s="499"/>
      <c r="AN17" s="647" t="s">
        <v>634</v>
      </c>
      <c r="AO17" s="647" t="s">
        <v>635</v>
      </c>
      <c r="AP17" s="639"/>
      <c r="AQ17" s="639"/>
      <c r="AR17" s="639"/>
      <c r="AS17" s="639"/>
      <c r="AT17" s="639"/>
      <c r="AU17" s="639"/>
      <c r="AV17" s="639"/>
      <c r="AW17" s="639"/>
      <c r="AX17" s="639"/>
      <c r="AY17" s="639"/>
      <c r="AZ17" s="639"/>
      <c r="BA17" s="639"/>
      <c r="BB17" s="639"/>
      <c r="BC17" s="639"/>
      <c r="BD17" s="640"/>
    </row>
    <row r="18" spans="2:56" s="25" customFormat="1" ht="18" customHeight="1">
      <c r="B18" s="661"/>
      <c r="C18" s="526"/>
      <c r="D18" s="536"/>
      <c r="E18" s="536"/>
      <c r="F18" s="536"/>
      <c r="G18" s="536"/>
      <c r="H18" s="527"/>
      <c r="I18" s="497"/>
      <c r="J18" s="497"/>
      <c r="K18" s="497"/>
      <c r="L18" s="497"/>
      <c r="M18" s="526"/>
      <c r="N18" s="536"/>
      <c r="O18" s="536"/>
      <c r="P18" s="527"/>
      <c r="Q18" s="526"/>
      <c r="R18" s="536"/>
      <c r="S18" s="536"/>
      <c r="T18" s="536"/>
      <c r="U18" s="536"/>
      <c r="V18" s="536"/>
      <c r="W18" s="536"/>
      <c r="X18" s="536"/>
      <c r="Y18" s="536"/>
      <c r="Z18" s="536"/>
      <c r="AA18" s="536"/>
      <c r="AB18" s="536"/>
      <c r="AC18" s="536"/>
      <c r="AD18" s="536"/>
      <c r="AE18" s="536"/>
      <c r="AF18" s="536"/>
      <c r="AG18" s="536"/>
      <c r="AH18" s="536"/>
      <c r="AI18" s="536"/>
      <c r="AJ18" s="536"/>
      <c r="AK18" s="536"/>
      <c r="AL18" s="527"/>
      <c r="AN18" s="641"/>
      <c r="AO18" s="641"/>
      <c r="AP18" s="642"/>
      <c r="AQ18" s="642"/>
      <c r="AR18" s="642"/>
      <c r="AS18" s="642"/>
      <c r="AT18" s="642"/>
      <c r="AU18" s="642"/>
      <c r="AV18" s="642"/>
      <c r="AW18" s="642"/>
      <c r="AX18" s="642"/>
      <c r="AY18" s="642"/>
      <c r="AZ18" s="642"/>
      <c r="BA18" s="642"/>
      <c r="BB18" s="642"/>
      <c r="BC18" s="642"/>
      <c r="BD18" s="643"/>
    </row>
    <row r="19" spans="2:56" s="25" customFormat="1" ht="18" customHeight="1">
      <c r="B19" s="662"/>
      <c r="C19" s="500"/>
      <c r="D19" s="535"/>
      <c r="E19" s="535"/>
      <c r="F19" s="535"/>
      <c r="G19" s="535"/>
      <c r="H19" s="501"/>
      <c r="I19" s="497"/>
      <c r="J19" s="497"/>
      <c r="K19" s="497"/>
      <c r="L19" s="497"/>
      <c r="M19" s="500"/>
      <c r="N19" s="535"/>
      <c r="O19" s="535"/>
      <c r="P19" s="501"/>
      <c r="Q19" s="500"/>
      <c r="R19" s="535"/>
      <c r="S19" s="535"/>
      <c r="T19" s="535"/>
      <c r="U19" s="535"/>
      <c r="V19" s="535"/>
      <c r="W19" s="535"/>
      <c r="X19" s="535"/>
      <c r="Y19" s="535"/>
      <c r="Z19" s="535"/>
      <c r="AA19" s="535"/>
      <c r="AB19" s="535"/>
      <c r="AC19" s="535"/>
      <c r="AD19" s="535"/>
      <c r="AE19" s="535"/>
      <c r="AF19" s="535"/>
      <c r="AG19" s="535"/>
      <c r="AH19" s="535"/>
      <c r="AI19" s="535"/>
      <c r="AJ19" s="535"/>
      <c r="AK19" s="535"/>
      <c r="AL19" s="501"/>
      <c r="AN19" s="641"/>
      <c r="AO19" s="641"/>
      <c r="AP19" s="642"/>
      <c r="AQ19" s="642"/>
      <c r="AR19" s="642"/>
      <c r="AS19" s="642"/>
      <c r="AT19" s="642"/>
      <c r="AU19" s="642"/>
      <c r="AV19" s="642"/>
      <c r="AW19" s="642"/>
      <c r="AX19" s="642"/>
      <c r="AY19" s="642"/>
      <c r="AZ19" s="642"/>
      <c r="BA19" s="642"/>
      <c r="BB19" s="642"/>
      <c r="BC19" s="642"/>
      <c r="BD19" s="643"/>
    </row>
    <row r="20" spans="2:56" s="25" customFormat="1" ht="18" customHeight="1">
      <c r="B20" s="658" t="s">
        <v>636</v>
      </c>
      <c r="C20" s="647" t="s">
        <v>637</v>
      </c>
      <c r="D20" s="639"/>
      <c r="E20" s="639"/>
      <c r="F20" s="639"/>
      <c r="G20" s="639"/>
      <c r="H20" s="640"/>
      <c r="I20" s="637" t="s">
        <v>414</v>
      </c>
      <c r="J20" s="637"/>
      <c r="K20" s="637"/>
      <c r="L20" s="637"/>
      <c r="M20" s="638" t="s">
        <v>1612</v>
      </c>
      <c r="N20" s="639"/>
      <c r="O20" s="639"/>
      <c r="P20" s="640"/>
      <c r="Q20" s="647" t="s">
        <v>638</v>
      </c>
      <c r="R20" s="639"/>
      <c r="S20" s="639"/>
      <c r="T20" s="639"/>
      <c r="U20" s="639"/>
      <c r="V20" s="639"/>
      <c r="W20" s="639"/>
      <c r="X20" s="639"/>
      <c r="Y20" s="639"/>
      <c r="Z20" s="639"/>
      <c r="AA20" s="639"/>
      <c r="AB20" s="639"/>
      <c r="AC20" s="639"/>
      <c r="AD20" s="639"/>
      <c r="AE20" s="639"/>
      <c r="AF20" s="639"/>
      <c r="AG20" s="639"/>
      <c r="AH20" s="639"/>
      <c r="AI20" s="639"/>
      <c r="AJ20" s="639"/>
      <c r="AK20" s="639"/>
      <c r="AL20" s="640"/>
      <c r="AN20" s="644"/>
      <c r="AO20" s="644"/>
      <c r="AP20" s="645"/>
      <c r="AQ20" s="645"/>
      <c r="AR20" s="645"/>
      <c r="AS20" s="645"/>
      <c r="AT20" s="645"/>
      <c r="AU20" s="645"/>
      <c r="AV20" s="645"/>
      <c r="AW20" s="645"/>
      <c r="AX20" s="645"/>
      <c r="AY20" s="645"/>
      <c r="AZ20" s="645"/>
      <c r="BA20" s="645"/>
      <c r="BB20" s="645"/>
      <c r="BC20" s="645"/>
      <c r="BD20" s="646"/>
    </row>
    <row r="21" spans="2:56" s="25" customFormat="1" ht="18" customHeight="1">
      <c r="B21" s="659"/>
      <c r="C21" s="641"/>
      <c r="D21" s="642"/>
      <c r="E21" s="642"/>
      <c r="F21" s="642"/>
      <c r="G21" s="642"/>
      <c r="H21" s="643"/>
      <c r="I21" s="637"/>
      <c r="J21" s="637"/>
      <c r="K21" s="637"/>
      <c r="L21" s="637"/>
      <c r="M21" s="641"/>
      <c r="N21" s="642"/>
      <c r="O21" s="642"/>
      <c r="P21" s="643"/>
      <c r="Q21" s="641"/>
      <c r="R21" s="642"/>
      <c r="S21" s="642"/>
      <c r="T21" s="642"/>
      <c r="U21" s="642"/>
      <c r="V21" s="642"/>
      <c r="W21" s="642"/>
      <c r="X21" s="642"/>
      <c r="Y21" s="642"/>
      <c r="Z21" s="642"/>
      <c r="AA21" s="642"/>
      <c r="AB21" s="642"/>
      <c r="AC21" s="642"/>
      <c r="AD21" s="642"/>
      <c r="AE21" s="642"/>
      <c r="AF21" s="642"/>
      <c r="AG21" s="642"/>
      <c r="AH21" s="642"/>
      <c r="AI21" s="642"/>
      <c r="AJ21" s="642"/>
      <c r="AK21" s="642"/>
      <c r="AL21" s="643"/>
      <c r="AN21" s="498" t="s">
        <v>639</v>
      </c>
      <c r="AO21" s="498" t="s">
        <v>640</v>
      </c>
      <c r="AP21" s="534"/>
      <c r="AQ21" s="534"/>
      <c r="AR21" s="534"/>
      <c r="AS21" s="534"/>
      <c r="AT21" s="534"/>
      <c r="AU21" s="534"/>
      <c r="AV21" s="534"/>
      <c r="AW21" s="534"/>
      <c r="AX21" s="534"/>
      <c r="AY21" s="534"/>
      <c r="AZ21" s="534"/>
      <c r="BA21" s="534"/>
      <c r="BB21" s="534"/>
      <c r="BC21" s="534"/>
      <c r="BD21" s="499"/>
    </row>
    <row r="22" spans="2:56" s="25" customFormat="1" ht="18" customHeight="1">
      <c r="B22" s="660"/>
      <c r="C22" s="644"/>
      <c r="D22" s="645"/>
      <c r="E22" s="645"/>
      <c r="F22" s="645"/>
      <c r="G22" s="645"/>
      <c r="H22" s="646"/>
      <c r="I22" s="637"/>
      <c r="J22" s="637"/>
      <c r="K22" s="637"/>
      <c r="L22" s="637"/>
      <c r="M22" s="644"/>
      <c r="N22" s="645"/>
      <c r="O22" s="645"/>
      <c r="P22" s="646"/>
      <c r="Q22" s="644"/>
      <c r="R22" s="645"/>
      <c r="S22" s="645"/>
      <c r="T22" s="645"/>
      <c r="U22" s="645"/>
      <c r="V22" s="645"/>
      <c r="W22" s="645"/>
      <c r="X22" s="645"/>
      <c r="Y22" s="645"/>
      <c r="Z22" s="645"/>
      <c r="AA22" s="645"/>
      <c r="AB22" s="645"/>
      <c r="AC22" s="645"/>
      <c r="AD22" s="645"/>
      <c r="AE22" s="645"/>
      <c r="AF22" s="645"/>
      <c r="AG22" s="645"/>
      <c r="AH22" s="645"/>
      <c r="AI22" s="645"/>
      <c r="AJ22" s="645"/>
      <c r="AK22" s="645"/>
      <c r="AL22" s="646"/>
      <c r="AN22" s="526"/>
      <c r="AO22" s="526"/>
      <c r="AP22" s="536"/>
      <c r="AQ22" s="536"/>
      <c r="AR22" s="536"/>
      <c r="AS22" s="536"/>
      <c r="AT22" s="536"/>
      <c r="AU22" s="536"/>
      <c r="AV22" s="536"/>
      <c r="AW22" s="536"/>
      <c r="AX22" s="536"/>
      <c r="AY22" s="536"/>
      <c r="AZ22" s="536"/>
      <c r="BA22" s="536"/>
      <c r="BB22" s="536"/>
      <c r="BC22" s="536"/>
      <c r="BD22" s="527"/>
    </row>
    <row r="23" spans="2:56" s="25" customFormat="1" ht="18" customHeight="1">
      <c r="B23" s="528" t="s">
        <v>641</v>
      </c>
      <c r="C23" s="498" t="s">
        <v>642</v>
      </c>
      <c r="D23" s="534"/>
      <c r="E23" s="534"/>
      <c r="F23" s="534"/>
      <c r="G23" s="534"/>
      <c r="H23" s="499"/>
      <c r="I23" s="497" t="s">
        <v>643</v>
      </c>
      <c r="J23" s="497"/>
      <c r="K23" s="497"/>
      <c r="L23" s="497"/>
      <c r="M23" s="648" t="s">
        <v>1609</v>
      </c>
      <c r="N23" s="534"/>
      <c r="O23" s="534"/>
      <c r="P23" s="499"/>
      <c r="Q23" s="498" t="s">
        <v>644</v>
      </c>
      <c r="R23" s="534"/>
      <c r="S23" s="534"/>
      <c r="T23" s="534"/>
      <c r="U23" s="534"/>
      <c r="V23" s="534"/>
      <c r="W23" s="534"/>
      <c r="X23" s="534"/>
      <c r="Y23" s="534"/>
      <c r="Z23" s="534"/>
      <c r="AA23" s="534"/>
      <c r="AB23" s="534"/>
      <c r="AC23" s="534"/>
      <c r="AD23" s="534"/>
      <c r="AE23" s="534"/>
      <c r="AF23" s="534"/>
      <c r="AG23" s="534"/>
      <c r="AH23" s="534"/>
      <c r="AI23" s="534"/>
      <c r="AJ23" s="534"/>
      <c r="AK23" s="534"/>
      <c r="AL23" s="499"/>
      <c r="AN23" s="526"/>
      <c r="AO23" s="526"/>
      <c r="AP23" s="536"/>
      <c r="AQ23" s="536"/>
      <c r="AR23" s="536"/>
      <c r="AS23" s="536"/>
      <c r="AT23" s="536"/>
      <c r="AU23" s="536"/>
      <c r="AV23" s="536"/>
      <c r="AW23" s="536"/>
      <c r="AX23" s="536"/>
      <c r="AY23" s="536"/>
      <c r="AZ23" s="536"/>
      <c r="BA23" s="536"/>
      <c r="BB23" s="536"/>
      <c r="BC23" s="536"/>
      <c r="BD23" s="527"/>
    </row>
    <row r="24" spans="2:56" s="25" customFormat="1" ht="18" customHeight="1">
      <c r="B24" s="661"/>
      <c r="C24" s="526"/>
      <c r="D24" s="536"/>
      <c r="E24" s="536"/>
      <c r="F24" s="536"/>
      <c r="G24" s="536"/>
      <c r="H24" s="527"/>
      <c r="I24" s="497"/>
      <c r="J24" s="497"/>
      <c r="K24" s="497"/>
      <c r="L24" s="497"/>
      <c r="M24" s="526"/>
      <c r="N24" s="536"/>
      <c r="O24" s="536"/>
      <c r="P24" s="527"/>
      <c r="Q24" s="526"/>
      <c r="R24" s="536"/>
      <c r="S24" s="536"/>
      <c r="T24" s="536"/>
      <c r="U24" s="536"/>
      <c r="V24" s="536"/>
      <c r="W24" s="536"/>
      <c r="X24" s="536"/>
      <c r="Y24" s="536"/>
      <c r="Z24" s="536"/>
      <c r="AA24" s="536"/>
      <c r="AB24" s="536"/>
      <c r="AC24" s="536"/>
      <c r="AD24" s="536"/>
      <c r="AE24" s="536"/>
      <c r="AF24" s="536"/>
      <c r="AG24" s="536"/>
      <c r="AH24" s="536"/>
      <c r="AI24" s="536"/>
      <c r="AJ24" s="536"/>
      <c r="AK24" s="536"/>
      <c r="AL24" s="527"/>
      <c r="AN24" s="500"/>
      <c r="AO24" s="500"/>
      <c r="AP24" s="535"/>
      <c r="AQ24" s="535"/>
      <c r="AR24" s="535"/>
      <c r="AS24" s="535"/>
      <c r="AT24" s="535"/>
      <c r="AU24" s="535"/>
      <c r="AV24" s="535"/>
      <c r="AW24" s="535"/>
      <c r="AX24" s="535"/>
      <c r="AY24" s="535"/>
      <c r="AZ24" s="535"/>
      <c r="BA24" s="535"/>
      <c r="BB24" s="535"/>
      <c r="BC24" s="535"/>
      <c r="BD24" s="501"/>
    </row>
    <row r="25" spans="2:56" s="25" customFormat="1" ht="18" customHeight="1">
      <c r="B25" s="662"/>
      <c r="C25" s="500"/>
      <c r="D25" s="535"/>
      <c r="E25" s="535"/>
      <c r="F25" s="535"/>
      <c r="G25" s="535"/>
      <c r="H25" s="501"/>
      <c r="I25" s="497"/>
      <c r="J25" s="497"/>
      <c r="K25" s="497"/>
      <c r="L25" s="497"/>
      <c r="M25" s="500"/>
      <c r="N25" s="535"/>
      <c r="O25" s="535"/>
      <c r="P25" s="501"/>
      <c r="Q25" s="500"/>
      <c r="R25" s="535"/>
      <c r="S25" s="535"/>
      <c r="T25" s="535"/>
      <c r="U25" s="535"/>
      <c r="V25" s="535"/>
      <c r="W25" s="535"/>
      <c r="X25" s="535"/>
      <c r="Y25" s="535"/>
      <c r="Z25" s="535"/>
      <c r="AA25" s="535"/>
      <c r="AB25" s="535"/>
      <c r="AC25" s="535"/>
      <c r="AD25" s="535"/>
      <c r="AE25" s="535"/>
      <c r="AF25" s="535"/>
      <c r="AG25" s="535"/>
      <c r="AH25" s="535"/>
      <c r="AI25" s="535"/>
      <c r="AJ25" s="535"/>
      <c r="AK25" s="535"/>
      <c r="AL25" s="501"/>
      <c r="AN25" s="647" t="s">
        <v>645</v>
      </c>
      <c r="AO25" s="647" t="s">
        <v>646</v>
      </c>
      <c r="AP25" s="639"/>
      <c r="AQ25" s="639"/>
      <c r="AR25" s="639"/>
      <c r="AS25" s="639"/>
      <c r="AT25" s="639"/>
      <c r="AU25" s="639"/>
      <c r="AV25" s="639"/>
      <c r="AW25" s="639"/>
      <c r="AX25" s="639"/>
      <c r="AY25" s="639"/>
      <c r="AZ25" s="639"/>
      <c r="BA25" s="639"/>
      <c r="BB25" s="639"/>
      <c r="BC25" s="639"/>
      <c r="BD25" s="640"/>
    </row>
    <row r="26" spans="2:56" s="25" customFormat="1" ht="18" customHeight="1">
      <c r="B26" s="658" t="s">
        <v>647</v>
      </c>
      <c r="C26" s="647" t="s">
        <v>648</v>
      </c>
      <c r="D26" s="639"/>
      <c r="E26" s="639"/>
      <c r="F26" s="639"/>
      <c r="G26" s="639"/>
      <c r="H26" s="640"/>
      <c r="I26" s="637" t="s">
        <v>649</v>
      </c>
      <c r="J26" s="637"/>
      <c r="K26" s="637"/>
      <c r="L26" s="637"/>
      <c r="M26" s="638" t="s">
        <v>1610</v>
      </c>
      <c r="N26" s="639"/>
      <c r="O26" s="639"/>
      <c r="P26" s="640"/>
      <c r="Q26" s="647" t="s">
        <v>650</v>
      </c>
      <c r="R26" s="639"/>
      <c r="S26" s="639"/>
      <c r="T26" s="639"/>
      <c r="U26" s="639"/>
      <c r="V26" s="639"/>
      <c r="W26" s="639"/>
      <c r="X26" s="639"/>
      <c r="Y26" s="639"/>
      <c r="Z26" s="639"/>
      <c r="AA26" s="639"/>
      <c r="AB26" s="639"/>
      <c r="AC26" s="639"/>
      <c r="AD26" s="639"/>
      <c r="AE26" s="639"/>
      <c r="AF26" s="639"/>
      <c r="AG26" s="639"/>
      <c r="AH26" s="639"/>
      <c r="AI26" s="639"/>
      <c r="AJ26" s="639"/>
      <c r="AK26" s="639"/>
      <c r="AL26" s="640"/>
      <c r="AN26" s="641"/>
      <c r="AO26" s="641"/>
      <c r="AP26" s="642"/>
      <c r="AQ26" s="642"/>
      <c r="AR26" s="642"/>
      <c r="AS26" s="642"/>
      <c r="AT26" s="642"/>
      <c r="AU26" s="642"/>
      <c r="AV26" s="642"/>
      <c r="AW26" s="642"/>
      <c r="AX26" s="642"/>
      <c r="AY26" s="642"/>
      <c r="AZ26" s="642"/>
      <c r="BA26" s="642"/>
      <c r="BB26" s="642"/>
      <c r="BC26" s="642"/>
      <c r="BD26" s="643"/>
    </row>
    <row r="27" spans="2:56" s="25" customFormat="1" ht="18" customHeight="1">
      <c r="B27" s="659"/>
      <c r="C27" s="641"/>
      <c r="D27" s="642"/>
      <c r="E27" s="642"/>
      <c r="F27" s="642"/>
      <c r="G27" s="642"/>
      <c r="H27" s="643"/>
      <c r="I27" s="637"/>
      <c r="J27" s="637"/>
      <c r="K27" s="637"/>
      <c r="L27" s="637"/>
      <c r="M27" s="641"/>
      <c r="N27" s="642"/>
      <c r="O27" s="642"/>
      <c r="P27" s="643"/>
      <c r="Q27" s="641"/>
      <c r="R27" s="642"/>
      <c r="S27" s="642"/>
      <c r="T27" s="642"/>
      <c r="U27" s="642"/>
      <c r="V27" s="642"/>
      <c r="W27" s="642"/>
      <c r="X27" s="642"/>
      <c r="Y27" s="642"/>
      <c r="Z27" s="642"/>
      <c r="AA27" s="642"/>
      <c r="AB27" s="642"/>
      <c r="AC27" s="642"/>
      <c r="AD27" s="642"/>
      <c r="AE27" s="642"/>
      <c r="AF27" s="642"/>
      <c r="AG27" s="642"/>
      <c r="AH27" s="642"/>
      <c r="AI27" s="642"/>
      <c r="AJ27" s="642"/>
      <c r="AK27" s="642"/>
      <c r="AL27" s="643"/>
      <c r="AN27" s="641"/>
      <c r="AO27" s="641"/>
      <c r="AP27" s="642"/>
      <c r="AQ27" s="642"/>
      <c r="AR27" s="642"/>
      <c r="AS27" s="642"/>
      <c r="AT27" s="642"/>
      <c r="AU27" s="642"/>
      <c r="AV27" s="642"/>
      <c r="AW27" s="642"/>
      <c r="AX27" s="642"/>
      <c r="AY27" s="642"/>
      <c r="AZ27" s="642"/>
      <c r="BA27" s="642"/>
      <c r="BB27" s="642"/>
      <c r="BC27" s="642"/>
      <c r="BD27" s="643"/>
    </row>
    <row r="28" spans="2:56" s="25" customFormat="1" ht="18" customHeight="1">
      <c r="B28" s="660"/>
      <c r="C28" s="644"/>
      <c r="D28" s="645"/>
      <c r="E28" s="645"/>
      <c r="F28" s="645"/>
      <c r="G28" s="645"/>
      <c r="H28" s="646"/>
      <c r="I28" s="637"/>
      <c r="J28" s="637"/>
      <c r="K28" s="637"/>
      <c r="L28" s="637"/>
      <c r="M28" s="644"/>
      <c r="N28" s="645"/>
      <c r="O28" s="645"/>
      <c r="P28" s="646"/>
      <c r="Q28" s="644"/>
      <c r="R28" s="645"/>
      <c r="S28" s="645"/>
      <c r="T28" s="645"/>
      <c r="U28" s="645"/>
      <c r="V28" s="645"/>
      <c r="W28" s="645"/>
      <c r="X28" s="645"/>
      <c r="Y28" s="645"/>
      <c r="Z28" s="645"/>
      <c r="AA28" s="645"/>
      <c r="AB28" s="645"/>
      <c r="AC28" s="645"/>
      <c r="AD28" s="645"/>
      <c r="AE28" s="645"/>
      <c r="AF28" s="645"/>
      <c r="AG28" s="645"/>
      <c r="AH28" s="645"/>
      <c r="AI28" s="645"/>
      <c r="AJ28" s="645"/>
      <c r="AK28" s="645"/>
      <c r="AL28" s="646"/>
      <c r="AN28" s="644"/>
      <c r="AO28" s="644"/>
      <c r="AP28" s="645"/>
      <c r="AQ28" s="645"/>
      <c r="AR28" s="645"/>
      <c r="AS28" s="645"/>
      <c r="AT28" s="645"/>
      <c r="AU28" s="645"/>
      <c r="AV28" s="645"/>
      <c r="AW28" s="645"/>
      <c r="AX28" s="645"/>
      <c r="AY28" s="645"/>
      <c r="AZ28" s="645"/>
      <c r="BA28" s="645"/>
      <c r="BB28" s="645"/>
      <c r="BC28" s="645"/>
      <c r="BD28" s="646"/>
    </row>
    <row r="29" spans="2:56" s="25" customFormat="1" ht="18" customHeight="1">
      <c r="B29" s="528" t="s">
        <v>651</v>
      </c>
      <c r="C29" s="498" t="s">
        <v>652</v>
      </c>
      <c r="D29" s="534"/>
      <c r="E29" s="534"/>
      <c r="F29" s="534"/>
      <c r="G29" s="534"/>
      <c r="H29" s="499"/>
      <c r="I29" s="497" t="s">
        <v>653</v>
      </c>
      <c r="J29" s="497"/>
      <c r="K29" s="497"/>
      <c r="L29" s="497"/>
      <c r="M29" s="648" t="s">
        <v>1609</v>
      </c>
      <c r="N29" s="534"/>
      <c r="O29" s="534"/>
      <c r="P29" s="499"/>
      <c r="Q29" s="498" t="s">
        <v>654</v>
      </c>
      <c r="R29" s="534"/>
      <c r="S29" s="534"/>
      <c r="T29" s="534"/>
      <c r="U29" s="534"/>
      <c r="V29" s="534"/>
      <c r="W29" s="534"/>
      <c r="X29" s="534"/>
      <c r="Y29" s="534"/>
      <c r="Z29" s="534"/>
      <c r="AA29" s="534"/>
      <c r="AB29" s="534"/>
      <c r="AC29" s="534"/>
      <c r="AD29" s="534"/>
      <c r="AE29" s="534"/>
      <c r="AF29" s="534"/>
      <c r="AG29" s="534"/>
      <c r="AH29" s="534"/>
      <c r="AI29" s="534"/>
      <c r="AJ29" s="534"/>
      <c r="AK29" s="534"/>
      <c r="AL29" s="499"/>
      <c r="AN29" s="498" t="s">
        <v>655</v>
      </c>
      <c r="AO29" s="498" t="s">
        <v>656</v>
      </c>
      <c r="AP29" s="534"/>
      <c r="AQ29" s="534"/>
      <c r="AR29" s="534"/>
      <c r="AS29" s="534"/>
      <c r="AT29" s="534"/>
      <c r="AU29" s="534"/>
      <c r="AV29" s="534"/>
      <c r="AW29" s="534"/>
      <c r="AX29" s="534"/>
      <c r="AY29" s="534"/>
      <c r="AZ29" s="534"/>
      <c r="BA29" s="534"/>
      <c r="BB29" s="534"/>
      <c r="BC29" s="534"/>
      <c r="BD29" s="499"/>
    </row>
    <row r="30" spans="2:56" s="25" customFormat="1" ht="18" customHeight="1">
      <c r="B30" s="661"/>
      <c r="C30" s="526"/>
      <c r="D30" s="536"/>
      <c r="E30" s="536"/>
      <c r="F30" s="536"/>
      <c r="G30" s="536"/>
      <c r="H30" s="527"/>
      <c r="I30" s="497"/>
      <c r="J30" s="497"/>
      <c r="K30" s="497"/>
      <c r="L30" s="497"/>
      <c r="M30" s="526"/>
      <c r="N30" s="536"/>
      <c r="O30" s="536"/>
      <c r="P30" s="527"/>
      <c r="Q30" s="526"/>
      <c r="R30" s="536"/>
      <c r="S30" s="536"/>
      <c r="T30" s="536"/>
      <c r="U30" s="536"/>
      <c r="V30" s="536"/>
      <c r="W30" s="536"/>
      <c r="X30" s="536"/>
      <c r="Y30" s="536"/>
      <c r="Z30" s="536"/>
      <c r="AA30" s="536"/>
      <c r="AB30" s="536"/>
      <c r="AC30" s="536"/>
      <c r="AD30" s="536"/>
      <c r="AE30" s="536"/>
      <c r="AF30" s="536"/>
      <c r="AG30" s="536"/>
      <c r="AH30" s="536"/>
      <c r="AI30" s="536"/>
      <c r="AJ30" s="536"/>
      <c r="AK30" s="536"/>
      <c r="AL30" s="527"/>
      <c r="AN30" s="526"/>
      <c r="AO30" s="526"/>
      <c r="AP30" s="536"/>
      <c r="AQ30" s="536"/>
      <c r="AR30" s="536"/>
      <c r="AS30" s="536"/>
      <c r="AT30" s="536"/>
      <c r="AU30" s="536"/>
      <c r="AV30" s="536"/>
      <c r="AW30" s="536"/>
      <c r="AX30" s="536"/>
      <c r="AY30" s="536"/>
      <c r="AZ30" s="536"/>
      <c r="BA30" s="536"/>
      <c r="BB30" s="536"/>
      <c r="BC30" s="536"/>
      <c r="BD30" s="527"/>
    </row>
    <row r="31" spans="2:56" s="25" customFormat="1" ht="18" customHeight="1">
      <c r="B31" s="662"/>
      <c r="C31" s="500"/>
      <c r="D31" s="535"/>
      <c r="E31" s="535"/>
      <c r="F31" s="535"/>
      <c r="G31" s="535"/>
      <c r="H31" s="501"/>
      <c r="I31" s="497"/>
      <c r="J31" s="497"/>
      <c r="K31" s="497"/>
      <c r="L31" s="497"/>
      <c r="M31" s="500"/>
      <c r="N31" s="535"/>
      <c r="O31" s="535"/>
      <c r="P31" s="501"/>
      <c r="Q31" s="500"/>
      <c r="R31" s="535"/>
      <c r="S31" s="535"/>
      <c r="T31" s="535"/>
      <c r="U31" s="535"/>
      <c r="V31" s="535"/>
      <c r="W31" s="535"/>
      <c r="X31" s="535"/>
      <c r="Y31" s="535"/>
      <c r="Z31" s="535"/>
      <c r="AA31" s="535"/>
      <c r="AB31" s="535"/>
      <c r="AC31" s="535"/>
      <c r="AD31" s="535"/>
      <c r="AE31" s="535"/>
      <c r="AF31" s="535"/>
      <c r="AG31" s="535"/>
      <c r="AH31" s="535"/>
      <c r="AI31" s="535"/>
      <c r="AJ31" s="535"/>
      <c r="AK31" s="535"/>
      <c r="AL31" s="501"/>
      <c r="AN31" s="526"/>
      <c r="AO31" s="526"/>
      <c r="AP31" s="536"/>
      <c r="AQ31" s="536"/>
      <c r="AR31" s="536"/>
      <c r="AS31" s="536"/>
      <c r="AT31" s="536"/>
      <c r="AU31" s="536"/>
      <c r="AV31" s="536"/>
      <c r="AW31" s="536"/>
      <c r="AX31" s="536"/>
      <c r="AY31" s="536"/>
      <c r="AZ31" s="536"/>
      <c r="BA31" s="536"/>
      <c r="BB31" s="536"/>
      <c r="BC31" s="536"/>
      <c r="BD31" s="527"/>
    </row>
    <row r="32" spans="2:56" s="25" customFormat="1" ht="18" customHeight="1">
      <c r="B32" s="658" t="s">
        <v>657</v>
      </c>
      <c r="C32" s="647" t="s">
        <v>658</v>
      </c>
      <c r="D32" s="639"/>
      <c r="E32" s="639"/>
      <c r="F32" s="639"/>
      <c r="G32" s="639"/>
      <c r="H32" s="640"/>
      <c r="I32" s="637" t="s">
        <v>659</v>
      </c>
      <c r="J32" s="637"/>
      <c r="K32" s="637"/>
      <c r="L32" s="637"/>
      <c r="M32" s="638" t="s">
        <v>1609</v>
      </c>
      <c r="N32" s="639"/>
      <c r="O32" s="639"/>
      <c r="P32" s="640"/>
      <c r="Q32" s="647" t="s">
        <v>660</v>
      </c>
      <c r="R32" s="639"/>
      <c r="S32" s="639"/>
      <c r="T32" s="639"/>
      <c r="U32" s="639"/>
      <c r="V32" s="639"/>
      <c r="W32" s="639"/>
      <c r="X32" s="639"/>
      <c r="Y32" s="639"/>
      <c r="Z32" s="639"/>
      <c r="AA32" s="639"/>
      <c r="AB32" s="639"/>
      <c r="AC32" s="639"/>
      <c r="AD32" s="639"/>
      <c r="AE32" s="639"/>
      <c r="AF32" s="639"/>
      <c r="AG32" s="639"/>
      <c r="AH32" s="639"/>
      <c r="AI32" s="639"/>
      <c r="AJ32" s="639"/>
      <c r="AK32" s="639"/>
      <c r="AL32" s="640"/>
      <c r="AN32" s="500"/>
      <c r="AO32" s="500"/>
      <c r="AP32" s="535"/>
      <c r="AQ32" s="535"/>
      <c r="AR32" s="535"/>
      <c r="AS32" s="535"/>
      <c r="AT32" s="535"/>
      <c r="AU32" s="535"/>
      <c r="AV32" s="535"/>
      <c r="AW32" s="535"/>
      <c r="AX32" s="535"/>
      <c r="AY32" s="535"/>
      <c r="AZ32" s="535"/>
      <c r="BA32" s="535"/>
      <c r="BB32" s="535"/>
      <c r="BC32" s="535"/>
      <c r="BD32" s="501"/>
    </row>
    <row r="33" spans="2:56" s="25" customFormat="1" ht="18" customHeight="1">
      <c r="B33" s="659"/>
      <c r="C33" s="641"/>
      <c r="D33" s="642"/>
      <c r="E33" s="642"/>
      <c r="F33" s="642"/>
      <c r="G33" s="642"/>
      <c r="H33" s="643"/>
      <c r="I33" s="637"/>
      <c r="J33" s="637"/>
      <c r="K33" s="637"/>
      <c r="L33" s="637"/>
      <c r="M33" s="641"/>
      <c r="N33" s="642"/>
      <c r="O33" s="642"/>
      <c r="P33" s="643"/>
      <c r="Q33" s="641"/>
      <c r="R33" s="642"/>
      <c r="S33" s="642"/>
      <c r="T33" s="642"/>
      <c r="U33" s="642"/>
      <c r="V33" s="642"/>
      <c r="W33" s="642"/>
      <c r="X33" s="642"/>
      <c r="Y33" s="642"/>
      <c r="Z33" s="642"/>
      <c r="AA33" s="642"/>
      <c r="AB33" s="642"/>
      <c r="AC33" s="642"/>
      <c r="AD33" s="642"/>
      <c r="AE33" s="642"/>
      <c r="AF33" s="642"/>
      <c r="AG33" s="642"/>
      <c r="AH33" s="642"/>
      <c r="AI33" s="642"/>
      <c r="AJ33" s="642"/>
      <c r="AK33" s="642"/>
      <c r="AL33" s="643"/>
      <c r="AN33" s="647" t="s">
        <v>661</v>
      </c>
      <c r="AO33" s="647" t="s">
        <v>662</v>
      </c>
      <c r="AP33" s="639"/>
      <c r="AQ33" s="639"/>
      <c r="AR33" s="639"/>
      <c r="AS33" s="639"/>
      <c r="AT33" s="639"/>
      <c r="AU33" s="639"/>
      <c r="AV33" s="639"/>
      <c r="AW33" s="639"/>
      <c r="AX33" s="639"/>
      <c r="AY33" s="639"/>
      <c r="AZ33" s="639"/>
      <c r="BA33" s="639"/>
      <c r="BB33" s="639"/>
      <c r="BC33" s="639"/>
      <c r="BD33" s="640"/>
    </row>
    <row r="34" spans="2:56" s="25" customFormat="1" ht="18" customHeight="1">
      <c r="B34" s="660"/>
      <c r="C34" s="644"/>
      <c r="D34" s="645"/>
      <c r="E34" s="645"/>
      <c r="F34" s="645"/>
      <c r="G34" s="645"/>
      <c r="H34" s="646"/>
      <c r="I34" s="637"/>
      <c r="J34" s="637"/>
      <c r="K34" s="637"/>
      <c r="L34" s="637"/>
      <c r="M34" s="644"/>
      <c r="N34" s="645"/>
      <c r="O34" s="645"/>
      <c r="P34" s="646"/>
      <c r="Q34" s="644"/>
      <c r="R34" s="645"/>
      <c r="S34" s="645"/>
      <c r="T34" s="645"/>
      <c r="U34" s="645"/>
      <c r="V34" s="645"/>
      <c r="W34" s="645"/>
      <c r="X34" s="645"/>
      <c r="Y34" s="645"/>
      <c r="Z34" s="645"/>
      <c r="AA34" s="645"/>
      <c r="AB34" s="645"/>
      <c r="AC34" s="645"/>
      <c r="AD34" s="645"/>
      <c r="AE34" s="645"/>
      <c r="AF34" s="645"/>
      <c r="AG34" s="645"/>
      <c r="AH34" s="645"/>
      <c r="AI34" s="645"/>
      <c r="AJ34" s="645"/>
      <c r="AK34" s="645"/>
      <c r="AL34" s="646"/>
      <c r="AN34" s="641"/>
      <c r="AO34" s="641"/>
      <c r="AP34" s="642"/>
      <c r="AQ34" s="642"/>
      <c r="AR34" s="642"/>
      <c r="AS34" s="642"/>
      <c r="AT34" s="642"/>
      <c r="AU34" s="642"/>
      <c r="AV34" s="642"/>
      <c r="AW34" s="642"/>
      <c r="AX34" s="642"/>
      <c r="AY34" s="642"/>
      <c r="AZ34" s="642"/>
      <c r="BA34" s="642"/>
      <c r="BB34" s="642"/>
      <c r="BC34" s="642"/>
      <c r="BD34" s="643"/>
    </row>
    <row r="35" spans="2:56" s="25" customFormat="1" ht="18" customHeight="1">
      <c r="B35" s="528" t="s">
        <v>663</v>
      </c>
      <c r="C35" s="498" t="s">
        <v>414</v>
      </c>
      <c r="D35" s="534"/>
      <c r="E35" s="534"/>
      <c r="F35" s="534"/>
      <c r="G35" s="534"/>
      <c r="H35" s="499"/>
      <c r="I35" s="497" t="s">
        <v>664</v>
      </c>
      <c r="J35" s="497"/>
      <c r="K35" s="497"/>
      <c r="L35" s="497"/>
      <c r="M35" s="648" t="s">
        <v>1609</v>
      </c>
      <c r="N35" s="534"/>
      <c r="O35" s="534"/>
      <c r="P35" s="499"/>
      <c r="Q35" s="498" t="s">
        <v>665</v>
      </c>
      <c r="R35" s="534"/>
      <c r="S35" s="534"/>
      <c r="T35" s="534"/>
      <c r="U35" s="534"/>
      <c r="V35" s="534"/>
      <c r="W35" s="534"/>
      <c r="X35" s="534"/>
      <c r="Y35" s="534"/>
      <c r="Z35" s="534"/>
      <c r="AA35" s="534"/>
      <c r="AB35" s="534"/>
      <c r="AC35" s="534"/>
      <c r="AD35" s="534"/>
      <c r="AE35" s="534"/>
      <c r="AF35" s="534"/>
      <c r="AG35" s="534"/>
      <c r="AH35" s="534"/>
      <c r="AI35" s="534"/>
      <c r="AJ35" s="534"/>
      <c r="AK35" s="534"/>
      <c r="AL35" s="499"/>
      <c r="AN35" s="641"/>
      <c r="AO35" s="641"/>
      <c r="AP35" s="642"/>
      <c r="AQ35" s="642"/>
      <c r="AR35" s="642"/>
      <c r="AS35" s="642"/>
      <c r="AT35" s="642"/>
      <c r="AU35" s="642"/>
      <c r="AV35" s="642"/>
      <c r="AW35" s="642"/>
      <c r="AX35" s="642"/>
      <c r="AY35" s="642"/>
      <c r="AZ35" s="642"/>
      <c r="BA35" s="642"/>
      <c r="BB35" s="642"/>
      <c r="BC35" s="642"/>
      <c r="BD35" s="643"/>
    </row>
    <row r="36" spans="2:56" s="25" customFormat="1" ht="18" customHeight="1">
      <c r="B36" s="661"/>
      <c r="C36" s="526"/>
      <c r="D36" s="536"/>
      <c r="E36" s="536"/>
      <c r="F36" s="536"/>
      <c r="G36" s="536"/>
      <c r="H36" s="527"/>
      <c r="I36" s="497"/>
      <c r="J36" s="497"/>
      <c r="K36" s="497"/>
      <c r="L36" s="497"/>
      <c r="M36" s="526"/>
      <c r="N36" s="536"/>
      <c r="O36" s="536"/>
      <c r="P36" s="527"/>
      <c r="Q36" s="526"/>
      <c r="R36" s="536"/>
      <c r="S36" s="536"/>
      <c r="T36" s="536"/>
      <c r="U36" s="536"/>
      <c r="V36" s="536"/>
      <c r="W36" s="536"/>
      <c r="X36" s="536"/>
      <c r="Y36" s="536"/>
      <c r="Z36" s="536"/>
      <c r="AA36" s="536"/>
      <c r="AB36" s="536"/>
      <c r="AC36" s="536"/>
      <c r="AD36" s="536"/>
      <c r="AE36" s="536"/>
      <c r="AF36" s="536"/>
      <c r="AG36" s="536"/>
      <c r="AH36" s="536"/>
      <c r="AI36" s="536"/>
      <c r="AJ36" s="536"/>
      <c r="AK36" s="536"/>
      <c r="AL36" s="527"/>
      <c r="AN36" s="644"/>
      <c r="AO36" s="644"/>
      <c r="AP36" s="645"/>
      <c r="AQ36" s="645"/>
      <c r="AR36" s="645"/>
      <c r="AS36" s="645"/>
      <c r="AT36" s="645"/>
      <c r="AU36" s="645"/>
      <c r="AV36" s="645"/>
      <c r="AW36" s="645"/>
      <c r="AX36" s="645"/>
      <c r="AY36" s="645"/>
      <c r="AZ36" s="645"/>
      <c r="BA36" s="645"/>
      <c r="BB36" s="645"/>
      <c r="BC36" s="645"/>
      <c r="BD36" s="646"/>
    </row>
    <row r="37" spans="2:56" s="25" customFormat="1" ht="18" customHeight="1">
      <c r="B37" s="662"/>
      <c r="C37" s="500"/>
      <c r="D37" s="535"/>
      <c r="E37" s="535"/>
      <c r="F37" s="535"/>
      <c r="G37" s="535"/>
      <c r="H37" s="501"/>
      <c r="I37" s="497"/>
      <c r="J37" s="497"/>
      <c r="K37" s="497"/>
      <c r="L37" s="497"/>
      <c r="M37" s="500"/>
      <c r="N37" s="535"/>
      <c r="O37" s="535"/>
      <c r="P37" s="501"/>
      <c r="Q37" s="500"/>
      <c r="R37" s="535"/>
      <c r="S37" s="535"/>
      <c r="T37" s="535"/>
      <c r="U37" s="535"/>
      <c r="V37" s="535"/>
      <c r="W37" s="535"/>
      <c r="X37" s="535"/>
      <c r="Y37" s="535"/>
      <c r="Z37" s="535"/>
      <c r="AA37" s="535"/>
      <c r="AB37" s="535"/>
      <c r="AC37" s="535"/>
      <c r="AD37" s="535"/>
      <c r="AE37" s="535"/>
      <c r="AF37" s="535"/>
      <c r="AG37" s="535"/>
      <c r="AH37" s="535"/>
      <c r="AI37" s="535"/>
      <c r="AJ37" s="535"/>
      <c r="AK37" s="535"/>
      <c r="AL37" s="501"/>
      <c r="AN37" s="498" t="s">
        <v>666</v>
      </c>
      <c r="AO37" s="498" t="s">
        <v>667</v>
      </c>
      <c r="AP37" s="534"/>
      <c r="AQ37" s="534"/>
      <c r="AR37" s="534"/>
      <c r="AS37" s="534"/>
      <c r="AT37" s="534"/>
      <c r="AU37" s="534"/>
      <c r="AV37" s="534"/>
      <c r="AW37" s="534"/>
      <c r="AX37" s="534"/>
      <c r="AY37" s="534"/>
      <c r="AZ37" s="534"/>
      <c r="BA37" s="534"/>
      <c r="BB37" s="534"/>
      <c r="BC37" s="534"/>
      <c r="BD37" s="499"/>
    </row>
    <row r="38" spans="2:56" s="25" customFormat="1" ht="18" customHeight="1">
      <c r="B38" s="658" t="s">
        <v>668</v>
      </c>
      <c r="C38" s="647" t="s">
        <v>669</v>
      </c>
      <c r="D38" s="639"/>
      <c r="E38" s="639"/>
      <c r="F38" s="639"/>
      <c r="G38" s="639"/>
      <c r="H38" s="640"/>
      <c r="I38" s="637" t="s">
        <v>670</v>
      </c>
      <c r="J38" s="637"/>
      <c r="K38" s="637"/>
      <c r="L38" s="637"/>
      <c r="M38" s="638" t="s">
        <v>1609</v>
      </c>
      <c r="N38" s="639"/>
      <c r="O38" s="639"/>
      <c r="P38" s="640"/>
      <c r="Q38" s="647" t="s">
        <v>671</v>
      </c>
      <c r="R38" s="639"/>
      <c r="S38" s="639"/>
      <c r="T38" s="639"/>
      <c r="U38" s="639"/>
      <c r="V38" s="639"/>
      <c r="W38" s="639"/>
      <c r="X38" s="639"/>
      <c r="Y38" s="639"/>
      <c r="Z38" s="639"/>
      <c r="AA38" s="639"/>
      <c r="AB38" s="639"/>
      <c r="AC38" s="639"/>
      <c r="AD38" s="639"/>
      <c r="AE38" s="639"/>
      <c r="AF38" s="639"/>
      <c r="AG38" s="639"/>
      <c r="AH38" s="639"/>
      <c r="AI38" s="639"/>
      <c r="AJ38" s="639"/>
      <c r="AK38" s="639"/>
      <c r="AL38" s="640"/>
      <c r="AN38" s="526"/>
      <c r="AO38" s="526"/>
      <c r="AP38" s="536"/>
      <c r="AQ38" s="536"/>
      <c r="AR38" s="536"/>
      <c r="AS38" s="536"/>
      <c r="AT38" s="536"/>
      <c r="AU38" s="536"/>
      <c r="AV38" s="536"/>
      <c r="AW38" s="536"/>
      <c r="AX38" s="536"/>
      <c r="AY38" s="536"/>
      <c r="AZ38" s="536"/>
      <c r="BA38" s="536"/>
      <c r="BB38" s="536"/>
      <c r="BC38" s="536"/>
      <c r="BD38" s="527"/>
    </row>
    <row r="39" spans="2:56" s="25" customFormat="1" ht="18" customHeight="1">
      <c r="B39" s="659"/>
      <c r="C39" s="641"/>
      <c r="D39" s="642"/>
      <c r="E39" s="642"/>
      <c r="F39" s="642"/>
      <c r="G39" s="642"/>
      <c r="H39" s="643"/>
      <c r="I39" s="637"/>
      <c r="J39" s="637"/>
      <c r="K39" s="637"/>
      <c r="L39" s="637"/>
      <c r="M39" s="641"/>
      <c r="N39" s="642"/>
      <c r="O39" s="642"/>
      <c r="P39" s="643"/>
      <c r="Q39" s="641"/>
      <c r="R39" s="642"/>
      <c r="S39" s="642"/>
      <c r="T39" s="642"/>
      <c r="U39" s="642"/>
      <c r="V39" s="642"/>
      <c r="W39" s="642"/>
      <c r="X39" s="642"/>
      <c r="Y39" s="642"/>
      <c r="Z39" s="642"/>
      <c r="AA39" s="642"/>
      <c r="AB39" s="642"/>
      <c r="AC39" s="642"/>
      <c r="AD39" s="642"/>
      <c r="AE39" s="642"/>
      <c r="AF39" s="642"/>
      <c r="AG39" s="642"/>
      <c r="AH39" s="642"/>
      <c r="AI39" s="642"/>
      <c r="AJ39" s="642"/>
      <c r="AK39" s="642"/>
      <c r="AL39" s="643"/>
      <c r="AN39" s="526"/>
      <c r="AO39" s="526"/>
      <c r="AP39" s="536"/>
      <c r="AQ39" s="536"/>
      <c r="AR39" s="536"/>
      <c r="AS39" s="536"/>
      <c r="AT39" s="536"/>
      <c r="AU39" s="536"/>
      <c r="AV39" s="536"/>
      <c r="AW39" s="536"/>
      <c r="AX39" s="536"/>
      <c r="AY39" s="536"/>
      <c r="AZ39" s="536"/>
      <c r="BA39" s="536"/>
      <c r="BB39" s="536"/>
      <c r="BC39" s="536"/>
      <c r="BD39" s="527"/>
    </row>
    <row r="40" spans="2:56" s="25" customFormat="1" ht="18" customHeight="1">
      <c r="B40" s="660"/>
      <c r="C40" s="644"/>
      <c r="D40" s="645"/>
      <c r="E40" s="645"/>
      <c r="F40" s="645"/>
      <c r="G40" s="645"/>
      <c r="H40" s="646"/>
      <c r="I40" s="637"/>
      <c r="J40" s="637"/>
      <c r="K40" s="637"/>
      <c r="L40" s="637"/>
      <c r="M40" s="644"/>
      <c r="N40" s="645"/>
      <c r="O40" s="645"/>
      <c r="P40" s="646"/>
      <c r="Q40" s="644"/>
      <c r="R40" s="645"/>
      <c r="S40" s="645"/>
      <c r="T40" s="645"/>
      <c r="U40" s="645"/>
      <c r="V40" s="645"/>
      <c r="W40" s="645"/>
      <c r="X40" s="645"/>
      <c r="Y40" s="645"/>
      <c r="Z40" s="645"/>
      <c r="AA40" s="645"/>
      <c r="AB40" s="645"/>
      <c r="AC40" s="645"/>
      <c r="AD40" s="645"/>
      <c r="AE40" s="645"/>
      <c r="AF40" s="645"/>
      <c r="AG40" s="645"/>
      <c r="AH40" s="645"/>
      <c r="AI40" s="645"/>
      <c r="AJ40" s="645"/>
      <c r="AK40" s="645"/>
      <c r="AL40" s="646"/>
      <c r="AN40" s="500"/>
      <c r="AO40" s="500"/>
      <c r="AP40" s="535"/>
      <c r="AQ40" s="535"/>
      <c r="AR40" s="535"/>
      <c r="AS40" s="535"/>
      <c r="AT40" s="535"/>
      <c r="AU40" s="535"/>
      <c r="AV40" s="535"/>
      <c r="AW40" s="535"/>
      <c r="AX40" s="535"/>
      <c r="AY40" s="535"/>
      <c r="AZ40" s="535"/>
      <c r="BA40" s="535"/>
      <c r="BB40" s="535"/>
      <c r="BC40" s="535"/>
      <c r="BD40" s="501"/>
    </row>
    <row r="41" spans="2:56" s="25" customFormat="1" ht="18" customHeight="1">
      <c r="B41" s="528" t="s">
        <v>672</v>
      </c>
      <c r="C41" s="498" t="s">
        <v>673</v>
      </c>
      <c r="D41" s="534"/>
      <c r="E41" s="534"/>
      <c r="F41" s="534"/>
      <c r="G41" s="534"/>
      <c r="H41" s="499"/>
      <c r="I41" s="497" t="s">
        <v>414</v>
      </c>
      <c r="J41" s="497"/>
      <c r="K41" s="497"/>
      <c r="L41" s="497"/>
      <c r="M41" s="648" t="s">
        <v>1612</v>
      </c>
      <c r="N41" s="534"/>
      <c r="O41" s="534"/>
      <c r="P41" s="499"/>
      <c r="Q41" s="498" t="s">
        <v>674</v>
      </c>
      <c r="R41" s="534"/>
      <c r="S41" s="534"/>
      <c r="T41" s="534"/>
      <c r="U41" s="534"/>
      <c r="V41" s="534"/>
      <c r="W41" s="534"/>
      <c r="X41" s="534"/>
      <c r="Y41" s="534"/>
      <c r="Z41" s="534"/>
      <c r="AA41" s="534"/>
      <c r="AB41" s="534"/>
      <c r="AC41" s="534"/>
      <c r="AD41" s="534"/>
      <c r="AE41" s="534"/>
      <c r="AF41" s="534"/>
      <c r="AG41" s="534"/>
      <c r="AH41" s="534"/>
      <c r="AI41" s="534"/>
      <c r="AJ41" s="534"/>
      <c r="AK41" s="534"/>
      <c r="AL41" s="499"/>
      <c r="AN41" s="647" t="s">
        <v>675</v>
      </c>
      <c r="AO41" s="647" t="s">
        <v>676</v>
      </c>
      <c r="AP41" s="639"/>
      <c r="AQ41" s="639"/>
      <c r="AR41" s="639"/>
      <c r="AS41" s="639"/>
      <c r="AT41" s="639"/>
      <c r="AU41" s="639"/>
      <c r="AV41" s="639"/>
      <c r="AW41" s="639"/>
      <c r="AX41" s="639"/>
      <c r="AY41" s="639"/>
      <c r="AZ41" s="639"/>
      <c r="BA41" s="639"/>
      <c r="BB41" s="639"/>
      <c r="BC41" s="639"/>
      <c r="BD41" s="640"/>
    </row>
    <row r="42" spans="2:56" s="25" customFormat="1" ht="18" customHeight="1">
      <c r="B42" s="661"/>
      <c r="C42" s="526"/>
      <c r="D42" s="536"/>
      <c r="E42" s="536"/>
      <c r="F42" s="536"/>
      <c r="G42" s="536"/>
      <c r="H42" s="527"/>
      <c r="I42" s="497"/>
      <c r="J42" s="497"/>
      <c r="K42" s="497"/>
      <c r="L42" s="497"/>
      <c r="M42" s="526"/>
      <c r="N42" s="536"/>
      <c r="O42" s="536"/>
      <c r="P42" s="527"/>
      <c r="Q42" s="526"/>
      <c r="R42" s="536"/>
      <c r="S42" s="536"/>
      <c r="T42" s="536"/>
      <c r="U42" s="536"/>
      <c r="V42" s="536"/>
      <c r="W42" s="536"/>
      <c r="X42" s="536"/>
      <c r="Y42" s="536"/>
      <c r="Z42" s="536"/>
      <c r="AA42" s="536"/>
      <c r="AB42" s="536"/>
      <c r="AC42" s="536"/>
      <c r="AD42" s="536"/>
      <c r="AE42" s="536"/>
      <c r="AF42" s="536"/>
      <c r="AG42" s="536"/>
      <c r="AH42" s="536"/>
      <c r="AI42" s="536"/>
      <c r="AJ42" s="536"/>
      <c r="AK42" s="536"/>
      <c r="AL42" s="527"/>
      <c r="AN42" s="641"/>
      <c r="AO42" s="641"/>
      <c r="AP42" s="642"/>
      <c r="AQ42" s="642"/>
      <c r="AR42" s="642"/>
      <c r="AS42" s="642"/>
      <c r="AT42" s="642"/>
      <c r="AU42" s="642"/>
      <c r="AV42" s="642"/>
      <c r="AW42" s="642"/>
      <c r="AX42" s="642"/>
      <c r="AY42" s="642"/>
      <c r="AZ42" s="642"/>
      <c r="BA42" s="642"/>
      <c r="BB42" s="642"/>
      <c r="BC42" s="642"/>
      <c r="BD42" s="643"/>
    </row>
    <row r="43" spans="2:56" s="25" customFormat="1" ht="18" customHeight="1">
      <c r="B43" s="662"/>
      <c r="C43" s="500"/>
      <c r="D43" s="535"/>
      <c r="E43" s="535"/>
      <c r="F43" s="535"/>
      <c r="G43" s="535"/>
      <c r="H43" s="501"/>
      <c r="I43" s="497"/>
      <c r="J43" s="497"/>
      <c r="K43" s="497"/>
      <c r="L43" s="497"/>
      <c r="M43" s="500"/>
      <c r="N43" s="535"/>
      <c r="O43" s="535"/>
      <c r="P43" s="501"/>
      <c r="Q43" s="500"/>
      <c r="R43" s="535"/>
      <c r="S43" s="535"/>
      <c r="T43" s="535"/>
      <c r="U43" s="535"/>
      <c r="V43" s="535"/>
      <c r="W43" s="535"/>
      <c r="X43" s="535"/>
      <c r="Y43" s="535"/>
      <c r="Z43" s="535"/>
      <c r="AA43" s="535"/>
      <c r="AB43" s="535"/>
      <c r="AC43" s="535"/>
      <c r="AD43" s="535"/>
      <c r="AE43" s="535"/>
      <c r="AF43" s="535"/>
      <c r="AG43" s="535"/>
      <c r="AH43" s="535"/>
      <c r="AI43" s="535"/>
      <c r="AJ43" s="535"/>
      <c r="AK43" s="535"/>
      <c r="AL43" s="501"/>
      <c r="AN43" s="641"/>
      <c r="AO43" s="641"/>
      <c r="AP43" s="642"/>
      <c r="AQ43" s="642"/>
      <c r="AR43" s="642"/>
      <c r="AS43" s="642"/>
      <c r="AT43" s="642"/>
      <c r="AU43" s="642"/>
      <c r="AV43" s="642"/>
      <c r="AW43" s="642"/>
      <c r="AX43" s="642"/>
      <c r="AY43" s="642"/>
      <c r="AZ43" s="642"/>
      <c r="BA43" s="642"/>
      <c r="BB43" s="642"/>
      <c r="BC43" s="642"/>
      <c r="BD43" s="643"/>
    </row>
    <row r="44" spans="2:56" s="25" customFormat="1" ht="18" customHeight="1">
      <c r="B44" s="658" t="s">
        <v>677</v>
      </c>
      <c r="C44" s="647" t="s">
        <v>678</v>
      </c>
      <c r="D44" s="639"/>
      <c r="E44" s="639"/>
      <c r="F44" s="639"/>
      <c r="G44" s="639"/>
      <c r="H44" s="640"/>
      <c r="I44" s="637" t="s">
        <v>679</v>
      </c>
      <c r="J44" s="637"/>
      <c r="K44" s="637"/>
      <c r="L44" s="637"/>
      <c r="M44" s="638" t="s">
        <v>1612</v>
      </c>
      <c r="N44" s="639"/>
      <c r="O44" s="639"/>
      <c r="P44" s="640"/>
      <c r="Q44" s="647" t="s">
        <v>680</v>
      </c>
      <c r="R44" s="639"/>
      <c r="S44" s="639"/>
      <c r="T44" s="639"/>
      <c r="U44" s="639"/>
      <c r="V44" s="639"/>
      <c r="W44" s="639"/>
      <c r="X44" s="639"/>
      <c r="Y44" s="639"/>
      <c r="Z44" s="639"/>
      <c r="AA44" s="639"/>
      <c r="AB44" s="639"/>
      <c r="AC44" s="639"/>
      <c r="AD44" s="639"/>
      <c r="AE44" s="639"/>
      <c r="AF44" s="639"/>
      <c r="AG44" s="639"/>
      <c r="AH44" s="639"/>
      <c r="AI44" s="639"/>
      <c r="AJ44" s="639"/>
      <c r="AK44" s="639"/>
      <c r="AL44" s="640"/>
      <c r="AN44" s="644"/>
      <c r="AO44" s="644"/>
      <c r="AP44" s="645"/>
      <c r="AQ44" s="645"/>
      <c r="AR44" s="645"/>
      <c r="AS44" s="645"/>
      <c r="AT44" s="645"/>
      <c r="AU44" s="645"/>
      <c r="AV44" s="645"/>
      <c r="AW44" s="645"/>
      <c r="AX44" s="645"/>
      <c r="AY44" s="645"/>
      <c r="AZ44" s="645"/>
      <c r="BA44" s="645"/>
      <c r="BB44" s="645"/>
      <c r="BC44" s="645"/>
      <c r="BD44" s="646"/>
    </row>
    <row r="45" spans="2:56" s="25" customFormat="1" ht="18" customHeight="1">
      <c r="B45" s="659"/>
      <c r="C45" s="641"/>
      <c r="D45" s="642"/>
      <c r="E45" s="642"/>
      <c r="F45" s="642"/>
      <c r="G45" s="642"/>
      <c r="H45" s="643"/>
      <c r="I45" s="637"/>
      <c r="J45" s="637"/>
      <c r="K45" s="637"/>
      <c r="L45" s="637"/>
      <c r="M45" s="641"/>
      <c r="N45" s="642"/>
      <c r="O45" s="642"/>
      <c r="P45" s="643"/>
      <c r="Q45" s="641"/>
      <c r="R45" s="642"/>
      <c r="S45" s="642"/>
      <c r="T45" s="642"/>
      <c r="U45" s="642"/>
      <c r="V45" s="642"/>
      <c r="W45" s="642"/>
      <c r="X45" s="642"/>
      <c r="Y45" s="642"/>
      <c r="Z45" s="642"/>
      <c r="AA45" s="642"/>
      <c r="AB45" s="642"/>
      <c r="AC45" s="642"/>
      <c r="AD45" s="642"/>
      <c r="AE45" s="642"/>
      <c r="AF45" s="642"/>
      <c r="AG45" s="642"/>
      <c r="AH45" s="642"/>
      <c r="AI45" s="642"/>
      <c r="AJ45" s="642"/>
      <c r="AK45" s="642"/>
      <c r="AL45" s="643"/>
      <c r="AN45" s="498" t="s">
        <v>681</v>
      </c>
      <c r="AO45" s="498" t="s">
        <v>682</v>
      </c>
      <c r="AP45" s="534"/>
      <c r="AQ45" s="534"/>
      <c r="AR45" s="534"/>
      <c r="AS45" s="534"/>
      <c r="AT45" s="534"/>
      <c r="AU45" s="534"/>
      <c r="AV45" s="534"/>
      <c r="AW45" s="534"/>
      <c r="AX45" s="534"/>
      <c r="AY45" s="534"/>
      <c r="AZ45" s="534"/>
      <c r="BA45" s="534"/>
      <c r="BB45" s="534"/>
      <c r="BC45" s="534"/>
      <c r="BD45" s="499"/>
    </row>
    <row r="46" spans="2:56" s="25" customFormat="1" ht="18" customHeight="1">
      <c r="B46" s="660"/>
      <c r="C46" s="644"/>
      <c r="D46" s="645"/>
      <c r="E46" s="645"/>
      <c r="F46" s="645"/>
      <c r="G46" s="645"/>
      <c r="H46" s="646"/>
      <c r="I46" s="637"/>
      <c r="J46" s="637"/>
      <c r="K46" s="637"/>
      <c r="L46" s="637"/>
      <c r="M46" s="644"/>
      <c r="N46" s="645"/>
      <c r="O46" s="645"/>
      <c r="P46" s="646"/>
      <c r="Q46" s="644"/>
      <c r="R46" s="645"/>
      <c r="S46" s="645"/>
      <c r="T46" s="645"/>
      <c r="U46" s="645"/>
      <c r="V46" s="645"/>
      <c r="W46" s="645"/>
      <c r="X46" s="645"/>
      <c r="Y46" s="645"/>
      <c r="Z46" s="645"/>
      <c r="AA46" s="645"/>
      <c r="AB46" s="645"/>
      <c r="AC46" s="645"/>
      <c r="AD46" s="645"/>
      <c r="AE46" s="645"/>
      <c r="AF46" s="645"/>
      <c r="AG46" s="645"/>
      <c r="AH46" s="645"/>
      <c r="AI46" s="645"/>
      <c r="AJ46" s="645"/>
      <c r="AK46" s="645"/>
      <c r="AL46" s="646"/>
      <c r="AN46" s="526"/>
      <c r="AO46" s="526"/>
      <c r="AP46" s="536"/>
      <c r="AQ46" s="536"/>
      <c r="AR46" s="536"/>
      <c r="AS46" s="536"/>
      <c r="AT46" s="536"/>
      <c r="AU46" s="536"/>
      <c r="AV46" s="536"/>
      <c r="AW46" s="536"/>
      <c r="AX46" s="536"/>
      <c r="AY46" s="536"/>
      <c r="AZ46" s="536"/>
      <c r="BA46" s="536"/>
      <c r="BB46" s="536"/>
      <c r="BC46" s="536"/>
      <c r="BD46" s="527"/>
    </row>
    <row r="47" spans="2:56" s="25" customFormat="1" ht="18" customHeight="1">
      <c r="B47" s="528" t="s">
        <v>683</v>
      </c>
      <c r="C47" s="498" t="s">
        <v>684</v>
      </c>
      <c r="D47" s="534"/>
      <c r="E47" s="534"/>
      <c r="F47" s="534"/>
      <c r="G47" s="534"/>
      <c r="H47" s="499"/>
      <c r="I47" s="497" t="s">
        <v>685</v>
      </c>
      <c r="J47" s="497"/>
      <c r="K47" s="497"/>
      <c r="L47" s="497"/>
      <c r="M47" s="648" t="s">
        <v>1609</v>
      </c>
      <c r="N47" s="534"/>
      <c r="O47" s="534"/>
      <c r="P47" s="499"/>
      <c r="Q47" s="498" t="s">
        <v>686</v>
      </c>
      <c r="R47" s="534"/>
      <c r="S47" s="534"/>
      <c r="T47" s="534"/>
      <c r="U47" s="534"/>
      <c r="V47" s="534"/>
      <c r="W47" s="534"/>
      <c r="X47" s="534"/>
      <c r="Y47" s="534"/>
      <c r="Z47" s="534"/>
      <c r="AA47" s="534"/>
      <c r="AB47" s="534"/>
      <c r="AC47" s="534"/>
      <c r="AD47" s="534"/>
      <c r="AE47" s="534"/>
      <c r="AF47" s="534"/>
      <c r="AG47" s="534"/>
      <c r="AH47" s="534"/>
      <c r="AI47" s="534"/>
      <c r="AJ47" s="534"/>
      <c r="AK47" s="534"/>
      <c r="AL47" s="499"/>
      <c r="AN47" s="526"/>
      <c r="AO47" s="526"/>
      <c r="AP47" s="536"/>
      <c r="AQ47" s="536"/>
      <c r="AR47" s="536"/>
      <c r="AS47" s="536"/>
      <c r="AT47" s="536"/>
      <c r="AU47" s="536"/>
      <c r="AV47" s="536"/>
      <c r="AW47" s="536"/>
      <c r="AX47" s="536"/>
      <c r="AY47" s="536"/>
      <c r="AZ47" s="536"/>
      <c r="BA47" s="536"/>
      <c r="BB47" s="536"/>
      <c r="BC47" s="536"/>
      <c r="BD47" s="527"/>
    </row>
    <row r="48" spans="2:56" s="25" customFormat="1" ht="18" customHeight="1">
      <c r="B48" s="661"/>
      <c r="C48" s="526"/>
      <c r="D48" s="536"/>
      <c r="E48" s="536"/>
      <c r="F48" s="536"/>
      <c r="G48" s="536"/>
      <c r="H48" s="527"/>
      <c r="I48" s="497"/>
      <c r="J48" s="497"/>
      <c r="K48" s="497"/>
      <c r="L48" s="497"/>
      <c r="M48" s="526"/>
      <c r="N48" s="536"/>
      <c r="O48" s="536"/>
      <c r="P48" s="527"/>
      <c r="Q48" s="526"/>
      <c r="R48" s="536"/>
      <c r="S48" s="536"/>
      <c r="T48" s="536"/>
      <c r="U48" s="536"/>
      <c r="V48" s="536"/>
      <c r="W48" s="536"/>
      <c r="X48" s="536"/>
      <c r="Y48" s="536"/>
      <c r="Z48" s="536"/>
      <c r="AA48" s="536"/>
      <c r="AB48" s="536"/>
      <c r="AC48" s="536"/>
      <c r="AD48" s="536"/>
      <c r="AE48" s="536"/>
      <c r="AF48" s="536"/>
      <c r="AG48" s="536"/>
      <c r="AH48" s="536"/>
      <c r="AI48" s="536"/>
      <c r="AJ48" s="536"/>
      <c r="AK48" s="536"/>
      <c r="AL48" s="527"/>
      <c r="AN48" s="500"/>
      <c r="AO48" s="500"/>
      <c r="AP48" s="535"/>
      <c r="AQ48" s="535"/>
      <c r="AR48" s="535"/>
      <c r="AS48" s="535"/>
      <c r="AT48" s="535"/>
      <c r="AU48" s="535"/>
      <c r="AV48" s="535"/>
      <c r="AW48" s="535"/>
      <c r="AX48" s="535"/>
      <c r="AY48" s="535"/>
      <c r="AZ48" s="535"/>
      <c r="BA48" s="535"/>
      <c r="BB48" s="535"/>
      <c r="BC48" s="535"/>
      <c r="BD48" s="501"/>
    </row>
    <row r="49" spans="2:56" s="25" customFormat="1" ht="18" customHeight="1">
      <c r="B49" s="662"/>
      <c r="C49" s="500"/>
      <c r="D49" s="535"/>
      <c r="E49" s="535"/>
      <c r="F49" s="535"/>
      <c r="G49" s="535"/>
      <c r="H49" s="501"/>
      <c r="I49" s="497"/>
      <c r="J49" s="497"/>
      <c r="K49" s="497"/>
      <c r="L49" s="497"/>
      <c r="M49" s="500"/>
      <c r="N49" s="535"/>
      <c r="O49" s="535"/>
      <c r="P49" s="501"/>
      <c r="Q49" s="500"/>
      <c r="R49" s="535"/>
      <c r="S49" s="535"/>
      <c r="T49" s="535"/>
      <c r="U49" s="535"/>
      <c r="V49" s="535"/>
      <c r="W49" s="535"/>
      <c r="X49" s="535"/>
      <c r="Y49" s="535"/>
      <c r="Z49" s="535"/>
      <c r="AA49" s="535"/>
      <c r="AB49" s="535"/>
      <c r="AC49" s="535"/>
      <c r="AD49" s="535"/>
      <c r="AE49" s="535"/>
      <c r="AF49" s="535"/>
      <c r="AG49" s="535"/>
      <c r="AH49" s="535"/>
      <c r="AI49" s="535"/>
      <c r="AJ49" s="535"/>
      <c r="AK49" s="535"/>
      <c r="AL49" s="501"/>
      <c r="AN49" s="647" t="s">
        <v>687</v>
      </c>
      <c r="AO49" s="647" t="s">
        <v>688</v>
      </c>
      <c r="AP49" s="639"/>
      <c r="AQ49" s="639"/>
      <c r="AR49" s="639"/>
      <c r="AS49" s="639"/>
      <c r="AT49" s="639"/>
      <c r="AU49" s="639"/>
      <c r="AV49" s="639"/>
      <c r="AW49" s="639"/>
      <c r="AX49" s="639"/>
      <c r="AY49" s="639"/>
      <c r="AZ49" s="639"/>
      <c r="BA49" s="639"/>
      <c r="BB49" s="639"/>
      <c r="BC49" s="639"/>
      <c r="BD49" s="640"/>
    </row>
    <row r="50" spans="2:56" s="25" customFormat="1" ht="18" customHeight="1">
      <c r="B50" s="658" t="s">
        <v>689</v>
      </c>
      <c r="C50" s="647" t="s">
        <v>690</v>
      </c>
      <c r="D50" s="639"/>
      <c r="E50" s="639"/>
      <c r="F50" s="639"/>
      <c r="G50" s="639"/>
      <c r="H50" s="640"/>
      <c r="I50" s="637" t="s">
        <v>691</v>
      </c>
      <c r="J50" s="637"/>
      <c r="K50" s="637"/>
      <c r="L50" s="637"/>
      <c r="M50" s="638" t="s">
        <v>1610</v>
      </c>
      <c r="N50" s="639"/>
      <c r="O50" s="639"/>
      <c r="P50" s="640"/>
      <c r="Q50" s="647" t="s">
        <v>692</v>
      </c>
      <c r="R50" s="639"/>
      <c r="S50" s="639"/>
      <c r="T50" s="639"/>
      <c r="U50" s="639"/>
      <c r="V50" s="639"/>
      <c r="W50" s="639"/>
      <c r="X50" s="639"/>
      <c r="Y50" s="639"/>
      <c r="Z50" s="639"/>
      <c r="AA50" s="639"/>
      <c r="AB50" s="639"/>
      <c r="AC50" s="639"/>
      <c r="AD50" s="639"/>
      <c r="AE50" s="639"/>
      <c r="AF50" s="639"/>
      <c r="AG50" s="639"/>
      <c r="AH50" s="639"/>
      <c r="AI50" s="639"/>
      <c r="AJ50" s="639"/>
      <c r="AK50" s="639"/>
      <c r="AL50" s="640"/>
      <c r="AN50" s="641"/>
      <c r="AO50" s="641"/>
      <c r="AP50" s="642"/>
      <c r="AQ50" s="642"/>
      <c r="AR50" s="642"/>
      <c r="AS50" s="642"/>
      <c r="AT50" s="642"/>
      <c r="AU50" s="642"/>
      <c r="AV50" s="642"/>
      <c r="AW50" s="642"/>
      <c r="AX50" s="642"/>
      <c r="AY50" s="642"/>
      <c r="AZ50" s="642"/>
      <c r="BA50" s="642"/>
      <c r="BB50" s="642"/>
      <c r="BC50" s="642"/>
      <c r="BD50" s="643"/>
    </row>
    <row r="51" spans="2:56" s="25" customFormat="1" ht="18" customHeight="1">
      <c r="B51" s="659"/>
      <c r="C51" s="641"/>
      <c r="D51" s="642"/>
      <c r="E51" s="642"/>
      <c r="F51" s="642"/>
      <c r="G51" s="642"/>
      <c r="H51" s="643"/>
      <c r="I51" s="637"/>
      <c r="J51" s="637"/>
      <c r="K51" s="637"/>
      <c r="L51" s="637"/>
      <c r="M51" s="641"/>
      <c r="N51" s="642"/>
      <c r="O51" s="642"/>
      <c r="P51" s="643"/>
      <c r="Q51" s="641"/>
      <c r="R51" s="642"/>
      <c r="S51" s="642"/>
      <c r="T51" s="642"/>
      <c r="U51" s="642"/>
      <c r="V51" s="642"/>
      <c r="W51" s="642"/>
      <c r="X51" s="642"/>
      <c r="Y51" s="642"/>
      <c r="Z51" s="642"/>
      <c r="AA51" s="642"/>
      <c r="AB51" s="642"/>
      <c r="AC51" s="642"/>
      <c r="AD51" s="642"/>
      <c r="AE51" s="642"/>
      <c r="AF51" s="642"/>
      <c r="AG51" s="642"/>
      <c r="AH51" s="642"/>
      <c r="AI51" s="642"/>
      <c r="AJ51" s="642"/>
      <c r="AK51" s="642"/>
      <c r="AL51" s="643"/>
      <c r="AN51" s="641"/>
      <c r="AO51" s="641"/>
      <c r="AP51" s="642"/>
      <c r="AQ51" s="642"/>
      <c r="AR51" s="642"/>
      <c r="AS51" s="642"/>
      <c r="AT51" s="642"/>
      <c r="AU51" s="642"/>
      <c r="AV51" s="642"/>
      <c r="AW51" s="642"/>
      <c r="AX51" s="642"/>
      <c r="AY51" s="642"/>
      <c r="AZ51" s="642"/>
      <c r="BA51" s="642"/>
      <c r="BB51" s="642"/>
      <c r="BC51" s="642"/>
      <c r="BD51" s="643"/>
    </row>
    <row r="52" spans="2:56" s="25" customFormat="1" ht="18" customHeight="1">
      <c r="B52" s="660"/>
      <c r="C52" s="644"/>
      <c r="D52" s="645"/>
      <c r="E52" s="645"/>
      <c r="F52" s="645"/>
      <c r="G52" s="645"/>
      <c r="H52" s="646"/>
      <c r="I52" s="637"/>
      <c r="J52" s="637"/>
      <c r="K52" s="637"/>
      <c r="L52" s="637"/>
      <c r="M52" s="644"/>
      <c r="N52" s="645"/>
      <c r="O52" s="645"/>
      <c r="P52" s="646"/>
      <c r="Q52" s="644"/>
      <c r="R52" s="645"/>
      <c r="S52" s="645"/>
      <c r="T52" s="645"/>
      <c r="U52" s="645"/>
      <c r="V52" s="645"/>
      <c r="W52" s="645"/>
      <c r="X52" s="645"/>
      <c r="Y52" s="645"/>
      <c r="Z52" s="645"/>
      <c r="AA52" s="645"/>
      <c r="AB52" s="645"/>
      <c r="AC52" s="645"/>
      <c r="AD52" s="645"/>
      <c r="AE52" s="645"/>
      <c r="AF52" s="645"/>
      <c r="AG52" s="645"/>
      <c r="AH52" s="645"/>
      <c r="AI52" s="645"/>
      <c r="AJ52" s="645"/>
      <c r="AK52" s="645"/>
      <c r="AL52" s="646"/>
      <c r="AN52" s="644"/>
      <c r="AO52" s="644"/>
      <c r="AP52" s="645"/>
      <c r="AQ52" s="645"/>
      <c r="AR52" s="645"/>
      <c r="AS52" s="645"/>
      <c r="AT52" s="645"/>
      <c r="AU52" s="645"/>
      <c r="AV52" s="645"/>
      <c r="AW52" s="645"/>
      <c r="AX52" s="645"/>
      <c r="AY52" s="645"/>
      <c r="AZ52" s="645"/>
      <c r="BA52" s="645"/>
      <c r="BB52" s="645"/>
      <c r="BC52" s="645"/>
      <c r="BD52" s="646"/>
    </row>
    <row r="53" spans="2:56" s="25" customFormat="1" ht="18" customHeight="1">
      <c r="B53" s="528" t="s">
        <v>693</v>
      </c>
      <c r="C53" s="498" t="s">
        <v>694</v>
      </c>
      <c r="D53" s="534"/>
      <c r="E53" s="534"/>
      <c r="F53" s="534"/>
      <c r="G53" s="534"/>
      <c r="H53" s="499"/>
      <c r="I53" s="497" t="s">
        <v>414</v>
      </c>
      <c r="J53" s="497"/>
      <c r="K53" s="497"/>
      <c r="L53" s="497"/>
      <c r="M53" s="648" t="s">
        <v>1609</v>
      </c>
      <c r="N53" s="534"/>
      <c r="O53" s="534"/>
      <c r="P53" s="499"/>
      <c r="Q53" s="498" t="s">
        <v>695</v>
      </c>
      <c r="R53" s="534"/>
      <c r="S53" s="534"/>
      <c r="T53" s="534"/>
      <c r="U53" s="534"/>
      <c r="V53" s="534"/>
      <c r="W53" s="534"/>
      <c r="X53" s="534"/>
      <c r="Y53" s="534"/>
      <c r="Z53" s="534"/>
      <c r="AA53" s="534"/>
      <c r="AB53" s="534"/>
      <c r="AC53" s="534"/>
      <c r="AD53" s="534"/>
      <c r="AE53" s="534"/>
      <c r="AF53" s="534"/>
      <c r="AG53" s="534"/>
      <c r="AH53" s="534"/>
      <c r="AI53" s="534"/>
      <c r="AJ53" s="534"/>
      <c r="AK53" s="534"/>
      <c r="AL53" s="499"/>
      <c r="AN53" s="498" t="s">
        <v>696</v>
      </c>
      <c r="AO53" s="498" t="s">
        <v>697</v>
      </c>
      <c r="AP53" s="534"/>
      <c r="AQ53" s="534"/>
      <c r="AR53" s="534"/>
      <c r="AS53" s="534"/>
      <c r="AT53" s="534"/>
      <c r="AU53" s="534"/>
      <c r="AV53" s="534"/>
      <c r="AW53" s="534"/>
      <c r="AX53" s="534"/>
      <c r="AY53" s="534"/>
      <c r="AZ53" s="534"/>
      <c r="BA53" s="534"/>
      <c r="BB53" s="534"/>
      <c r="BC53" s="534"/>
      <c r="BD53" s="499"/>
    </row>
    <row r="54" spans="2:56" s="25" customFormat="1" ht="18" customHeight="1">
      <c r="B54" s="661"/>
      <c r="C54" s="526"/>
      <c r="D54" s="536"/>
      <c r="E54" s="536"/>
      <c r="F54" s="536"/>
      <c r="G54" s="536"/>
      <c r="H54" s="527"/>
      <c r="I54" s="497"/>
      <c r="J54" s="497"/>
      <c r="K54" s="497"/>
      <c r="L54" s="497"/>
      <c r="M54" s="526"/>
      <c r="N54" s="536"/>
      <c r="O54" s="536"/>
      <c r="P54" s="527"/>
      <c r="Q54" s="526"/>
      <c r="R54" s="536"/>
      <c r="S54" s="536"/>
      <c r="T54" s="536"/>
      <c r="U54" s="536"/>
      <c r="V54" s="536"/>
      <c r="W54" s="536"/>
      <c r="X54" s="536"/>
      <c r="Y54" s="536"/>
      <c r="Z54" s="536"/>
      <c r="AA54" s="536"/>
      <c r="AB54" s="536"/>
      <c r="AC54" s="536"/>
      <c r="AD54" s="536"/>
      <c r="AE54" s="536"/>
      <c r="AF54" s="536"/>
      <c r="AG54" s="536"/>
      <c r="AH54" s="536"/>
      <c r="AI54" s="536"/>
      <c r="AJ54" s="536"/>
      <c r="AK54" s="536"/>
      <c r="AL54" s="527"/>
      <c r="AN54" s="526"/>
      <c r="AO54" s="526"/>
      <c r="AP54" s="536"/>
      <c r="AQ54" s="536"/>
      <c r="AR54" s="536"/>
      <c r="AS54" s="536"/>
      <c r="AT54" s="536"/>
      <c r="AU54" s="536"/>
      <c r="AV54" s="536"/>
      <c r="AW54" s="536"/>
      <c r="AX54" s="536"/>
      <c r="AY54" s="536"/>
      <c r="AZ54" s="536"/>
      <c r="BA54" s="536"/>
      <c r="BB54" s="536"/>
      <c r="BC54" s="536"/>
      <c r="BD54" s="527"/>
    </row>
    <row r="55" spans="2:56" s="25" customFormat="1" ht="18" customHeight="1">
      <c r="B55" s="662"/>
      <c r="C55" s="500"/>
      <c r="D55" s="535"/>
      <c r="E55" s="535"/>
      <c r="F55" s="535"/>
      <c r="G55" s="535"/>
      <c r="H55" s="501"/>
      <c r="I55" s="497"/>
      <c r="J55" s="497"/>
      <c r="K55" s="497"/>
      <c r="L55" s="497"/>
      <c r="M55" s="500"/>
      <c r="N55" s="535"/>
      <c r="O55" s="535"/>
      <c r="P55" s="501"/>
      <c r="Q55" s="500"/>
      <c r="R55" s="535"/>
      <c r="S55" s="535"/>
      <c r="T55" s="535"/>
      <c r="U55" s="535"/>
      <c r="V55" s="535"/>
      <c r="W55" s="535"/>
      <c r="X55" s="535"/>
      <c r="Y55" s="535"/>
      <c r="Z55" s="535"/>
      <c r="AA55" s="535"/>
      <c r="AB55" s="535"/>
      <c r="AC55" s="535"/>
      <c r="AD55" s="535"/>
      <c r="AE55" s="535"/>
      <c r="AF55" s="535"/>
      <c r="AG55" s="535"/>
      <c r="AH55" s="535"/>
      <c r="AI55" s="535"/>
      <c r="AJ55" s="535"/>
      <c r="AK55" s="535"/>
      <c r="AL55" s="501"/>
      <c r="AN55" s="526"/>
      <c r="AO55" s="526"/>
      <c r="AP55" s="536"/>
      <c r="AQ55" s="536"/>
      <c r="AR55" s="536"/>
      <c r="AS55" s="536"/>
      <c r="AT55" s="536"/>
      <c r="AU55" s="536"/>
      <c r="AV55" s="536"/>
      <c r="AW55" s="536"/>
      <c r="AX55" s="536"/>
      <c r="AY55" s="536"/>
      <c r="AZ55" s="536"/>
      <c r="BA55" s="536"/>
      <c r="BB55" s="536"/>
      <c r="BC55" s="536"/>
      <c r="BD55" s="527"/>
    </row>
    <row r="56" spans="2:56" s="25" customFormat="1" ht="18" customHeight="1">
      <c r="B56" s="658" t="s">
        <v>698</v>
      </c>
      <c r="C56" s="647" t="s">
        <v>699</v>
      </c>
      <c r="D56" s="639"/>
      <c r="E56" s="639"/>
      <c r="F56" s="639"/>
      <c r="G56" s="639"/>
      <c r="H56" s="640"/>
      <c r="I56" s="637" t="s">
        <v>414</v>
      </c>
      <c r="J56" s="637"/>
      <c r="K56" s="637"/>
      <c r="L56" s="637"/>
      <c r="M56" s="638" t="s">
        <v>1609</v>
      </c>
      <c r="N56" s="639"/>
      <c r="O56" s="639"/>
      <c r="P56" s="640"/>
      <c r="Q56" s="647" t="s">
        <v>700</v>
      </c>
      <c r="R56" s="639"/>
      <c r="S56" s="639"/>
      <c r="T56" s="639"/>
      <c r="U56" s="639"/>
      <c r="V56" s="639"/>
      <c r="W56" s="639"/>
      <c r="X56" s="639"/>
      <c r="Y56" s="639"/>
      <c r="Z56" s="639"/>
      <c r="AA56" s="639"/>
      <c r="AB56" s="639"/>
      <c r="AC56" s="639"/>
      <c r="AD56" s="639"/>
      <c r="AE56" s="639"/>
      <c r="AF56" s="639"/>
      <c r="AG56" s="639"/>
      <c r="AH56" s="639"/>
      <c r="AI56" s="639"/>
      <c r="AJ56" s="639"/>
      <c r="AK56" s="639"/>
      <c r="AL56" s="640"/>
      <c r="AN56" s="500"/>
      <c r="AO56" s="500"/>
      <c r="AP56" s="535"/>
      <c r="AQ56" s="535"/>
      <c r="AR56" s="535"/>
      <c r="AS56" s="535"/>
      <c r="AT56" s="535"/>
      <c r="AU56" s="535"/>
      <c r="AV56" s="535"/>
      <c r="AW56" s="535"/>
      <c r="AX56" s="535"/>
      <c r="AY56" s="535"/>
      <c r="AZ56" s="535"/>
      <c r="BA56" s="535"/>
      <c r="BB56" s="535"/>
      <c r="BC56" s="535"/>
      <c r="BD56" s="501"/>
    </row>
    <row r="57" spans="2:56" s="25" customFormat="1" ht="18" customHeight="1">
      <c r="B57" s="659"/>
      <c r="C57" s="641"/>
      <c r="D57" s="642"/>
      <c r="E57" s="642"/>
      <c r="F57" s="642"/>
      <c r="G57" s="642"/>
      <c r="H57" s="643"/>
      <c r="I57" s="637"/>
      <c r="J57" s="637"/>
      <c r="K57" s="637"/>
      <c r="L57" s="637"/>
      <c r="M57" s="641"/>
      <c r="N57" s="642"/>
      <c r="O57" s="642"/>
      <c r="P57" s="643"/>
      <c r="Q57" s="641"/>
      <c r="R57" s="642"/>
      <c r="S57" s="642"/>
      <c r="T57" s="642"/>
      <c r="U57" s="642"/>
      <c r="V57" s="642"/>
      <c r="W57" s="642"/>
      <c r="X57" s="642"/>
      <c r="Y57" s="642"/>
      <c r="Z57" s="642"/>
      <c r="AA57" s="642"/>
      <c r="AB57" s="642"/>
      <c r="AC57" s="642"/>
      <c r="AD57" s="642"/>
      <c r="AE57" s="642"/>
      <c r="AF57" s="642"/>
      <c r="AG57" s="642"/>
      <c r="AH57" s="642"/>
      <c r="AI57" s="642"/>
      <c r="AJ57" s="642"/>
      <c r="AK57" s="642"/>
      <c r="AL57" s="643"/>
      <c r="AN57" s="647" t="s">
        <v>701</v>
      </c>
      <c r="AO57" s="647" t="s">
        <v>702</v>
      </c>
      <c r="AP57" s="639"/>
      <c r="AQ57" s="639"/>
      <c r="AR57" s="639"/>
      <c r="AS57" s="639"/>
      <c r="AT57" s="639"/>
      <c r="AU57" s="639"/>
      <c r="AV57" s="639"/>
      <c r="AW57" s="639"/>
      <c r="AX57" s="639"/>
      <c r="AY57" s="639"/>
      <c r="AZ57" s="639"/>
      <c r="BA57" s="639"/>
      <c r="BB57" s="639"/>
      <c r="BC57" s="639"/>
      <c r="BD57" s="640"/>
    </row>
    <row r="58" spans="2:56" s="25" customFormat="1" ht="18" customHeight="1">
      <c r="B58" s="660"/>
      <c r="C58" s="644"/>
      <c r="D58" s="645"/>
      <c r="E58" s="645"/>
      <c r="F58" s="645"/>
      <c r="G58" s="645"/>
      <c r="H58" s="646"/>
      <c r="I58" s="637"/>
      <c r="J58" s="637"/>
      <c r="K58" s="637"/>
      <c r="L58" s="637"/>
      <c r="M58" s="644"/>
      <c r="N58" s="645"/>
      <c r="O58" s="645"/>
      <c r="P58" s="646"/>
      <c r="Q58" s="644"/>
      <c r="R58" s="645"/>
      <c r="S58" s="645"/>
      <c r="T58" s="645"/>
      <c r="U58" s="645"/>
      <c r="V58" s="645"/>
      <c r="W58" s="645"/>
      <c r="X58" s="645"/>
      <c r="Y58" s="645"/>
      <c r="Z58" s="645"/>
      <c r="AA58" s="645"/>
      <c r="AB58" s="645"/>
      <c r="AC58" s="645"/>
      <c r="AD58" s="645"/>
      <c r="AE58" s="645"/>
      <c r="AF58" s="645"/>
      <c r="AG58" s="645"/>
      <c r="AH58" s="645"/>
      <c r="AI58" s="645"/>
      <c r="AJ58" s="645"/>
      <c r="AK58" s="645"/>
      <c r="AL58" s="646"/>
      <c r="AN58" s="641"/>
      <c r="AO58" s="641"/>
      <c r="AP58" s="642"/>
      <c r="AQ58" s="642"/>
      <c r="AR58" s="642"/>
      <c r="AS58" s="642"/>
      <c r="AT58" s="642"/>
      <c r="AU58" s="642"/>
      <c r="AV58" s="642"/>
      <c r="AW58" s="642"/>
      <c r="AX58" s="642"/>
      <c r="AY58" s="642"/>
      <c r="AZ58" s="642"/>
      <c r="BA58" s="642"/>
      <c r="BB58" s="642"/>
      <c r="BC58" s="642"/>
      <c r="BD58" s="643"/>
    </row>
    <row r="59" spans="2:56" s="25" customFormat="1" ht="18" customHeight="1">
      <c r="B59" s="528" t="s">
        <v>703</v>
      </c>
      <c r="C59" s="498" t="s">
        <v>414</v>
      </c>
      <c r="D59" s="534"/>
      <c r="E59" s="534"/>
      <c r="F59" s="534"/>
      <c r="G59" s="534"/>
      <c r="H59" s="499"/>
      <c r="I59" s="497" t="s">
        <v>704</v>
      </c>
      <c r="J59" s="497"/>
      <c r="K59" s="497"/>
      <c r="L59" s="497"/>
      <c r="M59" s="648" t="s">
        <v>1609</v>
      </c>
      <c r="N59" s="534"/>
      <c r="O59" s="534"/>
      <c r="P59" s="499"/>
      <c r="Q59" s="498" t="s">
        <v>705</v>
      </c>
      <c r="R59" s="534"/>
      <c r="S59" s="534"/>
      <c r="T59" s="534"/>
      <c r="U59" s="534"/>
      <c r="V59" s="534"/>
      <c r="W59" s="534"/>
      <c r="X59" s="534"/>
      <c r="Y59" s="534"/>
      <c r="Z59" s="534"/>
      <c r="AA59" s="534"/>
      <c r="AB59" s="534"/>
      <c r="AC59" s="534"/>
      <c r="AD59" s="534"/>
      <c r="AE59" s="534"/>
      <c r="AF59" s="534"/>
      <c r="AG59" s="534"/>
      <c r="AH59" s="534"/>
      <c r="AI59" s="534"/>
      <c r="AJ59" s="534"/>
      <c r="AK59" s="534"/>
      <c r="AL59" s="499"/>
      <c r="AN59" s="641"/>
      <c r="AO59" s="641"/>
      <c r="AP59" s="642"/>
      <c r="AQ59" s="642"/>
      <c r="AR59" s="642"/>
      <c r="AS59" s="642"/>
      <c r="AT59" s="642"/>
      <c r="AU59" s="642"/>
      <c r="AV59" s="642"/>
      <c r="AW59" s="642"/>
      <c r="AX59" s="642"/>
      <c r="AY59" s="642"/>
      <c r="AZ59" s="642"/>
      <c r="BA59" s="642"/>
      <c r="BB59" s="642"/>
      <c r="BC59" s="642"/>
      <c r="BD59" s="643"/>
    </row>
    <row r="60" spans="2:56" s="25" customFormat="1" ht="18" customHeight="1">
      <c r="B60" s="661"/>
      <c r="C60" s="526"/>
      <c r="D60" s="536"/>
      <c r="E60" s="536"/>
      <c r="F60" s="536"/>
      <c r="G60" s="536"/>
      <c r="H60" s="527"/>
      <c r="I60" s="497"/>
      <c r="J60" s="497"/>
      <c r="K60" s="497"/>
      <c r="L60" s="497"/>
      <c r="M60" s="526"/>
      <c r="N60" s="536"/>
      <c r="O60" s="536"/>
      <c r="P60" s="527"/>
      <c r="Q60" s="526"/>
      <c r="R60" s="536"/>
      <c r="S60" s="536"/>
      <c r="T60" s="536"/>
      <c r="U60" s="536"/>
      <c r="V60" s="536"/>
      <c r="W60" s="536"/>
      <c r="X60" s="536"/>
      <c r="Y60" s="536"/>
      <c r="Z60" s="536"/>
      <c r="AA60" s="536"/>
      <c r="AB60" s="536"/>
      <c r="AC60" s="536"/>
      <c r="AD60" s="536"/>
      <c r="AE60" s="536"/>
      <c r="AF60" s="536"/>
      <c r="AG60" s="536"/>
      <c r="AH60" s="536"/>
      <c r="AI60" s="536"/>
      <c r="AJ60" s="536"/>
      <c r="AK60" s="536"/>
      <c r="AL60" s="527"/>
      <c r="AN60" s="644"/>
      <c r="AO60" s="644"/>
      <c r="AP60" s="645"/>
      <c r="AQ60" s="645"/>
      <c r="AR60" s="645"/>
      <c r="AS60" s="645"/>
      <c r="AT60" s="645"/>
      <c r="AU60" s="645"/>
      <c r="AV60" s="645"/>
      <c r="AW60" s="645"/>
      <c r="AX60" s="645"/>
      <c r="AY60" s="645"/>
      <c r="AZ60" s="645"/>
      <c r="BA60" s="645"/>
      <c r="BB60" s="645"/>
      <c r="BC60" s="645"/>
      <c r="BD60" s="646"/>
    </row>
    <row r="61" spans="2:56" s="25" customFormat="1" ht="18" customHeight="1">
      <c r="B61" s="662"/>
      <c r="C61" s="500"/>
      <c r="D61" s="535"/>
      <c r="E61" s="535"/>
      <c r="F61" s="535"/>
      <c r="G61" s="535"/>
      <c r="H61" s="501"/>
      <c r="I61" s="497"/>
      <c r="J61" s="497"/>
      <c r="K61" s="497"/>
      <c r="L61" s="497"/>
      <c r="M61" s="500"/>
      <c r="N61" s="535"/>
      <c r="O61" s="535"/>
      <c r="P61" s="501"/>
      <c r="Q61" s="500"/>
      <c r="R61" s="535"/>
      <c r="S61" s="535"/>
      <c r="T61" s="535"/>
      <c r="U61" s="535"/>
      <c r="V61" s="535"/>
      <c r="W61" s="535"/>
      <c r="X61" s="535"/>
      <c r="Y61" s="535"/>
      <c r="Z61" s="535"/>
      <c r="AA61" s="535"/>
      <c r="AB61" s="535"/>
      <c r="AC61" s="535"/>
      <c r="AD61" s="535"/>
      <c r="AE61" s="535"/>
      <c r="AF61" s="535"/>
      <c r="AG61" s="535"/>
      <c r="AH61" s="535"/>
      <c r="AI61" s="535"/>
      <c r="AJ61" s="535"/>
      <c r="AK61" s="535"/>
      <c r="AL61" s="501"/>
      <c r="AN61" s="498" t="s">
        <v>706</v>
      </c>
      <c r="AO61" s="498" t="s">
        <v>707</v>
      </c>
      <c r="AP61" s="534"/>
      <c r="AQ61" s="534"/>
      <c r="AR61" s="534"/>
      <c r="AS61" s="534"/>
      <c r="AT61" s="534"/>
      <c r="AU61" s="534"/>
      <c r="AV61" s="534"/>
      <c r="AW61" s="534"/>
      <c r="AX61" s="534"/>
      <c r="AY61" s="534"/>
      <c r="AZ61" s="534"/>
      <c r="BA61" s="534"/>
      <c r="BB61" s="534"/>
      <c r="BC61" s="534"/>
      <c r="BD61" s="499"/>
    </row>
    <row r="62" spans="2:56" s="25" customFormat="1" ht="18" customHeight="1">
      <c r="B62" s="658" t="s">
        <v>708</v>
      </c>
      <c r="C62" s="647" t="s">
        <v>709</v>
      </c>
      <c r="D62" s="639"/>
      <c r="E62" s="639"/>
      <c r="F62" s="639"/>
      <c r="G62" s="639"/>
      <c r="H62" s="640"/>
      <c r="I62" s="637" t="s">
        <v>414</v>
      </c>
      <c r="J62" s="637"/>
      <c r="K62" s="637"/>
      <c r="L62" s="637"/>
      <c r="M62" s="638" t="s">
        <v>1609</v>
      </c>
      <c r="N62" s="639"/>
      <c r="O62" s="639"/>
      <c r="P62" s="640"/>
      <c r="Q62" s="647" t="s">
        <v>710</v>
      </c>
      <c r="R62" s="639"/>
      <c r="S62" s="639"/>
      <c r="T62" s="639"/>
      <c r="U62" s="639"/>
      <c r="V62" s="639"/>
      <c r="W62" s="639"/>
      <c r="X62" s="639"/>
      <c r="Y62" s="639"/>
      <c r="Z62" s="639"/>
      <c r="AA62" s="639"/>
      <c r="AB62" s="639"/>
      <c r="AC62" s="639"/>
      <c r="AD62" s="639"/>
      <c r="AE62" s="639"/>
      <c r="AF62" s="639"/>
      <c r="AG62" s="639"/>
      <c r="AH62" s="639"/>
      <c r="AI62" s="639"/>
      <c r="AJ62" s="639"/>
      <c r="AK62" s="639"/>
      <c r="AL62" s="640"/>
      <c r="AN62" s="526"/>
      <c r="AO62" s="526"/>
      <c r="AP62" s="536"/>
      <c r="AQ62" s="536"/>
      <c r="AR62" s="536"/>
      <c r="AS62" s="536"/>
      <c r="AT62" s="536"/>
      <c r="AU62" s="536"/>
      <c r="AV62" s="536"/>
      <c r="AW62" s="536"/>
      <c r="AX62" s="536"/>
      <c r="AY62" s="536"/>
      <c r="AZ62" s="536"/>
      <c r="BA62" s="536"/>
      <c r="BB62" s="536"/>
      <c r="BC62" s="536"/>
      <c r="BD62" s="527"/>
    </row>
    <row r="63" spans="2:56" s="25" customFormat="1" ht="18" customHeight="1">
      <c r="B63" s="659"/>
      <c r="C63" s="641"/>
      <c r="D63" s="642"/>
      <c r="E63" s="642"/>
      <c r="F63" s="642"/>
      <c r="G63" s="642"/>
      <c r="H63" s="643"/>
      <c r="I63" s="637"/>
      <c r="J63" s="637"/>
      <c r="K63" s="637"/>
      <c r="L63" s="637"/>
      <c r="M63" s="641"/>
      <c r="N63" s="642"/>
      <c r="O63" s="642"/>
      <c r="P63" s="643"/>
      <c r="Q63" s="641"/>
      <c r="R63" s="642"/>
      <c r="S63" s="642"/>
      <c r="T63" s="642"/>
      <c r="U63" s="642"/>
      <c r="V63" s="642"/>
      <c r="W63" s="642"/>
      <c r="X63" s="642"/>
      <c r="Y63" s="642"/>
      <c r="Z63" s="642"/>
      <c r="AA63" s="642"/>
      <c r="AB63" s="642"/>
      <c r="AC63" s="642"/>
      <c r="AD63" s="642"/>
      <c r="AE63" s="642"/>
      <c r="AF63" s="642"/>
      <c r="AG63" s="642"/>
      <c r="AH63" s="642"/>
      <c r="AI63" s="642"/>
      <c r="AJ63" s="642"/>
      <c r="AK63" s="642"/>
      <c r="AL63" s="643"/>
      <c r="AN63" s="526"/>
      <c r="AO63" s="526"/>
      <c r="AP63" s="536"/>
      <c r="AQ63" s="536"/>
      <c r="AR63" s="536"/>
      <c r="AS63" s="536"/>
      <c r="AT63" s="536"/>
      <c r="AU63" s="536"/>
      <c r="AV63" s="536"/>
      <c r="AW63" s="536"/>
      <c r="AX63" s="536"/>
      <c r="AY63" s="536"/>
      <c r="AZ63" s="536"/>
      <c r="BA63" s="536"/>
      <c r="BB63" s="536"/>
      <c r="BC63" s="536"/>
      <c r="BD63" s="527"/>
    </row>
    <row r="64" spans="2:56" s="25" customFormat="1" ht="18" customHeight="1">
      <c r="B64" s="660"/>
      <c r="C64" s="644"/>
      <c r="D64" s="645"/>
      <c r="E64" s="645"/>
      <c r="F64" s="645"/>
      <c r="G64" s="645"/>
      <c r="H64" s="646"/>
      <c r="I64" s="637"/>
      <c r="J64" s="637"/>
      <c r="K64" s="637"/>
      <c r="L64" s="637"/>
      <c r="M64" s="644"/>
      <c r="N64" s="645"/>
      <c r="O64" s="645"/>
      <c r="P64" s="646"/>
      <c r="Q64" s="644"/>
      <c r="R64" s="645"/>
      <c r="S64" s="645"/>
      <c r="T64" s="645"/>
      <c r="U64" s="645"/>
      <c r="V64" s="645"/>
      <c r="W64" s="645"/>
      <c r="X64" s="645"/>
      <c r="Y64" s="645"/>
      <c r="Z64" s="645"/>
      <c r="AA64" s="645"/>
      <c r="AB64" s="645"/>
      <c r="AC64" s="645"/>
      <c r="AD64" s="645"/>
      <c r="AE64" s="645"/>
      <c r="AF64" s="645"/>
      <c r="AG64" s="645"/>
      <c r="AH64" s="645"/>
      <c r="AI64" s="645"/>
      <c r="AJ64" s="645"/>
      <c r="AK64" s="645"/>
      <c r="AL64" s="646"/>
      <c r="AN64" s="500"/>
      <c r="AO64" s="500"/>
      <c r="AP64" s="535"/>
      <c r="AQ64" s="535"/>
      <c r="AR64" s="535"/>
      <c r="AS64" s="535"/>
      <c r="AT64" s="535"/>
      <c r="AU64" s="535"/>
      <c r="AV64" s="535"/>
      <c r="AW64" s="535"/>
      <c r="AX64" s="535"/>
      <c r="AY64" s="535"/>
      <c r="AZ64" s="535"/>
      <c r="BA64" s="535"/>
      <c r="BB64" s="535"/>
      <c r="BC64" s="535"/>
      <c r="BD64" s="501"/>
    </row>
    <row r="65" spans="2:56" s="25" customFormat="1" ht="18" customHeight="1">
      <c r="B65" s="528" t="s">
        <v>711</v>
      </c>
      <c r="C65" s="498" t="s">
        <v>712</v>
      </c>
      <c r="D65" s="534"/>
      <c r="E65" s="534"/>
      <c r="F65" s="534"/>
      <c r="G65" s="534"/>
      <c r="H65" s="499"/>
      <c r="I65" s="497" t="s">
        <v>414</v>
      </c>
      <c r="J65" s="497"/>
      <c r="K65" s="497"/>
      <c r="L65" s="497"/>
      <c r="M65" s="648" t="s">
        <v>1609</v>
      </c>
      <c r="N65" s="534"/>
      <c r="O65" s="534"/>
      <c r="P65" s="499"/>
      <c r="Q65" s="498" t="s">
        <v>713</v>
      </c>
      <c r="R65" s="534"/>
      <c r="S65" s="534"/>
      <c r="T65" s="534"/>
      <c r="U65" s="534"/>
      <c r="V65" s="534"/>
      <c r="W65" s="534"/>
      <c r="X65" s="534"/>
      <c r="Y65" s="534"/>
      <c r="Z65" s="534"/>
      <c r="AA65" s="534"/>
      <c r="AB65" s="534"/>
      <c r="AC65" s="534"/>
      <c r="AD65" s="534"/>
      <c r="AE65" s="534"/>
      <c r="AF65" s="534"/>
      <c r="AG65" s="534"/>
      <c r="AH65" s="534"/>
      <c r="AI65" s="534"/>
      <c r="AJ65" s="534"/>
      <c r="AK65" s="534"/>
      <c r="AL65" s="499"/>
      <c r="AN65" s="647" t="s">
        <v>714</v>
      </c>
      <c r="AO65" s="647" t="s">
        <v>715</v>
      </c>
      <c r="AP65" s="639"/>
      <c r="AQ65" s="639"/>
      <c r="AR65" s="639"/>
      <c r="AS65" s="639"/>
      <c r="AT65" s="639"/>
      <c r="AU65" s="639"/>
      <c r="AV65" s="639"/>
      <c r="AW65" s="639"/>
      <c r="AX65" s="639"/>
      <c r="AY65" s="639"/>
      <c r="AZ65" s="639"/>
      <c r="BA65" s="639"/>
      <c r="BB65" s="639"/>
      <c r="BC65" s="639"/>
      <c r="BD65" s="640"/>
    </row>
    <row r="66" spans="2:56" s="25" customFormat="1" ht="18" customHeight="1">
      <c r="B66" s="661"/>
      <c r="C66" s="526"/>
      <c r="D66" s="536"/>
      <c r="E66" s="536"/>
      <c r="F66" s="536"/>
      <c r="G66" s="536"/>
      <c r="H66" s="527"/>
      <c r="I66" s="497"/>
      <c r="J66" s="497"/>
      <c r="K66" s="497"/>
      <c r="L66" s="497"/>
      <c r="M66" s="526"/>
      <c r="N66" s="536"/>
      <c r="O66" s="536"/>
      <c r="P66" s="527"/>
      <c r="Q66" s="526"/>
      <c r="R66" s="536"/>
      <c r="S66" s="536"/>
      <c r="T66" s="536"/>
      <c r="U66" s="536"/>
      <c r="V66" s="536"/>
      <c r="W66" s="536"/>
      <c r="X66" s="536"/>
      <c r="Y66" s="536"/>
      <c r="Z66" s="536"/>
      <c r="AA66" s="536"/>
      <c r="AB66" s="536"/>
      <c r="AC66" s="536"/>
      <c r="AD66" s="536"/>
      <c r="AE66" s="536"/>
      <c r="AF66" s="536"/>
      <c r="AG66" s="536"/>
      <c r="AH66" s="536"/>
      <c r="AI66" s="536"/>
      <c r="AJ66" s="536"/>
      <c r="AK66" s="536"/>
      <c r="AL66" s="527"/>
      <c r="AN66" s="641"/>
      <c r="AO66" s="641"/>
      <c r="AP66" s="642"/>
      <c r="AQ66" s="642"/>
      <c r="AR66" s="642"/>
      <c r="AS66" s="642"/>
      <c r="AT66" s="642"/>
      <c r="AU66" s="642"/>
      <c r="AV66" s="642"/>
      <c r="AW66" s="642"/>
      <c r="AX66" s="642"/>
      <c r="AY66" s="642"/>
      <c r="AZ66" s="642"/>
      <c r="BA66" s="642"/>
      <c r="BB66" s="642"/>
      <c r="BC66" s="642"/>
      <c r="BD66" s="643"/>
    </row>
    <row r="67" spans="2:56" s="25" customFormat="1" ht="18" customHeight="1">
      <c r="B67" s="662"/>
      <c r="C67" s="500"/>
      <c r="D67" s="535"/>
      <c r="E67" s="535"/>
      <c r="F67" s="535"/>
      <c r="G67" s="535"/>
      <c r="H67" s="501"/>
      <c r="I67" s="497"/>
      <c r="J67" s="497"/>
      <c r="K67" s="497"/>
      <c r="L67" s="497"/>
      <c r="M67" s="500"/>
      <c r="N67" s="535"/>
      <c r="O67" s="535"/>
      <c r="P67" s="501"/>
      <c r="Q67" s="500"/>
      <c r="R67" s="535"/>
      <c r="S67" s="535"/>
      <c r="T67" s="535"/>
      <c r="U67" s="535"/>
      <c r="V67" s="535"/>
      <c r="W67" s="535"/>
      <c r="X67" s="535"/>
      <c r="Y67" s="535"/>
      <c r="Z67" s="535"/>
      <c r="AA67" s="535"/>
      <c r="AB67" s="535"/>
      <c r="AC67" s="535"/>
      <c r="AD67" s="535"/>
      <c r="AE67" s="535"/>
      <c r="AF67" s="535"/>
      <c r="AG67" s="535"/>
      <c r="AH67" s="535"/>
      <c r="AI67" s="535"/>
      <c r="AJ67" s="535"/>
      <c r="AK67" s="535"/>
      <c r="AL67" s="501"/>
      <c r="AN67" s="641"/>
      <c r="AO67" s="641"/>
      <c r="AP67" s="642"/>
      <c r="AQ67" s="642"/>
      <c r="AR67" s="642"/>
      <c r="AS67" s="642"/>
      <c r="AT67" s="642"/>
      <c r="AU67" s="642"/>
      <c r="AV67" s="642"/>
      <c r="AW67" s="642"/>
      <c r="AX67" s="642"/>
      <c r="AY67" s="642"/>
      <c r="AZ67" s="642"/>
      <c r="BA67" s="642"/>
      <c r="BB67" s="642"/>
      <c r="BC67" s="642"/>
      <c r="BD67" s="643"/>
    </row>
    <row r="68" spans="2:56" s="25" customFormat="1" ht="18" customHeight="1">
      <c r="B68" s="658" t="s">
        <v>716</v>
      </c>
      <c r="C68" s="647" t="s">
        <v>414</v>
      </c>
      <c r="D68" s="639"/>
      <c r="E68" s="639"/>
      <c r="F68" s="639"/>
      <c r="G68" s="639"/>
      <c r="H68" s="640"/>
      <c r="I68" s="637" t="s">
        <v>717</v>
      </c>
      <c r="J68" s="637"/>
      <c r="K68" s="637"/>
      <c r="L68" s="637"/>
      <c r="M68" s="638" t="s">
        <v>1609</v>
      </c>
      <c r="N68" s="639"/>
      <c r="O68" s="639"/>
      <c r="P68" s="640"/>
      <c r="Q68" s="647" t="s">
        <v>718</v>
      </c>
      <c r="R68" s="639"/>
      <c r="S68" s="639"/>
      <c r="T68" s="639"/>
      <c r="U68" s="639"/>
      <c r="V68" s="639"/>
      <c r="W68" s="639"/>
      <c r="X68" s="639"/>
      <c r="Y68" s="639"/>
      <c r="Z68" s="639"/>
      <c r="AA68" s="639"/>
      <c r="AB68" s="639"/>
      <c r="AC68" s="639"/>
      <c r="AD68" s="639"/>
      <c r="AE68" s="639"/>
      <c r="AF68" s="639"/>
      <c r="AG68" s="639"/>
      <c r="AH68" s="639"/>
      <c r="AI68" s="639"/>
      <c r="AJ68" s="639"/>
      <c r="AK68" s="639"/>
      <c r="AL68" s="640"/>
      <c r="AN68" s="644"/>
      <c r="AO68" s="644"/>
      <c r="AP68" s="645"/>
      <c r="AQ68" s="645"/>
      <c r="AR68" s="645"/>
      <c r="AS68" s="645"/>
      <c r="AT68" s="645"/>
      <c r="AU68" s="645"/>
      <c r="AV68" s="645"/>
      <c r="AW68" s="645"/>
      <c r="AX68" s="645"/>
      <c r="AY68" s="645"/>
      <c r="AZ68" s="645"/>
      <c r="BA68" s="645"/>
      <c r="BB68" s="645"/>
      <c r="BC68" s="645"/>
      <c r="BD68" s="646"/>
    </row>
    <row r="69" spans="2:56" s="25" customFormat="1" ht="18" customHeight="1">
      <c r="B69" s="659"/>
      <c r="C69" s="641"/>
      <c r="D69" s="642"/>
      <c r="E69" s="642"/>
      <c r="F69" s="642"/>
      <c r="G69" s="642"/>
      <c r="H69" s="643"/>
      <c r="I69" s="637"/>
      <c r="J69" s="637"/>
      <c r="K69" s="637"/>
      <c r="L69" s="637"/>
      <c r="M69" s="641"/>
      <c r="N69" s="642"/>
      <c r="O69" s="642"/>
      <c r="P69" s="643"/>
      <c r="Q69" s="641"/>
      <c r="R69" s="642"/>
      <c r="S69" s="642"/>
      <c r="T69" s="642"/>
      <c r="U69" s="642"/>
      <c r="V69" s="642"/>
      <c r="W69" s="642"/>
      <c r="X69" s="642"/>
      <c r="Y69" s="642"/>
      <c r="Z69" s="642"/>
      <c r="AA69" s="642"/>
      <c r="AB69" s="642"/>
      <c r="AC69" s="642"/>
      <c r="AD69" s="642"/>
      <c r="AE69" s="642"/>
      <c r="AF69" s="642"/>
      <c r="AG69" s="642"/>
      <c r="AH69" s="642"/>
      <c r="AI69" s="642"/>
      <c r="AJ69" s="642"/>
      <c r="AK69" s="642"/>
      <c r="AL69" s="643"/>
      <c r="AN69" s="498" t="s">
        <v>719</v>
      </c>
      <c r="AO69" s="498" t="s">
        <v>720</v>
      </c>
      <c r="AP69" s="534"/>
      <c r="AQ69" s="534"/>
      <c r="AR69" s="534"/>
      <c r="AS69" s="534"/>
      <c r="AT69" s="534"/>
      <c r="AU69" s="534"/>
      <c r="AV69" s="534"/>
      <c r="AW69" s="534"/>
      <c r="AX69" s="534"/>
      <c r="AY69" s="534"/>
      <c r="AZ69" s="534"/>
      <c r="BA69" s="534"/>
      <c r="BB69" s="534"/>
      <c r="BC69" s="534"/>
      <c r="BD69" s="499"/>
    </row>
    <row r="70" spans="2:56" s="25" customFormat="1" ht="18" customHeight="1">
      <c r="B70" s="660"/>
      <c r="C70" s="644"/>
      <c r="D70" s="645"/>
      <c r="E70" s="645"/>
      <c r="F70" s="645"/>
      <c r="G70" s="645"/>
      <c r="H70" s="646"/>
      <c r="I70" s="637"/>
      <c r="J70" s="637"/>
      <c r="K70" s="637"/>
      <c r="L70" s="637"/>
      <c r="M70" s="644"/>
      <c r="N70" s="645"/>
      <c r="O70" s="645"/>
      <c r="P70" s="646"/>
      <c r="Q70" s="644"/>
      <c r="R70" s="645"/>
      <c r="S70" s="645"/>
      <c r="T70" s="645"/>
      <c r="U70" s="645"/>
      <c r="V70" s="645"/>
      <c r="W70" s="645"/>
      <c r="X70" s="645"/>
      <c r="Y70" s="645"/>
      <c r="Z70" s="645"/>
      <c r="AA70" s="645"/>
      <c r="AB70" s="645"/>
      <c r="AC70" s="645"/>
      <c r="AD70" s="645"/>
      <c r="AE70" s="645"/>
      <c r="AF70" s="645"/>
      <c r="AG70" s="645"/>
      <c r="AH70" s="645"/>
      <c r="AI70" s="645"/>
      <c r="AJ70" s="645"/>
      <c r="AK70" s="645"/>
      <c r="AL70" s="646"/>
      <c r="AN70" s="526"/>
      <c r="AO70" s="526"/>
      <c r="AP70" s="536"/>
      <c r="AQ70" s="536"/>
      <c r="AR70" s="536"/>
      <c r="AS70" s="536"/>
      <c r="AT70" s="536"/>
      <c r="AU70" s="536"/>
      <c r="AV70" s="536"/>
      <c r="AW70" s="536"/>
      <c r="AX70" s="536"/>
      <c r="AY70" s="536"/>
      <c r="AZ70" s="536"/>
      <c r="BA70" s="536"/>
      <c r="BB70" s="536"/>
      <c r="BC70" s="536"/>
      <c r="BD70" s="527"/>
    </row>
    <row r="71" spans="2:56" s="25" customFormat="1" ht="18" customHeight="1">
      <c r="B71" s="528" t="s">
        <v>721</v>
      </c>
      <c r="C71" s="498" t="s">
        <v>722</v>
      </c>
      <c r="D71" s="534"/>
      <c r="E71" s="534"/>
      <c r="F71" s="534"/>
      <c r="G71" s="534"/>
      <c r="H71" s="499"/>
      <c r="I71" s="497" t="s">
        <v>414</v>
      </c>
      <c r="J71" s="497"/>
      <c r="K71" s="497"/>
      <c r="L71" s="497"/>
      <c r="M71" s="648" t="s">
        <v>1609</v>
      </c>
      <c r="N71" s="534"/>
      <c r="O71" s="534"/>
      <c r="P71" s="499"/>
      <c r="Q71" s="498" t="s">
        <v>723</v>
      </c>
      <c r="R71" s="534"/>
      <c r="S71" s="534"/>
      <c r="T71" s="534"/>
      <c r="U71" s="534"/>
      <c r="V71" s="534"/>
      <c r="W71" s="534"/>
      <c r="X71" s="534"/>
      <c r="Y71" s="534"/>
      <c r="Z71" s="534"/>
      <c r="AA71" s="534"/>
      <c r="AB71" s="534"/>
      <c r="AC71" s="534"/>
      <c r="AD71" s="534"/>
      <c r="AE71" s="534"/>
      <c r="AF71" s="534"/>
      <c r="AG71" s="534"/>
      <c r="AH71" s="534"/>
      <c r="AI71" s="534"/>
      <c r="AJ71" s="534"/>
      <c r="AK71" s="534"/>
      <c r="AL71" s="499"/>
      <c r="AN71" s="526"/>
      <c r="AO71" s="526"/>
      <c r="AP71" s="536"/>
      <c r="AQ71" s="536"/>
      <c r="AR71" s="536"/>
      <c r="AS71" s="536"/>
      <c r="AT71" s="536"/>
      <c r="AU71" s="536"/>
      <c r="AV71" s="536"/>
      <c r="AW71" s="536"/>
      <c r="AX71" s="536"/>
      <c r="AY71" s="536"/>
      <c r="AZ71" s="536"/>
      <c r="BA71" s="536"/>
      <c r="BB71" s="536"/>
      <c r="BC71" s="536"/>
      <c r="BD71" s="527"/>
    </row>
    <row r="72" spans="2:56" s="25" customFormat="1" ht="18" customHeight="1">
      <c r="B72" s="661"/>
      <c r="C72" s="526"/>
      <c r="D72" s="536"/>
      <c r="E72" s="536"/>
      <c r="F72" s="536"/>
      <c r="G72" s="536"/>
      <c r="H72" s="527"/>
      <c r="I72" s="497"/>
      <c r="J72" s="497"/>
      <c r="K72" s="497"/>
      <c r="L72" s="497"/>
      <c r="M72" s="526"/>
      <c r="N72" s="536"/>
      <c r="O72" s="536"/>
      <c r="P72" s="527"/>
      <c r="Q72" s="526"/>
      <c r="R72" s="536"/>
      <c r="S72" s="536"/>
      <c r="T72" s="536"/>
      <c r="U72" s="536"/>
      <c r="V72" s="536"/>
      <c r="W72" s="536"/>
      <c r="X72" s="536"/>
      <c r="Y72" s="536"/>
      <c r="Z72" s="536"/>
      <c r="AA72" s="536"/>
      <c r="AB72" s="536"/>
      <c r="AC72" s="536"/>
      <c r="AD72" s="536"/>
      <c r="AE72" s="536"/>
      <c r="AF72" s="536"/>
      <c r="AG72" s="536"/>
      <c r="AH72" s="536"/>
      <c r="AI72" s="536"/>
      <c r="AJ72" s="536"/>
      <c r="AK72" s="536"/>
      <c r="AL72" s="527"/>
      <c r="AN72" s="500"/>
      <c r="AO72" s="500"/>
      <c r="AP72" s="535"/>
      <c r="AQ72" s="535"/>
      <c r="AR72" s="535"/>
      <c r="AS72" s="535"/>
      <c r="AT72" s="535"/>
      <c r="AU72" s="535"/>
      <c r="AV72" s="535"/>
      <c r="AW72" s="535"/>
      <c r="AX72" s="535"/>
      <c r="AY72" s="535"/>
      <c r="AZ72" s="535"/>
      <c r="BA72" s="535"/>
      <c r="BB72" s="535"/>
      <c r="BC72" s="535"/>
      <c r="BD72" s="501"/>
    </row>
    <row r="73" spans="2:56" s="25" customFormat="1" ht="18" customHeight="1">
      <c r="B73" s="662"/>
      <c r="C73" s="500"/>
      <c r="D73" s="535"/>
      <c r="E73" s="535"/>
      <c r="F73" s="535"/>
      <c r="G73" s="535"/>
      <c r="H73" s="501"/>
      <c r="I73" s="497"/>
      <c r="J73" s="497"/>
      <c r="K73" s="497"/>
      <c r="L73" s="497"/>
      <c r="M73" s="500"/>
      <c r="N73" s="535"/>
      <c r="O73" s="535"/>
      <c r="P73" s="501"/>
      <c r="Q73" s="500"/>
      <c r="R73" s="535"/>
      <c r="S73" s="535"/>
      <c r="T73" s="535"/>
      <c r="U73" s="535"/>
      <c r="V73" s="535"/>
      <c r="W73" s="535"/>
      <c r="X73" s="535"/>
      <c r="Y73" s="535"/>
      <c r="Z73" s="535"/>
      <c r="AA73" s="535"/>
      <c r="AB73" s="535"/>
      <c r="AC73" s="535"/>
      <c r="AD73" s="535"/>
      <c r="AE73" s="535"/>
      <c r="AF73" s="535"/>
      <c r="AG73" s="535"/>
      <c r="AH73" s="535"/>
      <c r="AI73" s="535"/>
      <c r="AJ73" s="535"/>
      <c r="AK73" s="535"/>
      <c r="AL73" s="501"/>
      <c r="AN73" s="647" t="s">
        <v>724</v>
      </c>
      <c r="AO73" s="647" t="s">
        <v>725</v>
      </c>
      <c r="AP73" s="639"/>
      <c r="AQ73" s="639"/>
      <c r="AR73" s="639"/>
      <c r="AS73" s="639"/>
      <c r="AT73" s="639"/>
      <c r="AU73" s="639"/>
      <c r="AV73" s="639"/>
      <c r="AW73" s="639"/>
      <c r="AX73" s="639"/>
      <c r="AY73" s="639"/>
      <c r="AZ73" s="639"/>
      <c r="BA73" s="639"/>
      <c r="BB73" s="639"/>
      <c r="BC73" s="639"/>
      <c r="BD73" s="640"/>
    </row>
    <row r="74" spans="2:56" s="25" customFormat="1" ht="18" customHeight="1">
      <c r="B74" s="658" t="s">
        <v>726</v>
      </c>
      <c r="C74" s="647" t="s">
        <v>727</v>
      </c>
      <c r="D74" s="639"/>
      <c r="E74" s="639"/>
      <c r="F74" s="639"/>
      <c r="G74" s="639"/>
      <c r="H74" s="640"/>
      <c r="I74" s="637" t="s">
        <v>414</v>
      </c>
      <c r="J74" s="637"/>
      <c r="K74" s="637"/>
      <c r="L74" s="637"/>
      <c r="M74" s="638" t="s">
        <v>1609</v>
      </c>
      <c r="N74" s="639"/>
      <c r="O74" s="639"/>
      <c r="P74" s="640"/>
      <c r="Q74" s="647" t="s">
        <v>728</v>
      </c>
      <c r="R74" s="639"/>
      <c r="S74" s="639"/>
      <c r="T74" s="639"/>
      <c r="U74" s="639"/>
      <c r="V74" s="639"/>
      <c r="W74" s="639"/>
      <c r="X74" s="639"/>
      <c r="Y74" s="639"/>
      <c r="Z74" s="639"/>
      <c r="AA74" s="639"/>
      <c r="AB74" s="639"/>
      <c r="AC74" s="639"/>
      <c r="AD74" s="639"/>
      <c r="AE74" s="639"/>
      <c r="AF74" s="639"/>
      <c r="AG74" s="639"/>
      <c r="AH74" s="639"/>
      <c r="AI74" s="639"/>
      <c r="AJ74" s="639"/>
      <c r="AK74" s="639"/>
      <c r="AL74" s="640"/>
      <c r="AN74" s="641"/>
      <c r="AO74" s="641"/>
      <c r="AP74" s="642"/>
      <c r="AQ74" s="642"/>
      <c r="AR74" s="642"/>
      <c r="AS74" s="642"/>
      <c r="AT74" s="642"/>
      <c r="AU74" s="642"/>
      <c r="AV74" s="642"/>
      <c r="AW74" s="642"/>
      <c r="AX74" s="642"/>
      <c r="AY74" s="642"/>
      <c r="AZ74" s="642"/>
      <c r="BA74" s="642"/>
      <c r="BB74" s="642"/>
      <c r="BC74" s="642"/>
      <c r="BD74" s="643"/>
    </row>
    <row r="75" spans="2:56" s="25" customFormat="1" ht="18" customHeight="1">
      <c r="B75" s="659"/>
      <c r="C75" s="641"/>
      <c r="D75" s="642"/>
      <c r="E75" s="642"/>
      <c r="F75" s="642"/>
      <c r="G75" s="642"/>
      <c r="H75" s="643"/>
      <c r="I75" s="637"/>
      <c r="J75" s="637"/>
      <c r="K75" s="637"/>
      <c r="L75" s="637"/>
      <c r="M75" s="641"/>
      <c r="N75" s="642"/>
      <c r="O75" s="642"/>
      <c r="P75" s="643"/>
      <c r="Q75" s="641"/>
      <c r="R75" s="642"/>
      <c r="S75" s="642"/>
      <c r="T75" s="642"/>
      <c r="U75" s="642"/>
      <c r="V75" s="642"/>
      <c r="W75" s="642"/>
      <c r="X75" s="642"/>
      <c r="Y75" s="642"/>
      <c r="Z75" s="642"/>
      <c r="AA75" s="642"/>
      <c r="AB75" s="642"/>
      <c r="AC75" s="642"/>
      <c r="AD75" s="642"/>
      <c r="AE75" s="642"/>
      <c r="AF75" s="642"/>
      <c r="AG75" s="642"/>
      <c r="AH75" s="642"/>
      <c r="AI75" s="642"/>
      <c r="AJ75" s="642"/>
      <c r="AK75" s="642"/>
      <c r="AL75" s="643"/>
      <c r="AN75" s="641"/>
      <c r="AO75" s="641"/>
      <c r="AP75" s="642"/>
      <c r="AQ75" s="642"/>
      <c r="AR75" s="642"/>
      <c r="AS75" s="642"/>
      <c r="AT75" s="642"/>
      <c r="AU75" s="642"/>
      <c r="AV75" s="642"/>
      <c r="AW75" s="642"/>
      <c r="AX75" s="642"/>
      <c r="AY75" s="642"/>
      <c r="AZ75" s="642"/>
      <c r="BA75" s="642"/>
      <c r="BB75" s="642"/>
      <c r="BC75" s="642"/>
      <c r="BD75" s="643"/>
    </row>
    <row r="76" spans="2:56" s="25" customFormat="1" ht="18" customHeight="1">
      <c r="B76" s="660"/>
      <c r="C76" s="644"/>
      <c r="D76" s="645"/>
      <c r="E76" s="645"/>
      <c r="F76" s="645"/>
      <c r="G76" s="645"/>
      <c r="H76" s="646"/>
      <c r="I76" s="637"/>
      <c r="J76" s="637"/>
      <c r="K76" s="637"/>
      <c r="L76" s="637"/>
      <c r="M76" s="644"/>
      <c r="N76" s="645"/>
      <c r="O76" s="645"/>
      <c r="P76" s="646"/>
      <c r="Q76" s="644"/>
      <c r="R76" s="645"/>
      <c r="S76" s="645"/>
      <c r="T76" s="645"/>
      <c r="U76" s="645"/>
      <c r="V76" s="645"/>
      <c r="W76" s="645"/>
      <c r="X76" s="645"/>
      <c r="Y76" s="645"/>
      <c r="Z76" s="645"/>
      <c r="AA76" s="645"/>
      <c r="AB76" s="645"/>
      <c r="AC76" s="645"/>
      <c r="AD76" s="645"/>
      <c r="AE76" s="645"/>
      <c r="AF76" s="645"/>
      <c r="AG76" s="645"/>
      <c r="AH76" s="645"/>
      <c r="AI76" s="645"/>
      <c r="AJ76" s="645"/>
      <c r="AK76" s="645"/>
      <c r="AL76" s="646"/>
      <c r="AN76" s="644"/>
      <c r="AO76" s="644"/>
      <c r="AP76" s="645"/>
      <c r="AQ76" s="645"/>
      <c r="AR76" s="645"/>
      <c r="AS76" s="645"/>
      <c r="AT76" s="645"/>
      <c r="AU76" s="645"/>
      <c r="AV76" s="645"/>
      <c r="AW76" s="645"/>
      <c r="AX76" s="645"/>
      <c r="AY76" s="645"/>
      <c r="AZ76" s="645"/>
      <c r="BA76" s="645"/>
      <c r="BB76" s="645"/>
      <c r="BC76" s="645"/>
      <c r="BD76" s="646"/>
    </row>
    <row r="77" spans="2:56" s="25" customFormat="1" ht="18" customHeight="1">
      <c r="B77" s="528" t="s">
        <v>729</v>
      </c>
      <c r="C77" s="498" t="s">
        <v>730</v>
      </c>
      <c r="D77" s="534"/>
      <c r="E77" s="534"/>
      <c r="F77" s="534"/>
      <c r="G77" s="534"/>
      <c r="H77" s="499"/>
      <c r="I77" s="497" t="s">
        <v>731</v>
      </c>
      <c r="J77" s="497"/>
      <c r="K77" s="497"/>
      <c r="L77" s="497"/>
      <c r="M77" s="648" t="s">
        <v>1612</v>
      </c>
      <c r="N77" s="534"/>
      <c r="O77" s="534"/>
      <c r="P77" s="499"/>
      <c r="Q77" s="498" t="s">
        <v>732</v>
      </c>
      <c r="R77" s="534"/>
      <c r="S77" s="534"/>
      <c r="T77" s="534"/>
      <c r="U77" s="534"/>
      <c r="V77" s="534"/>
      <c r="W77" s="534"/>
      <c r="X77" s="534"/>
      <c r="Y77" s="534"/>
      <c r="Z77" s="534"/>
      <c r="AA77" s="534"/>
      <c r="AB77" s="534"/>
      <c r="AC77" s="534"/>
      <c r="AD77" s="534"/>
      <c r="AE77" s="534"/>
      <c r="AF77" s="534"/>
      <c r="AG77" s="534"/>
      <c r="AH77" s="534"/>
      <c r="AI77" s="534"/>
      <c r="AJ77" s="534"/>
      <c r="AK77" s="534"/>
      <c r="AL77" s="499"/>
      <c r="AN77" s="498" t="s">
        <v>733</v>
      </c>
      <c r="AO77" s="498" t="s">
        <v>734</v>
      </c>
      <c r="AP77" s="534"/>
      <c r="AQ77" s="534"/>
      <c r="AR77" s="534"/>
      <c r="AS77" s="534"/>
      <c r="AT77" s="534"/>
      <c r="AU77" s="534"/>
      <c r="AV77" s="534"/>
      <c r="AW77" s="534"/>
      <c r="AX77" s="534"/>
      <c r="AY77" s="534"/>
      <c r="AZ77" s="534"/>
      <c r="BA77" s="534"/>
      <c r="BB77" s="534"/>
      <c r="BC77" s="534"/>
      <c r="BD77" s="499"/>
    </row>
    <row r="78" spans="2:56" s="25" customFormat="1" ht="18" customHeight="1">
      <c r="B78" s="661"/>
      <c r="C78" s="526"/>
      <c r="D78" s="536"/>
      <c r="E78" s="536"/>
      <c r="F78" s="536"/>
      <c r="G78" s="536"/>
      <c r="H78" s="527"/>
      <c r="I78" s="497"/>
      <c r="J78" s="497"/>
      <c r="K78" s="497"/>
      <c r="L78" s="497"/>
      <c r="M78" s="526"/>
      <c r="N78" s="536"/>
      <c r="O78" s="536"/>
      <c r="P78" s="527"/>
      <c r="Q78" s="526"/>
      <c r="R78" s="536"/>
      <c r="S78" s="536"/>
      <c r="T78" s="536"/>
      <c r="U78" s="536"/>
      <c r="V78" s="536"/>
      <c r="W78" s="536"/>
      <c r="X78" s="536"/>
      <c r="Y78" s="536"/>
      <c r="Z78" s="536"/>
      <c r="AA78" s="536"/>
      <c r="AB78" s="536"/>
      <c r="AC78" s="536"/>
      <c r="AD78" s="536"/>
      <c r="AE78" s="536"/>
      <c r="AF78" s="536"/>
      <c r="AG78" s="536"/>
      <c r="AH78" s="536"/>
      <c r="AI78" s="536"/>
      <c r="AJ78" s="536"/>
      <c r="AK78" s="536"/>
      <c r="AL78" s="527"/>
      <c r="AN78" s="526"/>
      <c r="AO78" s="526"/>
      <c r="AP78" s="536"/>
      <c r="AQ78" s="536"/>
      <c r="AR78" s="536"/>
      <c r="AS78" s="536"/>
      <c r="AT78" s="536"/>
      <c r="AU78" s="536"/>
      <c r="AV78" s="536"/>
      <c r="AW78" s="536"/>
      <c r="AX78" s="536"/>
      <c r="AY78" s="536"/>
      <c r="AZ78" s="536"/>
      <c r="BA78" s="536"/>
      <c r="BB78" s="536"/>
      <c r="BC78" s="536"/>
      <c r="BD78" s="527"/>
    </row>
    <row r="79" spans="2:56" s="25" customFormat="1" ht="18" customHeight="1">
      <c r="B79" s="662"/>
      <c r="C79" s="500"/>
      <c r="D79" s="535"/>
      <c r="E79" s="535"/>
      <c r="F79" s="535"/>
      <c r="G79" s="535"/>
      <c r="H79" s="501"/>
      <c r="I79" s="497"/>
      <c r="J79" s="497"/>
      <c r="K79" s="497"/>
      <c r="L79" s="497"/>
      <c r="M79" s="500"/>
      <c r="N79" s="535"/>
      <c r="O79" s="535"/>
      <c r="P79" s="501"/>
      <c r="Q79" s="500"/>
      <c r="R79" s="535"/>
      <c r="S79" s="535"/>
      <c r="T79" s="535"/>
      <c r="U79" s="535"/>
      <c r="V79" s="535"/>
      <c r="W79" s="535"/>
      <c r="X79" s="535"/>
      <c r="Y79" s="535"/>
      <c r="Z79" s="535"/>
      <c r="AA79" s="535"/>
      <c r="AB79" s="535"/>
      <c r="AC79" s="535"/>
      <c r="AD79" s="535"/>
      <c r="AE79" s="535"/>
      <c r="AF79" s="535"/>
      <c r="AG79" s="535"/>
      <c r="AH79" s="535"/>
      <c r="AI79" s="535"/>
      <c r="AJ79" s="535"/>
      <c r="AK79" s="535"/>
      <c r="AL79" s="501"/>
      <c r="AN79" s="526"/>
      <c r="AO79" s="526"/>
      <c r="AP79" s="536"/>
      <c r="AQ79" s="536"/>
      <c r="AR79" s="536"/>
      <c r="AS79" s="536"/>
      <c r="AT79" s="536"/>
      <c r="AU79" s="536"/>
      <c r="AV79" s="536"/>
      <c r="AW79" s="536"/>
      <c r="AX79" s="536"/>
      <c r="AY79" s="536"/>
      <c r="AZ79" s="536"/>
      <c r="BA79" s="536"/>
      <c r="BB79" s="536"/>
      <c r="BC79" s="536"/>
      <c r="BD79" s="527"/>
    </row>
    <row r="80" spans="2:56" s="25" customFormat="1" ht="18" customHeight="1">
      <c r="B80" s="658" t="s">
        <v>735</v>
      </c>
      <c r="C80" s="647" t="s">
        <v>736</v>
      </c>
      <c r="D80" s="639"/>
      <c r="E80" s="639"/>
      <c r="F80" s="639"/>
      <c r="G80" s="639"/>
      <c r="H80" s="640"/>
      <c r="I80" s="637" t="s">
        <v>414</v>
      </c>
      <c r="J80" s="637"/>
      <c r="K80" s="637"/>
      <c r="L80" s="637"/>
      <c r="M80" s="638" t="s">
        <v>1609</v>
      </c>
      <c r="N80" s="639"/>
      <c r="O80" s="639"/>
      <c r="P80" s="640"/>
      <c r="Q80" s="647" t="s">
        <v>737</v>
      </c>
      <c r="R80" s="639"/>
      <c r="S80" s="639"/>
      <c r="T80" s="639"/>
      <c r="U80" s="639"/>
      <c r="V80" s="639"/>
      <c r="W80" s="639"/>
      <c r="X80" s="639"/>
      <c r="Y80" s="639"/>
      <c r="Z80" s="639"/>
      <c r="AA80" s="639"/>
      <c r="AB80" s="639"/>
      <c r="AC80" s="639"/>
      <c r="AD80" s="639"/>
      <c r="AE80" s="639"/>
      <c r="AF80" s="639"/>
      <c r="AG80" s="639"/>
      <c r="AH80" s="639"/>
      <c r="AI80" s="639"/>
      <c r="AJ80" s="639"/>
      <c r="AK80" s="639"/>
      <c r="AL80" s="640"/>
      <c r="AN80" s="500"/>
      <c r="AO80" s="500"/>
      <c r="AP80" s="535"/>
      <c r="AQ80" s="535"/>
      <c r="AR80" s="535"/>
      <c r="AS80" s="535"/>
      <c r="AT80" s="535"/>
      <c r="AU80" s="535"/>
      <c r="AV80" s="535"/>
      <c r="AW80" s="535"/>
      <c r="AX80" s="535"/>
      <c r="AY80" s="535"/>
      <c r="AZ80" s="535"/>
      <c r="BA80" s="535"/>
      <c r="BB80" s="535"/>
      <c r="BC80" s="535"/>
      <c r="BD80" s="501"/>
    </row>
    <row r="81" spans="2:56" s="25" customFormat="1" ht="18" customHeight="1">
      <c r="B81" s="659"/>
      <c r="C81" s="641"/>
      <c r="D81" s="642"/>
      <c r="E81" s="642"/>
      <c r="F81" s="642"/>
      <c r="G81" s="642"/>
      <c r="H81" s="643"/>
      <c r="I81" s="637"/>
      <c r="J81" s="637"/>
      <c r="K81" s="637"/>
      <c r="L81" s="637"/>
      <c r="M81" s="641"/>
      <c r="N81" s="642"/>
      <c r="O81" s="642"/>
      <c r="P81" s="643"/>
      <c r="Q81" s="641"/>
      <c r="R81" s="642"/>
      <c r="S81" s="642"/>
      <c r="T81" s="642"/>
      <c r="U81" s="642"/>
      <c r="V81" s="642"/>
      <c r="W81" s="642"/>
      <c r="X81" s="642"/>
      <c r="Y81" s="642"/>
      <c r="Z81" s="642"/>
      <c r="AA81" s="642"/>
      <c r="AB81" s="642"/>
      <c r="AC81" s="642"/>
      <c r="AD81" s="642"/>
      <c r="AE81" s="642"/>
      <c r="AF81" s="642"/>
      <c r="AG81" s="642"/>
      <c r="AH81" s="642"/>
      <c r="AI81" s="642"/>
      <c r="AJ81" s="642"/>
      <c r="AK81" s="642"/>
      <c r="AL81" s="643"/>
      <c r="AN81" s="647" t="s">
        <v>738</v>
      </c>
      <c r="AO81" s="647" t="s">
        <v>739</v>
      </c>
      <c r="AP81" s="639"/>
      <c r="AQ81" s="639"/>
      <c r="AR81" s="639"/>
      <c r="AS81" s="639"/>
      <c r="AT81" s="639"/>
      <c r="AU81" s="639"/>
      <c r="AV81" s="639"/>
      <c r="AW81" s="639"/>
      <c r="AX81" s="639"/>
      <c r="AY81" s="639"/>
      <c r="AZ81" s="639"/>
      <c r="BA81" s="639"/>
      <c r="BB81" s="639"/>
      <c r="BC81" s="639"/>
      <c r="BD81" s="640"/>
    </row>
    <row r="82" spans="2:56" s="25" customFormat="1" ht="18" customHeight="1">
      <c r="B82" s="660"/>
      <c r="C82" s="644"/>
      <c r="D82" s="645"/>
      <c r="E82" s="645"/>
      <c r="F82" s="645"/>
      <c r="G82" s="645"/>
      <c r="H82" s="646"/>
      <c r="I82" s="637"/>
      <c r="J82" s="637"/>
      <c r="K82" s="637"/>
      <c r="L82" s="637"/>
      <c r="M82" s="644"/>
      <c r="N82" s="645"/>
      <c r="O82" s="645"/>
      <c r="P82" s="646"/>
      <c r="Q82" s="644"/>
      <c r="R82" s="645"/>
      <c r="S82" s="645"/>
      <c r="T82" s="645"/>
      <c r="U82" s="645"/>
      <c r="V82" s="645"/>
      <c r="W82" s="645"/>
      <c r="X82" s="645"/>
      <c r="Y82" s="645"/>
      <c r="Z82" s="645"/>
      <c r="AA82" s="645"/>
      <c r="AB82" s="645"/>
      <c r="AC82" s="645"/>
      <c r="AD82" s="645"/>
      <c r="AE82" s="645"/>
      <c r="AF82" s="645"/>
      <c r="AG82" s="645"/>
      <c r="AH82" s="645"/>
      <c r="AI82" s="645"/>
      <c r="AJ82" s="645"/>
      <c r="AK82" s="645"/>
      <c r="AL82" s="646"/>
      <c r="AN82" s="641"/>
      <c r="AO82" s="641"/>
      <c r="AP82" s="642"/>
      <c r="AQ82" s="642"/>
      <c r="AR82" s="642"/>
      <c r="AS82" s="642"/>
      <c r="AT82" s="642"/>
      <c r="AU82" s="642"/>
      <c r="AV82" s="642"/>
      <c r="AW82" s="642"/>
      <c r="AX82" s="642"/>
      <c r="AY82" s="642"/>
      <c r="AZ82" s="642"/>
      <c r="BA82" s="642"/>
      <c r="BB82" s="642"/>
      <c r="BC82" s="642"/>
      <c r="BD82" s="643"/>
    </row>
    <row r="83" spans="2:56" s="25" customFormat="1" ht="18" customHeight="1">
      <c r="B83" s="528" t="s">
        <v>740</v>
      </c>
      <c r="C83" s="498" t="s">
        <v>741</v>
      </c>
      <c r="D83" s="534"/>
      <c r="E83" s="534"/>
      <c r="F83" s="534"/>
      <c r="G83" s="534"/>
      <c r="H83" s="499"/>
      <c r="I83" s="497" t="s">
        <v>742</v>
      </c>
      <c r="J83" s="497"/>
      <c r="K83" s="497"/>
      <c r="L83" s="497"/>
      <c r="M83" s="648" t="s">
        <v>1609</v>
      </c>
      <c r="N83" s="534"/>
      <c r="O83" s="534"/>
      <c r="P83" s="499"/>
      <c r="Q83" s="498" t="s">
        <v>743</v>
      </c>
      <c r="R83" s="534"/>
      <c r="S83" s="534"/>
      <c r="T83" s="534"/>
      <c r="U83" s="534"/>
      <c r="V83" s="534"/>
      <c r="W83" s="534"/>
      <c r="X83" s="534"/>
      <c r="Y83" s="534"/>
      <c r="Z83" s="534"/>
      <c r="AA83" s="534"/>
      <c r="AB83" s="534"/>
      <c r="AC83" s="534"/>
      <c r="AD83" s="534"/>
      <c r="AE83" s="534"/>
      <c r="AF83" s="534"/>
      <c r="AG83" s="534"/>
      <c r="AH83" s="534"/>
      <c r="AI83" s="534"/>
      <c r="AJ83" s="534"/>
      <c r="AK83" s="534"/>
      <c r="AL83" s="499"/>
      <c r="AN83" s="641"/>
      <c r="AO83" s="641"/>
      <c r="AP83" s="642"/>
      <c r="AQ83" s="642"/>
      <c r="AR83" s="642"/>
      <c r="AS83" s="642"/>
      <c r="AT83" s="642"/>
      <c r="AU83" s="642"/>
      <c r="AV83" s="642"/>
      <c r="AW83" s="642"/>
      <c r="AX83" s="642"/>
      <c r="AY83" s="642"/>
      <c r="AZ83" s="642"/>
      <c r="BA83" s="642"/>
      <c r="BB83" s="642"/>
      <c r="BC83" s="642"/>
      <c r="BD83" s="643"/>
    </row>
    <row r="84" spans="2:56" s="25" customFormat="1" ht="18" customHeight="1">
      <c r="B84" s="661"/>
      <c r="C84" s="526"/>
      <c r="D84" s="536"/>
      <c r="E84" s="536"/>
      <c r="F84" s="536"/>
      <c r="G84" s="536"/>
      <c r="H84" s="527"/>
      <c r="I84" s="497"/>
      <c r="J84" s="497"/>
      <c r="K84" s="497"/>
      <c r="L84" s="497"/>
      <c r="M84" s="526"/>
      <c r="N84" s="536"/>
      <c r="O84" s="536"/>
      <c r="P84" s="527"/>
      <c r="Q84" s="526"/>
      <c r="R84" s="536"/>
      <c r="S84" s="536"/>
      <c r="T84" s="536"/>
      <c r="U84" s="536"/>
      <c r="V84" s="536"/>
      <c r="W84" s="536"/>
      <c r="X84" s="536"/>
      <c r="Y84" s="536"/>
      <c r="Z84" s="536"/>
      <c r="AA84" s="536"/>
      <c r="AB84" s="536"/>
      <c r="AC84" s="536"/>
      <c r="AD84" s="536"/>
      <c r="AE84" s="536"/>
      <c r="AF84" s="536"/>
      <c r="AG84" s="536"/>
      <c r="AH84" s="536"/>
      <c r="AI84" s="536"/>
      <c r="AJ84" s="536"/>
      <c r="AK84" s="536"/>
      <c r="AL84" s="527"/>
      <c r="AN84" s="644"/>
      <c r="AO84" s="644"/>
      <c r="AP84" s="645"/>
      <c r="AQ84" s="645"/>
      <c r="AR84" s="645"/>
      <c r="AS84" s="645"/>
      <c r="AT84" s="645"/>
      <c r="AU84" s="645"/>
      <c r="AV84" s="645"/>
      <c r="AW84" s="645"/>
      <c r="AX84" s="645"/>
      <c r="AY84" s="645"/>
      <c r="AZ84" s="645"/>
      <c r="BA84" s="645"/>
      <c r="BB84" s="645"/>
      <c r="BC84" s="645"/>
      <c r="BD84" s="646"/>
    </row>
    <row r="85" spans="2:56" s="25" customFormat="1" ht="18" customHeight="1">
      <c r="B85" s="662"/>
      <c r="C85" s="500"/>
      <c r="D85" s="535"/>
      <c r="E85" s="535"/>
      <c r="F85" s="535"/>
      <c r="G85" s="535"/>
      <c r="H85" s="501"/>
      <c r="I85" s="497"/>
      <c r="J85" s="497"/>
      <c r="K85" s="497"/>
      <c r="L85" s="497"/>
      <c r="M85" s="500"/>
      <c r="N85" s="535"/>
      <c r="O85" s="535"/>
      <c r="P85" s="501"/>
      <c r="Q85" s="500"/>
      <c r="R85" s="535"/>
      <c r="S85" s="535"/>
      <c r="T85" s="535"/>
      <c r="U85" s="535"/>
      <c r="V85" s="535"/>
      <c r="W85" s="535"/>
      <c r="X85" s="535"/>
      <c r="Y85" s="535"/>
      <c r="Z85" s="535"/>
      <c r="AA85" s="535"/>
      <c r="AB85" s="535"/>
      <c r="AC85" s="535"/>
      <c r="AD85" s="535"/>
      <c r="AE85" s="535"/>
      <c r="AF85" s="535"/>
      <c r="AG85" s="535"/>
      <c r="AH85" s="535"/>
      <c r="AI85" s="535"/>
      <c r="AJ85" s="535"/>
      <c r="AK85" s="535"/>
      <c r="AL85" s="501"/>
    </row>
    <row r="86" spans="2:56" s="25" customFormat="1" ht="18" customHeight="1">
      <c r="B86" s="658" t="s">
        <v>744</v>
      </c>
      <c r="C86" s="647" t="s">
        <v>745</v>
      </c>
      <c r="D86" s="639"/>
      <c r="E86" s="639"/>
      <c r="F86" s="639"/>
      <c r="G86" s="639"/>
      <c r="H86" s="640"/>
      <c r="I86" s="637" t="s">
        <v>746</v>
      </c>
      <c r="J86" s="637"/>
      <c r="K86" s="637"/>
      <c r="L86" s="637"/>
      <c r="M86" s="638" t="s">
        <v>1613</v>
      </c>
      <c r="N86" s="639"/>
      <c r="O86" s="639"/>
      <c r="P86" s="640"/>
      <c r="Q86" s="647" t="s">
        <v>747</v>
      </c>
      <c r="R86" s="639"/>
      <c r="S86" s="639"/>
      <c r="T86" s="639"/>
      <c r="U86" s="639"/>
      <c r="V86" s="639"/>
      <c r="W86" s="639"/>
      <c r="X86" s="639"/>
      <c r="Y86" s="639"/>
      <c r="Z86" s="639"/>
      <c r="AA86" s="639"/>
      <c r="AB86" s="639"/>
      <c r="AC86" s="639"/>
      <c r="AD86" s="639"/>
      <c r="AE86" s="639"/>
      <c r="AF86" s="639"/>
      <c r="AG86" s="639"/>
      <c r="AH86" s="639"/>
      <c r="AI86" s="639"/>
      <c r="AJ86" s="639"/>
      <c r="AK86" s="639"/>
      <c r="AL86" s="640"/>
    </row>
    <row r="87" spans="2:56" s="25" customFormat="1" ht="18" customHeight="1">
      <c r="B87" s="659"/>
      <c r="C87" s="641"/>
      <c r="D87" s="642"/>
      <c r="E87" s="642"/>
      <c r="F87" s="642"/>
      <c r="G87" s="642"/>
      <c r="H87" s="643"/>
      <c r="I87" s="637"/>
      <c r="J87" s="637"/>
      <c r="K87" s="637"/>
      <c r="L87" s="637"/>
      <c r="M87" s="641"/>
      <c r="N87" s="642"/>
      <c r="O87" s="642"/>
      <c r="P87" s="643"/>
      <c r="Q87" s="641"/>
      <c r="R87" s="642"/>
      <c r="S87" s="642"/>
      <c r="T87" s="642"/>
      <c r="U87" s="642"/>
      <c r="V87" s="642"/>
      <c r="W87" s="642"/>
      <c r="X87" s="642"/>
      <c r="Y87" s="642"/>
      <c r="Z87" s="642"/>
      <c r="AA87" s="642"/>
      <c r="AB87" s="642"/>
      <c r="AC87" s="642"/>
      <c r="AD87" s="642"/>
      <c r="AE87" s="642"/>
      <c r="AF87" s="642"/>
      <c r="AG87" s="642"/>
      <c r="AH87" s="642"/>
      <c r="AI87" s="642"/>
      <c r="AJ87" s="642"/>
      <c r="AK87" s="642"/>
      <c r="AL87" s="643"/>
    </row>
    <row r="88" spans="2:56" s="25" customFormat="1" ht="18" customHeight="1">
      <c r="B88" s="660"/>
      <c r="C88" s="644"/>
      <c r="D88" s="645"/>
      <c r="E88" s="645"/>
      <c r="F88" s="645"/>
      <c r="G88" s="645"/>
      <c r="H88" s="646"/>
      <c r="I88" s="637"/>
      <c r="J88" s="637"/>
      <c r="K88" s="637"/>
      <c r="L88" s="637"/>
      <c r="M88" s="644"/>
      <c r="N88" s="645"/>
      <c r="O88" s="645"/>
      <c r="P88" s="646"/>
      <c r="Q88" s="644"/>
      <c r="R88" s="645"/>
      <c r="S88" s="645"/>
      <c r="T88" s="645"/>
      <c r="U88" s="645"/>
      <c r="V88" s="645"/>
      <c r="W88" s="645"/>
      <c r="X88" s="645"/>
      <c r="Y88" s="645"/>
      <c r="Z88" s="645"/>
      <c r="AA88" s="645"/>
      <c r="AB88" s="645"/>
      <c r="AC88" s="645"/>
      <c r="AD88" s="645"/>
      <c r="AE88" s="645"/>
      <c r="AF88" s="645"/>
      <c r="AG88" s="645"/>
      <c r="AH88" s="645"/>
      <c r="AI88" s="645"/>
      <c r="AJ88" s="645"/>
      <c r="AK88" s="645"/>
      <c r="AL88" s="646"/>
    </row>
    <row r="89" spans="2:56" s="25" customFormat="1" ht="18" customHeight="1">
      <c r="B89" s="528" t="s">
        <v>748</v>
      </c>
      <c r="C89" s="498" t="s">
        <v>609</v>
      </c>
      <c r="D89" s="534"/>
      <c r="E89" s="534"/>
      <c r="F89" s="534"/>
      <c r="G89" s="534"/>
      <c r="H89" s="499"/>
      <c r="I89" s="497" t="s">
        <v>749</v>
      </c>
      <c r="J89" s="497"/>
      <c r="K89" s="497"/>
      <c r="L89" s="497"/>
      <c r="M89" s="648" t="s">
        <v>1609</v>
      </c>
      <c r="N89" s="534"/>
      <c r="O89" s="534"/>
      <c r="P89" s="499"/>
      <c r="Q89" s="498" t="s">
        <v>750</v>
      </c>
      <c r="R89" s="534"/>
      <c r="S89" s="534"/>
      <c r="T89" s="534"/>
      <c r="U89" s="534"/>
      <c r="V89" s="534"/>
      <c r="W89" s="534"/>
      <c r="X89" s="534"/>
      <c r="Y89" s="534"/>
      <c r="Z89" s="534"/>
      <c r="AA89" s="534"/>
      <c r="AB89" s="534"/>
      <c r="AC89" s="534"/>
      <c r="AD89" s="534"/>
      <c r="AE89" s="534"/>
      <c r="AF89" s="534"/>
      <c r="AG89" s="534"/>
      <c r="AH89" s="534"/>
      <c r="AI89" s="534"/>
      <c r="AJ89" s="534"/>
      <c r="AK89" s="534"/>
      <c r="AL89" s="499"/>
    </row>
    <row r="90" spans="2:56" s="25" customFormat="1" ht="18" customHeight="1">
      <c r="B90" s="661"/>
      <c r="C90" s="526"/>
      <c r="D90" s="536"/>
      <c r="E90" s="536"/>
      <c r="F90" s="536"/>
      <c r="G90" s="536"/>
      <c r="H90" s="527"/>
      <c r="I90" s="497"/>
      <c r="J90" s="497"/>
      <c r="K90" s="497"/>
      <c r="L90" s="497"/>
      <c r="M90" s="526"/>
      <c r="N90" s="536"/>
      <c r="O90" s="536"/>
      <c r="P90" s="527"/>
      <c r="Q90" s="526"/>
      <c r="R90" s="536"/>
      <c r="S90" s="536"/>
      <c r="T90" s="536"/>
      <c r="U90" s="536"/>
      <c r="V90" s="536"/>
      <c r="W90" s="536"/>
      <c r="X90" s="536"/>
      <c r="Y90" s="536"/>
      <c r="Z90" s="536"/>
      <c r="AA90" s="536"/>
      <c r="AB90" s="536"/>
      <c r="AC90" s="536"/>
      <c r="AD90" s="536"/>
      <c r="AE90" s="536"/>
      <c r="AF90" s="536"/>
      <c r="AG90" s="536"/>
      <c r="AH90" s="536"/>
      <c r="AI90" s="536"/>
      <c r="AJ90" s="536"/>
      <c r="AK90" s="536"/>
      <c r="AL90" s="527"/>
    </row>
    <row r="91" spans="2:56" s="25" customFormat="1" ht="18" customHeight="1">
      <c r="B91" s="662"/>
      <c r="C91" s="500"/>
      <c r="D91" s="535"/>
      <c r="E91" s="535"/>
      <c r="F91" s="535"/>
      <c r="G91" s="535"/>
      <c r="H91" s="501"/>
      <c r="I91" s="497"/>
      <c r="J91" s="497"/>
      <c r="K91" s="497"/>
      <c r="L91" s="497"/>
      <c r="M91" s="500"/>
      <c r="N91" s="535"/>
      <c r="O91" s="535"/>
      <c r="P91" s="501"/>
      <c r="Q91" s="500"/>
      <c r="R91" s="535"/>
      <c r="S91" s="535"/>
      <c r="T91" s="535"/>
      <c r="U91" s="535"/>
      <c r="V91" s="535"/>
      <c r="W91" s="535"/>
      <c r="X91" s="535"/>
      <c r="Y91" s="535"/>
      <c r="Z91" s="535"/>
      <c r="AA91" s="535"/>
      <c r="AB91" s="535"/>
      <c r="AC91" s="535"/>
      <c r="AD91" s="535"/>
      <c r="AE91" s="535"/>
      <c r="AF91" s="535"/>
      <c r="AG91" s="535"/>
      <c r="AH91" s="535"/>
      <c r="AI91" s="535"/>
      <c r="AJ91" s="535"/>
      <c r="AK91" s="535"/>
      <c r="AL91" s="501"/>
    </row>
    <row r="92" spans="2:56" s="25" customFormat="1" ht="18" customHeight="1">
      <c r="B92" s="658" t="s">
        <v>751</v>
      </c>
      <c r="C92" s="647" t="s">
        <v>752</v>
      </c>
      <c r="D92" s="639"/>
      <c r="E92" s="639"/>
      <c r="F92" s="639"/>
      <c r="G92" s="639"/>
      <c r="H92" s="640"/>
      <c r="I92" s="637" t="s">
        <v>414</v>
      </c>
      <c r="J92" s="637"/>
      <c r="K92" s="637"/>
      <c r="L92" s="637"/>
      <c r="M92" s="638" t="s">
        <v>1609</v>
      </c>
      <c r="N92" s="639"/>
      <c r="O92" s="639"/>
      <c r="P92" s="640"/>
      <c r="Q92" s="647" t="s">
        <v>737</v>
      </c>
      <c r="R92" s="639"/>
      <c r="S92" s="639"/>
      <c r="T92" s="639"/>
      <c r="U92" s="639"/>
      <c r="V92" s="639"/>
      <c r="W92" s="639"/>
      <c r="X92" s="639"/>
      <c r="Y92" s="639"/>
      <c r="Z92" s="639"/>
      <c r="AA92" s="639"/>
      <c r="AB92" s="639"/>
      <c r="AC92" s="639"/>
      <c r="AD92" s="639"/>
      <c r="AE92" s="639"/>
      <c r="AF92" s="639"/>
      <c r="AG92" s="639"/>
      <c r="AH92" s="639"/>
      <c r="AI92" s="639"/>
      <c r="AJ92" s="639"/>
      <c r="AK92" s="639"/>
      <c r="AL92" s="640"/>
    </row>
    <row r="93" spans="2:56" s="25" customFormat="1" ht="18" customHeight="1">
      <c r="B93" s="659"/>
      <c r="C93" s="641"/>
      <c r="D93" s="642"/>
      <c r="E93" s="642"/>
      <c r="F93" s="642"/>
      <c r="G93" s="642"/>
      <c r="H93" s="643"/>
      <c r="I93" s="637"/>
      <c r="J93" s="637"/>
      <c r="K93" s="637"/>
      <c r="L93" s="637"/>
      <c r="M93" s="641"/>
      <c r="N93" s="642"/>
      <c r="O93" s="642"/>
      <c r="P93" s="643"/>
      <c r="Q93" s="641"/>
      <c r="R93" s="642"/>
      <c r="S93" s="642"/>
      <c r="T93" s="642"/>
      <c r="U93" s="642"/>
      <c r="V93" s="642"/>
      <c r="W93" s="642"/>
      <c r="X93" s="642"/>
      <c r="Y93" s="642"/>
      <c r="Z93" s="642"/>
      <c r="AA93" s="642"/>
      <c r="AB93" s="642"/>
      <c r="AC93" s="642"/>
      <c r="AD93" s="642"/>
      <c r="AE93" s="642"/>
      <c r="AF93" s="642"/>
      <c r="AG93" s="642"/>
      <c r="AH93" s="642"/>
      <c r="AI93" s="642"/>
      <c r="AJ93" s="642"/>
      <c r="AK93" s="642"/>
      <c r="AL93" s="643"/>
    </row>
    <row r="94" spans="2:56" s="25" customFormat="1" ht="18" customHeight="1">
      <c r="B94" s="660"/>
      <c r="C94" s="644"/>
      <c r="D94" s="645"/>
      <c r="E94" s="645"/>
      <c r="F94" s="645"/>
      <c r="G94" s="645"/>
      <c r="H94" s="646"/>
      <c r="I94" s="637"/>
      <c r="J94" s="637"/>
      <c r="K94" s="637"/>
      <c r="L94" s="637"/>
      <c r="M94" s="644"/>
      <c r="N94" s="645"/>
      <c r="O94" s="645"/>
      <c r="P94" s="646"/>
      <c r="Q94" s="644"/>
      <c r="R94" s="645"/>
      <c r="S94" s="645"/>
      <c r="T94" s="645"/>
      <c r="U94" s="645"/>
      <c r="V94" s="645"/>
      <c r="W94" s="645"/>
      <c r="X94" s="645"/>
      <c r="Y94" s="645"/>
      <c r="Z94" s="645"/>
      <c r="AA94" s="645"/>
      <c r="AB94" s="645"/>
      <c r="AC94" s="645"/>
      <c r="AD94" s="645"/>
      <c r="AE94" s="645"/>
      <c r="AF94" s="645"/>
      <c r="AG94" s="645"/>
      <c r="AH94" s="645"/>
      <c r="AI94" s="645"/>
      <c r="AJ94" s="645"/>
      <c r="AK94" s="645"/>
      <c r="AL94" s="646"/>
    </row>
    <row r="95" spans="2:56" s="25" customFormat="1" ht="18" customHeight="1">
      <c r="B95" s="528" t="s">
        <v>753</v>
      </c>
      <c r="C95" s="498" t="s">
        <v>754</v>
      </c>
      <c r="D95" s="534"/>
      <c r="E95" s="534"/>
      <c r="F95" s="534"/>
      <c r="G95" s="534"/>
      <c r="H95" s="499"/>
      <c r="I95" s="497" t="s">
        <v>755</v>
      </c>
      <c r="J95" s="497"/>
      <c r="K95" s="497"/>
      <c r="L95" s="497"/>
      <c r="M95" s="648" t="s">
        <v>1609</v>
      </c>
      <c r="N95" s="534"/>
      <c r="O95" s="534"/>
      <c r="P95" s="499"/>
      <c r="Q95" s="498" t="s">
        <v>756</v>
      </c>
      <c r="R95" s="534"/>
      <c r="S95" s="534"/>
      <c r="T95" s="534"/>
      <c r="U95" s="534"/>
      <c r="V95" s="534"/>
      <c r="W95" s="534"/>
      <c r="X95" s="534"/>
      <c r="Y95" s="534"/>
      <c r="Z95" s="534"/>
      <c r="AA95" s="534"/>
      <c r="AB95" s="534"/>
      <c r="AC95" s="534"/>
      <c r="AD95" s="534"/>
      <c r="AE95" s="534"/>
      <c r="AF95" s="534"/>
      <c r="AG95" s="534"/>
      <c r="AH95" s="534"/>
      <c r="AI95" s="534"/>
      <c r="AJ95" s="534"/>
      <c r="AK95" s="534"/>
      <c r="AL95" s="499"/>
    </row>
    <row r="96" spans="2:56" s="25" customFormat="1" ht="18" customHeight="1">
      <c r="B96" s="661"/>
      <c r="C96" s="526"/>
      <c r="D96" s="536"/>
      <c r="E96" s="536"/>
      <c r="F96" s="536"/>
      <c r="G96" s="536"/>
      <c r="H96" s="527"/>
      <c r="I96" s="497"/>
      <c r="J96" s="497"/>
      <c r="K96" s="497"/>
      <c r="L96" s="497"/>
      <c r="M96" s="526"/>
      <c r="N96" s="536"/>
      <c r="O96" s="536"/>
      <c r="P96" s="527"/>
      <c r="Q96" s="526"/>
      <c r="R96" s="536"/>
      <c r="S96" s="536"/>
      <c r="T96" s="536"/>
      <c r="U96" s="536"/>
      <c r="V96" s="536"/>
      <c r="W96" s="536"/>
      <c r="X96" s="536"/>
      <c r="Y96" s="536"/>
      <c r="Z96" s="536"/>
      <c r="AA96" s="536"/>
      <c r="AB96" s="536"/>
      <c r="AC96" s="536"/>
      <c r="AD96" s="536"/>
      <c r="AE96" s="536"/>
      <c r="AF96" s="536"/>
      <c r="AG96" s="536"/>
      <c r="AH96" s="536"/>
      <c r="AI96" s="536"/>
      <c r="AJ96" s="536"/>
      <c r="AK96" s="536"/>
      <c r="AL96" s="527"/>
    </row>
    <row r="97" spans="2:38" s="25" customFormat="1" ht="18" customHeight="1">
      <c r="B97" s="662"/>
      <c r="C97" s="500"/>
      <c r="D97" s="535"/>
      <c r="E97" s="535"/>
      <c r="F97" s="535"/>
      <c r="G97" s="535"/>
      <c r="H97" s="501"/>
      <c r="I97" s="497"/>
      <c r="J97" s="497"/>
      <c r="K97" s="497"/>
      <c r="L97" s="497"/>
      <c r="M97" s="500"/>
      <c r="N97" s="535"/>
      <c r="O97" s="535"/>
      <c r="P97" s="501"/>
      <c r="Q97" s="500"/>
      <c r="R97" s="535"/>
      <c r="S97" s="535"/>
      <c r="T97" s="535"/>
      <c r="U97" s="535"/>
      <c r="V97" s="535"/>
      <c r="W97" s="535"/>
      <c r="X97" s="535"/>
      <c r="Y97" s="535"/>
      <c r="Z97" s="535"/>
      <c r="AA97" s="535"/>
      <c r="AB97" s="535"/>
      <c r="AC97" s="535"/>
      <c r="AD97" s="535"/>
      <c r="AE97" s="535"/>
      <c r="AF97" s="535"/>
      <c r="AG97" s="535"/>
      <c r="AH97" s="535"/>
      <c r="AI97" s="535"/>
      <c r="AJ97" s="535"/>
      <c r="AK97" s="535"/>
      <c r="AL97" s="501"/>
    </row>
    <row r="98" spans="2:38" s="25" customFormat="1" ht="18" customHeight="1">
      <c r="B98" s="658" t="s">
        <v>757</v>
      </c>
      <c r="C98" s="647" t="s">
        <v>758</v>
      </c>
      <c r="D98" s="639"/>
      <c r="E98" s="639"/>
      <c r="F98" s="639"/>
      <c r="G98" s="639"/>
      <c r="H98" s="640"/>
      <c r="I98" s="637" t="s">
        <v>759</v>
      </c>
      <c r="J98" s="637"/>
      <c r="K98" s="637"/>
      <c r="L98" s="637"/>
      <c r="M98" s="638" t="s">
        <v>1614</v>
      </c>
      <c r="N98" s="639"/>
      <c r="O98" s="639"/>
      <c r="P98" s="640"/>
      <c r="Q98" s="647" t="s">
        <v>760</v>
      </c>
      <c r="R98" s="639"/>
      <c r="S98" s="639"/>
      <c r="T98" s="639"/>
      <c r="U98" s="639"/>
      <c r="V98" s="639"/>
      <c r="W98" s="639"/>
      <c r="X98" s="639"/>
      <c r="Y98" s="639"/>
      <c r="Z98" s="639"/>
      <c r="AA98" s="639"/>
      <c r="AB98" s="639"/>
      <c r="AC98" s="639"/>
      <c r="AD98" s="639"/>
      <c r="AE98" s="639"/>
      <c r="AF98" s="639"/>
      <c r="AG98" s="639"/>
      <c r="AH98" s="639"/>
      <c r="AI98" s="639"/>
      <c r="AJ98" s="639"/>
      <c r="AK98" s="639"/>
      <c r="AL98" s="640"/>
    </row>
    <row r="99" spans="2:38" s="25" customFormat="1" ht="18" customHeight="1">
      <c r="B99" s="659"/>
      <c r="C99" s="641"/>
      <c r="D99" s="642"/>
      <c r="E99" s="642"/>
      <c r="F99" s="642"/>
      <c r="G99" s="642"/>
      <c r="H99" s="643"/>
      <c r="I99" s="637"/>
      <c r="J99" s="637"/>
      <c r="K99" s="637"/>
      <c r="L99" s="637"/>
      <c r="M99" s="641"/>
      <c r="N99" s="642"/>
      <c r="O99" s="642"/>
      <c r="P99" s="643"/>
      <c r="Q99" s="641"/>
      <c r="R99" s="642"/>
      <c r="S99" s="642"/>
      <c r="T99" s="642"/>
      <c r="U99" s="642"/>
      <c r="V99" s="642"/>
      <c r="W99" s="642"/>
      <c r="X99" s="642"/>
      <c r="Y99" s="642"/>
      <c r="Z99" s="642"/>
      <c r="AA99" s="642"/>
      <c r="AB99" s="642"/>
      <c r="AC99" s="642"/>
      <c r="AD99" s="642"/>
      <c r="AE99" s="642"/>
      <c r="AF99" s="642"/>
      <c r="AG99" s="642"/>
      <c r="AH99" s="642"/>
      <c r="AI99" s="642"/>
      <c r="AJ99" s="642"/>
      <c r="AK99" s="642"/>
      <c r="AL99" s="643"/>
    </row>
    <row r="100" spans="2:38" s="25" customFormat="1" ht="18" customHeight="1">
      <c r="B100" s="660"/>
      <c r="C100" s="644"/>
      <c r="D100" s="645"/>
      <c r="E100" s="645"/>
      <c r="F100" s="645"/>
      <c r="G100" s="645"/>
      <c r="H100" s="646"/>
      <c r="I100" s="637"/>
      <c r="J100" s="637"/>
      <c r="K100" s="637"/>
      <c r="L100" s="637"/>
      <c r="M100" s="644"/>
      <c r="N100" s="645"/>
      <c r="O100" s="645"/>
      <c r="P100" s="646"/>
      <c r="Q100" s="644"/>
      <c r="R100" s="645"/>
      <c r="S100" s="645"/>
      <c r="T100" s="645"/>
      <c r="U100" s="645"/>
      <c r="V100" s="645"/>
      <c r="W100" s="645"/>
      <c r="X100" s="645"/>
      <c r="Y100" s="645"/>
      <c r="Z100" s="645"/>
      <c r="AA100" s="645"/>
      <c r="AB100" s="645"/>
      <c r="AC100" s="645"/>
      <c r="AD100" s="645"/>
      <c r="AE100" s="645"/>
      <c r="AF100" s="645"/>
      <c r="AG100" s="645"/>
      <c r="AH100" s="645"/>
      <c r="AI100" s="645"/>
      <c r="AJ100" s="645"/>
      <c r="AK100" s="645"/>
      <c r="AL100" s="646"/>
    </row>
    <row r="101" spans="2:38" s="25" customFormat="1" ht="18" customHeight="1">
      <c r="B101" s="528" t="s">
        <v>761</v>
      </c>
      <c r="C101" s="498" t="s">
        <v>762</v>
      </c>
      <c r="D101" s="534"/>
      <c r="E101" s="534"/>
      <c r="F101" s="534"/>
      <c r="G101" s="534"/>
      <c r="H101" s="499"/>
      <c r="I101" s="497" t="s">
        <v>763</v>
      </c>
      <c r="J101" s="497"/>
      <c r="K101" s="497"/>
      <c r="L101" s="497"/>
      <c r="M101" s="648" t="s">
        <v>1609</v>
      </c>
      <c r="N101" s="534"/>
      <c r="O101" s="534"/>
      <c r="P101" s="499"/>
      <c r="Q101" s="498" t="s">
        <v>764</v>
      </c>
      <c r="R101" s="534"/>
      <c r="S101" s="534"/>
      <c r="T101" s="534"/>
      <c r="U101" s="534"/>
      <c r="V101" s="534"/>
      <c r="W101" s="534"/>
      <c r="X101" s="534"/>
      <c r="Y101" s="534"/>
      <c r="Z101" s="534"/>
      <c r="AA101" s="534"/>
      <c r="AB101" s="534"/>
      <c r="AC101" s="534"/>
      <c r="AD101" s="534"/>
      <c r="AE101" s="534"/>
      <c r="AF101" s="534"/>
      <c r="AG101" s="534"/>
      <c r="AH101" s="534"/>
      <c r="AI101" s="534"/>
      <c r="AJ101" s="534"/>
      <c r="AK101" s="534"/>
      <c r="AL101" s="499"/>
    </row>
    <row r="102" spans="2:38" s="25" customFormat="1" ht="18" customHeight="1">
      <c r="B102" s="661"/>
      <c r="C102" s="526"/>
      <c r="D102" s="536"/>
      <c r="E102" s="536"/>
      <c r="F102" s="536"/>
      <c r="G102" s="536"/>
      <c r="H102" s="527"/>
      <c r="I102" s="497"/>
      <c r="J102" s="497"/>
      <c r="K102" s="497"/>
      <c r="L102" s="497"/>
      <c r="M102" s="526"/>
      <c r="N102" s="536"/>
      <c r="O102" s="536"/>
      <c r="P102" s="527"/>
      <c r="Q102" s="526"/>
      <c r="R102" s="536"/>
      <c r="S102" s="536"/>
      <c r="T102" s="536"/>
      <c r="U102" s="536"/>
      <c r="V102" s="536"/>
      <c r="W102" s="536"/>
      <c r="X102" s="536"/>
      <c r="Y102" s="536"/>
      <c r="Z102" s="536"/>
      <c r="AA102" s="536"/>
      <c r="AB102" s="536"/>
      <c r="AC102" s="536"/>
      <c r="AD102" s="536"/>
      <c r="AE102" s="536"/>
      <c r="AF102" s="536"/>
      <c r="AG102" s="536"/>
      <c r="AH102" s="536"/>
      <c r="AI102" s="536"/>
      <c r="AJ102" s="536"/>
      <c r="AK102" s="536"/>
      <c r="AL102" s="527"/>
    </row>
    <row r="103" spans="2:38" s="25" customFormat="1" ht="18" customHeight="1">
      <c r="B103" s="662"/>
      <c r="C103" s="500"/>
      <c r="D103" s="535"/>
      <c r="E103" s="535"/>
      <c r="F103" s="535"/>
      <c r="G103" s="535"/>
      <c r="H103" s="501"/>
      <c r="I103" s="497"/>
      <c r="J103" s="497"/>
      <c r="K103" s="497"/>
      <c r="L103" s="497"/>
      <c r="M103" s="500"/>
      <c r="N103" s="535"/>
      <c r="O103" s="535"/>
      <c r="P103" s="501"/>
      <c r="Q103" s="500"/>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01"/>
    </row>
    <row r="104" spans="2:38" s="25" customFormat="1" ht="18" customHeight="1">
      <c r="B104" s="658" t="s">
        <v>765</v>
      </c>
      <c r="C104" s="647" t="s">
        <v>766</v>
      </c>
      <c r="D104" s="639"/>
      <c r="E104" s="639"/>
      <c r="F104" s="639"/>
      <c r="G104" s="639"/>
      <c r="H104" s="640"/>
      <c r="I104" s="637" t="s">
        <v>414</v>
      </c>
      <c r="J104" s="637"/>
      <c r="K104" s="637"/>
      <c r="L104" s="637"/>
      <c r="M104" s="638" t="s">
        <v>1615</v>
      </c>
      <c r="N104" s="639"/>
      <c r="O104" s="639"/>
      <c r="P104" s="640"/>
      <c r="Q104" s="647" t="s">
        <v>767</v>
      </c>
      <c r="R104" s="639"/>
      <c r="S104" s="639"/>
      <c r="T104" s="639"/>
      <c r="U104" s="639"/>
      <c r="V104" s="639"/>
      <c r="W104" s="639"/>
      <c r="X104" s="639"/>
      <c r="Y104" s="639"/>
      <c r="Z104" s="639"/>
      <c r="AA104" s="639"/>
      <c r="AB104" s="639"/>
      <c r="AC104" s="639"/>
      <c r="AD104" s="639"/>
      <c r="AE104" s="639"/>
      <c r="AF104" s="639"/>
      <c r="AG104" s="639"/>
      <c r="AH104" s="639"/>
      <c r="AI104" s="639"/>
      <c r="AJ104" s="639"/>
      <c r="AK104" s="639"/>
      <c r="AL104" s="640"/>
    </row>
    <row r="105" spans="2:38" s="25" customFormat="1" ht="18" customHeight="1">
      <c r="B105" s="659"/>
      <c r="C105" s="641"/>
      <c r="D105" s="642"/>
      <c r="E105" s="642"/>
      <c r="F105" s="642"/>
      <c r="G105" s="642"/>
      <c r="H105" s="643"/>
      <c r="I105" s="637"/>
      <c r="J105" s="637"/>
      <c r="K105" s="637"/>
      <c r="L105" s="637"/>
      <c r="M105" s="641"/>
      <c r="N105" s="642"/>
      <c r="O105" s="642"/>
      <c r="P105" s="643"/>
      <c r="Q105" s="641"/>
      <c r="R105" s="642"/>
      <c r="S105" s="642"/>
      <c r="T105" s="642"/>
      <c r="U105" s="642"/>
      <c r="V105" s="642"/>
      <c r="W105" s="642"/>
      <c r="X105" s="642"/>
      <c r="Y105" s="642"/>
      <c r="Z105" s="642"/>
      <c r="AA105" s="642"/>
      <c r="AB105" s="642"/>
      <c r="AC105" s="642"/>
      <c r="AD105" s="642"/>
      <c r="AE105" s="642"/>
      <c r="AF105" s="642"/>
      <c r="AG105" s="642"/>
      <c r="AH105" s="642"/>
      <c r="AI105" s="642"/>
      <c r="AJ105" s="642"/>
      <c r="AK105" s="642"/>
      <c r="AL105" s="643"/>
    </row>
    <row r="106" spans="2:38" s="25" customFormat="1" ht="18" customHeight="1">
      <c r="B106" s="660"/>
      <c r="C106" s="644"/>
      <c r="D106" s="645"/>
      <c r="E106" s="645"/>
      <c r="F106" s="645"/>
      <c r="G106" s="645"/>
      <c r="H106" s="646"/>
      <c r="I106" s="637"/>
      <c r="J106" s="637"/>
      <c r="K106" s="637"/>
      <c r="L106" s="637"/>
      <c r="M106" s="644"/>
      <c r="N106" s="645"/>
      <c r="O106" s="645"/>
      <c r="P106" s="646"/>
      <c r="Q106" s="644"/>
      <c r="R106" s="645"/>
      <c r="S106" s="645"/>
      <c r="T106" s="645"/>
      <c r="U106" s="645"/>
      <c r="V106" s="645"/>
      <c r="W106" s="645"/>
      <c r="X106" s="645"/>
      <c r="Y106" s="645"/>
      <c r="Z106" s="645"/>
      <c r="AA106" s="645"/>
      <c r="AB106" s="645"/>
      <c r="AC106" s="645"/>
      <c r="AD106" s="645"/>
      <c r="AE106" s="645"/>
      <c r="AF106" s="645"/>
      <c r="AG106" s="645"/>
      <c r="AH106" s="645"/>
      <c r="AI106" s="645"/>
      <c r="AJ106" s="645"/>
      <c r="AK106" s="645"/>
      <c r="AL106" s="646"/>
    </row>
    <row r="107" spans="2:38" s="25" customFormat="1" ht="18" customHeight="1">
      <c r="B107" s="528" t="s">
        <v>768</v>
      </c>
      <c r="C107" s="497" t="s">
        <v>414</v>
      </c>
      <c r="D107" s="497"/>
      <c r="E107" s="497"/>
      <c r="F107" s="497"/>
      <c r="G107" s="497"/>
      <c r="H107" s="497"/>
      <c r="I107" s="497" t="s">
        <v>414</v>
      </c>
      <c r="J107" s="497"/>
      <c r="K107" s="497"/>
      <c r="L107" s="497"/>
      <c r="M107" s="497">
        <v>0</v>
      </c>
      <c r="N107" s="497"/>
      <c r="O107" s="497"/>
      <c r="P107" s="497"/>
      <c r="Q107" s="497" t="s">
        <v>769</v>
      </c>
      <c r="R107" s="497"/>
      <c r="S107" s="497"/>
      <c r="T107" s="497"/>
      <c r="U107" s="497"/>
      <c r="V107" s="497"/>
      <c r="W107" s="497"/>
      <c r="X107" s="497"/>
      <c r="Y107" s="497"/>
      <c r="Z107" s="497"/>
      <c r="AA107" s="497"/>
      <c r="AB107" s="497"/>
      <c r="AC107" s="497"/>
      <c r="AD107" s="497"/>
      <c r="AE107" s="497"/>
      <c r="AF107" s="497"/>
      <c r="AG107" s="497"/>
      <c r="AH107" s="497"/>
      <c r="AI107" s="497"/>
      <c r="AJ107" s="497"/>
      <c r="AK107" s="497"/>
      <c r="AL107" s="497"/>
    </row>
    <row r="108" spans="2:38" s="25" customFormat="1" ht="18" customHeight="1">
      <c r="B108" s="661"/>
      <c r="C108" s="49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c r="AA108" s="497"/>
      <c r="AB108" s="497"/>
      <c r="AC108" s="497"/>
      <c r="AD108" s="497"/>
      <c r="AE108" s="497"/>
      <c r="AF108" s="497"/>
      <c r="AG108" s="497"/>
      <c r="AH108" s="497"/>
      <c r="AI108" s="497"/>
      <c r="AJ108" s="497"/>
      <c r="AK108" s="497"/>
      <c r="AL108" s="497"/>
    </row>
    <row r="109" spans="2:38" s="25" customFormat="1" ht="18" customHeight="1">
      <c r="B109" s="662"/>
      <c r="C109" s="49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c r="AA109" s="497"/>
      <c r="AB109" s="497"/>
      <c r="AC109" s="497"/>
      <c r="AD109" s="497"/>
      <c r="AE109" s="497"/>
      <c r="AF109" s="497"/>
      <c r="AG109" s="497"/>
      <c r="AH109" s="497"/>
      <c r="AI109" s="497"/>
      <c r="AJ109" s="497"/>
      <c r="AK109" s="497"/>
      <c r="AL109" s="497"/>
    </row>
    <row r="110" spans="2:38" s="25" customFormat="1" ht="18" customHeight="1">
      <c r="B110" s="658" t="s">
        <v>770</v>
      </c>
      <c r="C110" s="637" t="s">
        <v>414</v>
      </c>
      <c r="D110" s="637"/>
      <c r="E110" s="637"/>
      <c r="F110" s="637"/>
      <c r="G110" s="637"/>
      <c r="H110" s="637"/>
      <c r="I110" s="637" t="s">
        <v>414</v>
      </c>
      <c r="J110" s="637"/>
      <c r="K110" s="637"/>
      <c r="L110" s="637"/>
      <c r="M110" s="637">
        <v>0</v>
      </c>
      <c r="N110" s="637"/>
      <c r="O110" s="637"/>
      <c r="P110" s="637"/>
      <c r="Q110" s="637" t="s">
        <v>771</v>
      </c>
      <c r="R110" s="637"/>
      <c r="S110" s="637"/>
      <c r="T110" s="637"/>
      <c r="U110" s="637"/>
      <c r="V110" s="637"/>
      <c r="W110" s="637"/>
      <c r="X110" s="637"/>
      <c r="Y110" s="637"/>
      <c r="Z110" s="637"/>
      <c r="AA110" s="637"/>
      <c r="AB110" s="637"/>
      <c r="AC110" s="637"/>
      <c r="AD110" s="637"/>
      <c r="AE110" s="637"/>
      <c r="AF110" s="637"/>
      <c r="AG110" s="637"/>
      <c r="AH110" s="637"/>
      <c r="AI110" s="637"/>
      <c r="AJ110" s="637"/>
      <c r="AK110" s="637"/>
      <c r="AL110" s="637"/>
    </row>
    <row r="111" spans="2:38" s="25" customFormat="1" ht="18" customHeight="1">
      <c r="B111" s="659"/>
      <c r="C111" s="637"/>
      <c r="D111" s="637"/>
      <c r="E111" s="637"/>
      <c r="F111" s="637"/>
      <c r="G111" s="637"/>
      <c r="H111" s="637"/>
      <c r="I111" s="637"/>
      <c r="J111" s="637"/>
      <c r="K111" s="637"/>
      <c r="L111" s="637"/>
      <c r="M111" s="637"/>
      <c r="N111" s="637"/>
      <c r="O111" s="637"/>
      <c r="P111" s="637"/>
      <c r="Q111" s="637"/>
      <c r="R111" s="637"/>
      <c r="S111" s="637"/>
      <c r="T111" s="637"/>
      <c r="U111" s="637"/>
      <c r="V111" s="637"/>
      <c r="W111" s="637"/>
      <c r="X111" s="637"/>
      <c r="Y111" s="637"/>
      <c r="Z111" s="637"/>
      <c r="AA111" s="637"/>
      <c r="AB111" s="637"/>
      <c r="AC111" s="637"/>
      <c r="AD111" s="637"/>
      <c r="AE111" s="637"/>
      <c r="AF111" s="637"/>
      <c r="AG111" s="637"/>
      <c r="AH111" s="637"/>
      <c r="AI111" s="637"/>
      <c r="AJ111" s="637"/>
      <c r="AK111" s="637"/>
      <c r="AL111" s="637"/>
    </row>
    <row r="112" spans="2:38" s="25" customFormat="1" ht="18" customHeight="1">
      <c r="B112" s="660"/>
      <c r="C112" s="637"/>
      <c r="D112" s="637"/>
      <c r="E112" s="637"/>
      <c r="F112" s="637"/>
      <c r="G112" s="637"/>
      <c r="H112" s="637"/>
      <c r="I112" s="637"/>
      <c r="J112" s="637"/>
      <c r="K112" s="637"/>
      <c r="L112" s="637"/>
      <c r="M112" s="637"/>
      <c r="N112" s="637"/>
      <c r="O112" s="637"/>
      <c r="P112" s="637"/>
      <c r="Q112" s="637"/>
      <c r="R112" s="637"/>
      <c r="S112" s="637"/>
      <c r="T112" s="637"/>
      <c r="U112" s="637"/>
      <c r="V112" s="637"/>
      <c r="W112" s="637"/>
      <c r="X112" s="637"/>
      <c r="Y112" s="637"/>
      <c r="Z112" s="637"/>
      <c r="AA112" s="637"/>
      <c r="AB112" s="637"/>
      <c r="AC112" s="637"/>
      <c r="AD112" s="637"/>
      <c r="AE112" s="637"/>
      <c r="AF112" s="637"/>
      <c r="AG112" s="637"/>
      <c r="AH112" s="637"/>
      <c r="AI112" s="637"/>
      <c r="AJ112" s="637"/>
      <c r="AK112" s="637"/>
      <c r="AL112" s="637"/>
    </row>
    <row r="113" spans="2:38" s="25" customFormat="1" ht="18" customHeight="1">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row>
    <row r="114" spans="2:38" s="25" customFormat="1" ht="18" customHeight="1">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row>
    <row r="115" spans="2:38" ht="18" customHeight="1">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row>
    <row r="116" spans="2:38" ht="18" customHeight="1">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row>
    <row r="117" spans="2:38" ht="18" customHeight="1">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row>
    <row r="118" spans="2:38" ht="18" customHeight="1">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row>
    <row r="119" spans="2:38" ht="18" customHeight="1">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row>
    <row r="120" spans="2:38" ht="18" customHeight="1">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row>
    <row r="121" spans="2:38" ht="18" customHeight="1">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row>
    <row r="122" spans="2:38" ht="18" customHeight="1">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row>
    <row r="123" spans="2:38" ht="18" customHeight="1">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row>
    <row r="124" spans="2:38" ht="18" customHeight="1">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row>
    <row r="125" spans="2:38" ht="18" customHeight="1">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row>
    <row r="126" spans="2:38" ht="18" customHeight="1">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row>
    <row r="127" spans="2:38" ht="18" customHeight="1">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row>
    <row r="128" spans="2:3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sheetData>
  <mergeCells count="227">
    <mergeCell ref="C4:H4"/>
    <mergeCell ref="I4:L4"/>
    <mergeCell ref="M4:P4"/>
    <mergeCell ref="Q4:AL4"/>
    <mergeCell ref="AO4:BD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6"/>
    <mergeCell ref="B77:B79"/>
    <mergeCell ref="B80:B82"/>
    <mergeCell ref="B83:B85"/>
    <mergeCell ref="B86:B88"/>
    <mergeCell ref="B89:B91"/>
    <mergeCell ref="B92:B94"/>
    <mergeCell ref="B95:B97"/>
    <mergeCell ref="B98:B100"/>
    <mergeCell ref="B101:B103"/>
    <mergeCell ref="B104:B106"/>
    <mergeCell ref="B107:B109"/>
    <mergeCell ref="B110:B112"/>
    <mergeCell ref="AN5:AN8"/>
    <mergeCell ref="AN9:AN12"/>
    <mergeCell ref="AN13:AN16"/>
    <mergeCell ref="AN17:AN20"/>
    <mergeCell ref="AN21:AN24"/>
    <mergeCell ref="AN25:AN28"/>
    <mergeCell ref="AN29:AN32"/>
    <mergeCell ref="AN33:AN36"/>
    <mergeCell ref="AN37:AN40"/>
    <mergeCell ref="AN41:AN44"/>
    <mergeCell ref="AN45:AN48"/>
    <mergeCell ref="AN49:AN52"/>
    <mergeCell ref="AN53:AN56"/>
    <mergeCell ref="AN57:AN60"/>
    <mergeCell ref="AN61:AN64"/>
    <mergeCell ref="AN65:AN68"/>
    <mergeCell ref="AN69:AN72"/>
    <mergeCell ref="AN73:AN76"/>
    <mergeCell ref="AN77:AN80"/>
    <mergeCell ref="AN81:AN84"/>
    <mergeCell ref="Q14:AL16"/>
    <mergeCell ref="C5:H7"/>
    <mergeCell ref="I5:L7"/>
    <mergeCell ref="M5:P7"/>
    <mergeCell ref="Q5:AL7"/>
    <mergeCell ref="C8:H10"/>
    <mergeCell ref="I8:L10"/>
    <mergeCell ref="M8:P10"/>
    <mergeCell ref="Q8:AL10"/>
    <mergeCell ref="C11:H13"/>
    <mergeCell ref="I11:L13"/>
    <mergeCell ref="M11:P13"/>
    <mergeCell ref="Q11:AL13"/>
    <mergeCell ref="C14:H16"/>
    <mergeCell ref="I14:L16"/>
    <mergeCell ref="M14:P16"/>
    <mergeCell ref="C26:H28"/>
    <mergeCell ref="I26:L28"/>
    <mergeCell ref="M26:P28"/>
    <mergeCell ref="Q26:AL28"/>
    <mergeCell ref="C29:H31"/>
    <mergeCell ref="I29:L31"/>
    <mergeCell ref="M29:P31"/>
    <mergeCell ref="Q29:AL31"/>
    <mergeCell ref="C32:H34"/>
    <mergeCell ref="I32:L34"/>
    <mergeCell ref="M32:P34"/>
    <mergeCell ref="C17:H19"/>
    <mergeCell ref="I17:L19"/>
    <mergeCell ref="M17:P19"/>
    <mergeCell ref="Q17:AL19"/>
    <mergeCell ref="C20:H22"/>
    <mergeCell ref="I20:L22"/>
    <mergeCell ref="M20:P22"/>
    <mergeCell ref="Q20:AL22"/>
    <mergeCell ref="C23:H25"/>
    <mergeCell ref="I23:L25"/>
    <mergeCell ref="M23:P25"/>
    <mergeCell ref="Q23:AL25"/>
    <mergeCell ref="Q32:AL34"/>
    <mergeCell ref="C35:H37"/>
    <mergeCell ref="I35:L37"/>
    <mergeCell ref="M35:P37"/>
    <mergeCell ref="Q35:AL37"/>
    <mergeCell ref="C38:H40"/>
    <mergeCell ref="I38:L40"/>
    <mergeCell ref="M38:P40"/>
    <mergeCell ref="Q38:AL40"/>
    <mergeCell ref="C41:H43"/>
    <mergeCell ref="I41:L43"/>
    <mergeCell ref="M41:P43"/>
    <mergeCell ref="Q41:AL43"/>
    <mergeCell ref="C44:H46"/>
    <mergeCell ref="I44:L46"/>
    <mergeCell ref="M44:P46"/>
    <mergeCell ref="Q44:AL46"/>
    <mergeCell ref="C47:H49"/>
    <mergeCell ref="I47:L49"/>
    <mergeCell ref="M47:P49"/>
    <mergeCell ref="Q47:AL49"/>
    <mergeCell ref="C50:H52"/>
    <mergeCell ref="I50:L52"/>
    <mergeCell ref="M50:P52"/>
    <mergeCell ref="Q50:AL52"/>
    <mergeCell ref="C53:H55"/>
    <mergeCell ref="I53:L55"/>
    <mergeCell ref="M53:P55"/>
    <mergeCell ref="Q53:AL55"/>
    <mergeCell ref="C56:H58"/>
    <mergeCell ref="I56:L58"/>
    <mergeCell ref="M56:P58"/>
    <mergeCell ref="Q56:AL58"/>
    <mergeCell ref="C107:H109"/>
    <mergeCell ref="I107:L109"/>
    <mergeCell ref="M107:P109"/>
    <mergeCell ref="Q107:AL109"/>
    <mergeCell ref="C92:H94"/>
    <mergeCell ref="I92:L94"/>
    <mergeCell ref="M92:P94"/>
    <mergeCell ref="Q92:AL94"/>
    <mergeCell ref="C95:H97"/>
    <mergeCell ref="I95:L97"/>
    <mergeCell ref="M95:P97"/>
    <mergeCell ref="Q95:AL97"/>
    <mergeCell ref="C98:H100"/>
    <mergeCell ref="I98:L100"/>
    <mergeCell ref="M98:P100"/>
    <mergeCell ref="Q98:AL100"/>
    <mergeCell ref="C104:H106"/>
    <mergeCell ref="I104:L106"/>
    <mergeCell ref="M104:P106"/>
    <mergeCell ref="Q104:AL106"/>
    <mergeCell ref="C83:H85"/>
    <mergeCell ref="I83:L85"/>
    <mergeCell ref="M83:P85"/>
    <mergeCell ref="Q83:AL85"/>
    <mergeCell ref="C86:H88"/>
    <mergeCell ref="I86:L88"/>
    <mergeCell ref="M86:P88"/>
    <mergeCell ref="Q86:AL88"/>
    <mergeCell ref="C89:H91"/>
    <mergeCell ref="I89:L91"/>
    <mergeCell ref="M89:P91"/>
    <mergeCell ref="Q89:AL91"/>
    <mergeCell ref="AO53:BD56"/>
    <mergeCell ref="AO57:BD60"/>
    <mergeCell ref="AO61:BD64"/>
    <mergeCell ref="AO65:BD68"/>
    <mergeCell ref="AO69:BD72"/>
    <mergeCell ref="AO73:BD76"/>
    <mergeCell ref="AO77:BD80"/>
    <mergeCell ref="C101:H103"/>
    <mergeCell ref="I101:L103"/>
    <mergeCell ref="M101:P103"/>
    <mergeCell ref="Q101:AL103"/>
    <mergeCell ref="C74:H76"/>
    <mergeCell ref="C77:H79"/>
    <mergeCell ref="I62:L64"/>
    <mergeCell ref="M62:P64"/>
    <mergeCell ref="Q62:AL64"/>
    <mergeCell ref="C65:H67"/>
    <mergeCell ref="I65:L67"/>
    <mergeCell ref="M65:P67"/>
    <mergeCell ref="Q65:AL67"/>
    <mergeCell ref="C59:H61"/>
    <mergeCell ref="I59:L61"/>
    <mergeCell ref="M59:P61"/>
    <mergeCell ref="Q59:AL61"/>
    <mergeCell ref="C62:H64"/>
    <mergeCell ref="AO81:BD84"/>
    <mergeCell ref="AN2:BD3"/>
    <mergeCell ref="C110:H112"/>
    <mergeCell ref="I110:L112"/>
    <mergeCell ref="M110:P112"/>
    <mergeCell ref="Q110:AL112"/>
    <mergeCell ref="B2:AL3"/>
    <mergeCell ref="AO5:BD8"/>
    <mergeCell ref="AO9:BD12"/>
    <mergeCell ref="AO13:BD16"/>
    <mergeCell ref="AO17:BD20"/>
    <mergeCell ref="AO21:BD24"/>
    <mergeCell ref="AO25:BD28"/>
    <mergeCell ref="AO29:BD32"/>
    <mergeCell ref="AO33:BD36"/>
    <mergeCell ref="AO37:BD40"/>
    <mergeCell ref="AO41:BD44"/>
    <mergeCell ref="AO45:BD48"/>
    <mergeCell ref="AO49:BD52"/>
    <mergeCell ref="I77:L79"/>
    <mergeCell ref="M77:P79"/>
    <mergeCell ref="Q77:AL79"/>
    <mergeCell ref="C80:H82"/>
    <mergeCell ref="I80:L82"/>
    <mergeCell ref="M80:P82"/>
    <mergeCell ref="Q80:AL82"/>
    <mergeCell ref="C68:H70"/>
    <mergeCell ref="I68:L70"/>
    <mergeCell ref="M68:P70"/>
    <mergeCell ref="Q68:AL70"/>
    <mergeCell ref="C71:H73"/>
    <mergeCell ref="I71:L73"/>
    <mergeCell ref="M71:P73"/>
    <mergeCell ref="Q71:AL73"/>
    <mergeCell ref="I74:L76"/>
    <mergeCell ref="M74:P76"/>
    <mergeCell ref="Q74:AL76"/>
  </mergeCells>
  <phoneticPr fontId="3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E266"/>
  <sheetViews>
    <sheetView showGridLines="0" topLeftCell="A28" workbookViewId="0">
      <selection activeCell="D42" sqref="D42"/>
    </sheetView>
  </sheetViews>
  <sheetFormatPr defaultColWidth="3" defaultRowHeight="13.8"/>
  <cols>
    <col min="2" max="2" width="22.44140625" style="46" customWidth="1"/>
    <col min="3" max="3" width="11.109375" style="46" customWidth="1"/>
    <col min="4" max="4" width="115.6640625" style="47" customWidth="1"/>
    <col min="5" max="5" width="12.21875" style="47" customWidth="1"/>
  </cols>
  <sheetData>
    <row r="1" spans="2:5" s="25" customFormat="1" ht="18" customHeight="1">
      <c r="B1" s="48"/>
      <c r="C1" s="48"/>
    </row>
    <row r="2" spans="2:5" s="25" customFormat="1" ht="18" customHeight="1">
      <c r="B2" s="49" t="s">
        <v>772</v>
      </c>
      <c r="C2" s="50" t="s">
        <v>773</v>
      </c>
      <c r="D2" s="51" t="s">
        <v>774</v>
      </c>
      <c r="E2" s="49" t="s">
        <v>775</v>
      </c>
    </row>
    <row r="3" spans="2:5" s="25" customFormat="1" ht="18" customHeight="1">
      <c r="B3" s="11" t="s">
        <v>776</v>
      </c>
      <c r="C3" s="11">
        <v>10</v>
      </c>
      <c r="D3" s="52" t="s">
        <v>777</v>
      </c>
      <c r="E3" s="11">
        <v>0</v>
      </c>
    </row>
    <row r="4" spans="2:5" s="25" customFormat="1" ht="18" customHeight="1">
      <c r="B4" s="14" t="s">
        <v>778</v>
      </c>
      <c r="C4" s="14">
        <v>30</v>
      </c>
      <c r="D4" s="53" t="s">
        <v>779</v>
      </c>
      <c r="E4" s="14">
        <v>0</v>
      </c>
    </row>
    <row r="5" spans="2:5" s="25" customFormat="1" ht="18" customHeight="1">
      <c r="B5" s="11" t="s">
        <v>780</v>
      </c>
      <c r="C5" s="11">
        <v>25</v>
      </c>
      <c r="D5" s="52" t="s">
        <v>781</v>
      </c>
      <c r="E5" s="11">
        <v>0</v>
      </c>
    </row>
    <row r="6" spans="2:5" s="25" customFormat="1" ht="18" customHeight="1">
      <c r="B6" s="14" t="s">
        <v>782</v>
      </c>
      <c r="C6" s="14">
        <v>20</v>
      </c>
      <c r="D6" s="53" t="s">
        <v>783</v>
      </c>
      <c r="E6" s="14">
        <v>0</v>
      </c>
    </row>
    <row r="7" spans="2:5" s="25" customFormat="1" ht="18" customHeight="1">
      <c r="B7" s="11" t="s">
        <v>784</v>
      </c>
      <c r="C7" s="11">
        <v>10</v>
      </c>
      <c r="D7" s="52" t="s">
        <v>785</v>
      </c>
      <c r="E7" s="11">
        <v>0</v>
      </c>
    </row>
    <row r="8" spans="2:5" s="25" customFormat="1" ht="18" customHeight="1">
      <c r="B8" s="14" t="s">
        <v>786</v>
      </c>
      <c r="C8" s="14">
        <v>20</v>
      </c>
      <c r="D8" s="53" t="s">
        <v>787</v>
      </c>
      <c r="E8" s="14">
        <v>0</v>
      </c>
    </row>
    <row r="9" spans="2:5" s="25" customFormat="1" ht="18" customHeight="1">
      <c r="B9" s="11" t="s">
        <v>788</v>
      </c>
      <c r="C9" s="11">
        <v>20</v>
      </c>
      <c r="D9" s="52" t="s">
        <v>789</v>
      </c>
      <c r="E9" s="11">
        <v>0</v>
      </c>
    </row>
    <row r="10" spans="2:5" s="25" customFormat="1" ht="18" customHeight="1">
      <c r="B10" s="14" t="s">
        <v>790</v>
      </c>
      <c r="C10" s="14">
        <v>25</v>
      </c>
      <c r="D10" s="53" t="s">
        <v>791</v>
      </c>
      <c r="E10" s="14">
        <v>0</v>
      </c>
    </row>
    <row r="11" spans="2:5" s="25" customFormat="1" ht="18" customHeight="1">
      <c r="B11" s="11" t="s">
        <v>17</v>
      </c>
      <c r="C11" s="11">
        <v>20</v>
      </c>
      <c r="D11" s="52" t="s">
        <v>792</v>
      </c>
      <c r="E11" s="11">
        <v>0</v>
      </c>
    </row>
    <row r="12" spans="2:5" s="25" customFormat="1" ht="18" customHeight="1">
      <c r="B12" s="14" t="s">
        <v>793</v>
      </c>
      <c r="C12" s="14">
        <v>20</v>
      </c>
      <c r="D12" s="53" t="s">
        <v>794</v>
      </c>
      <c r="E12" s="14">
        <v>0</v>
      </c>
    </row>
    <row r="13" spans="2:5" s="25" customFormat="1" ht="18" customHeight="1">
      <c r="B13" s="11" t="s">
        <v>795</v>
      </c>
      <c r="C13" s="11">
        <v>10</v>
      </c>
      <c r="D13" s="52" t="s">
        <v>796</v>
      </c>
      <c r="E13" s="11">
        <v>0</v>
      </c>
    </row>
    <row r="14" spans="2:5" s="25" customFormat="1" ht="18" customHeight="1">
      <c r="B14" s="14" t="s">
        <v>797</v>
      </c>
      <c r="C14" s="14">
        <v>30</v>
      </c>
      <c r="D14" s="53" t="s">
        <v>798</v>
      </c>
      <c r="E14" s="14">
        <v>0</v>
      </c>
    </row>
    <row r="15" spans="2:5" s="25" customFormat="1" ht="18" customHeight="1">
      <c r="B15" s="11" t="s">
        <v>799</v>
      </c>
      <c r="C15" s="11">
        <v>20</v>
      </c>
      <c r="D15" s="52" t="s">
        <v>800</v>
      </c>
      <c r="E15" s="11">
        <v>0</v>
      </c>
    </row>
    <row r="16" spans="2:5" s="25" customFormat="1" ht="18" customHeight="1">
      <c r="B16" s="14" t="s">
        <v>801</v>
      </c>
      <c r="C16" s="14">
        <v>15</v>
      </c>
      <c r="D16" s="53" t="s">
        <v>802</v>
      </c>
      <c r="E16" s="14">
        <v>0</v>
      </c>
    </row>
    <row r="17" spans="2:5" s="25" customFormat="1" ht="18" customHeight="1">
      <c r="B17" s="11" t="s">
        <v>803</v>
      </c>
      <c r="C17" s="11">
        <v>0</v>
      </c>
      <c r="D17" s="52" t="s">
        <v>804</v>
      </c>
      <c r="E17" s="11">
        <v>0</v>
      </c>
    </row>
    <row r="18" spans="2:5" s="25" customFormat="1" ht="18" customHeight="1">
      <c r="B18" s="14" t="s">
        <v>805</v>
      </c>
      <c r="C18" s="14">
        <v>15</v>
      </c>
      <c r="D18" s="53" t="s">
        <v>806</v>
      </c>
      <c r="E18" s="14">
        <v>5</v>
      </c>
    </row>
    <row r="19" spans="2:5" s="25" customFormat="1" ht="18" customHeight="1">
      <c r="B19" s="11" t="s">
        <v>807</v>
      </c>
      <c r="C19" s="11">
        <v>20</v>
      </c>
      <c r="D19" s="52" t="s">
        <v>808</v>
      </c>
      <c r="E19" s="11">
        <v>0</v>
      </c>
    </row>
    <row r="20" spans="2:5" s="25" customFormat="1" ht="18" customHeight="1">
      <c r="B20" s="14" t="s">
        <v>809</v>
      </c>
      <c r="C20" s="14">
        <v>20</v>
      </c>
      <c r="D20" s="53" t="s">
        <v>810</v>
      </c>
      <c r="E20" s="14">
        <v>0</v>
      </c>
    </row>
    <row r="21" spans="2:5" s="25" customFormat="1" ht="18" customHeight="1">
      <c r="B21" s="11" t="s">
        <v>811</v>
      </c>
      <c r="C21" s="11">
        <v>20</v>
      </c>
      <c r="D21" s="52" t="s">
        <v>812</v>
      </c>
      <c r="E21" s="11">
        <v>0</v>
      </c>
    </row>
    <row r="22" spans="2:5" s="25" customFormat="1" ht="18" customHeight="1">
      <c r="B22" s="14" t="s">
        <v>813</v>
      </c>
      <c r="C22" s="14">
        <v>20</v>
      </c>
      <c r="D22" s="53" t="s">
        <v>814</v>
      </c>
      <c r="E22" s="14">
        <v>5</v>
      </c>
    </row>
    <row r="23" spans="2:5" s="25" customFormat="1" ht="18" customHeight="1">
      <c r="B23" s="11" t="s">
        <v>815</v>
      </c>
      <c r="C23" s="11">
        <v>20</v>
      </c>
      <c r="D23" s="52" t="s">
        <v>816</v>
      </c>
      <c r="E23" s="11">
        <v>5</v>
      </c>
    </row>
    <row r="24" spans="2:5" s="25" customFormat="1" ht="18" customHeight="1">
      <c r="B24" s="14" t="s">
        <v>817</v>
      </c>
      <c r="C24" s="14">
        <v>20</v>
      </c>
      <c r="D24" s="53" t="s">
        <v>818</v>
      </c>
      <c r="E24" s="14">
        <v>5</v>
      </c>
    </row>
    <row r="25" spans="2:5" s="25" customFormat="1" ht="18" customHeight="1">
      <c r="B25" s="11" t="s">
        <v>819</v>
      </c>
      <c r="C25" s="11">
        <v>0</v>
      </c>
      <c r="D25" s="52" t="s">
        <v>820</v>
      </c>
      <c r="E25" s="11">
        <v>0</v>
      </c>
    </row>
    <row r="26" spans="2:5" s="25" customFormat="1" ht="18" customHeight="1">
      <c r="B26" s="14" t="s">
        <v>821</v>
      </c>
      <c r="C26" s="14">
        <v>10</v>
      </c>
      <c r="D26" s="53" t="s">
        <v>822</v>
      </c>
      <c r="E26" s="14">
        <v>5</v>
      </c>
    </row>
    <row r="27" spans="2:5" s="25" customFormat="1" ht="18" customHeight="1">
      <c r="B27" s="11" t="s">
        <v>823</v>
      </c>
      <c r="C27" s="11">
        <v>25</v>
      </c>
      <c r="D27" s="52" t="s">
        <v>824</v>
      </c>
      <c r="E27" s="11">
        <v>5</v>
      </c>
    </row>
    <row r="28" spans="2:5" s="25" customFormat="1" ht="18" customHeight="1">
      <c r="B28" s="14" t="s">
        <v>825</v>
      </c>
      <c r="C28" s="14">
        <v>30</v>
      </c>
      <c r="D28" s="53" t="s">
        <v>826</v>
      </c>
      <c r="E28" s="14">
        <v>10</v>
      </c>
    </row>
    <row r="29" spans="2:5" s="25" customFormat="1" ht="18" customHeight="1">
      <c r="B29" s="11" t="s">
        <v>827</v>
      </c>
      <c r="C29" s="11">
        <v>20</v>
      </c>
      <c r="D29" s="52" t="s">
        <v>828</v>
      </c>
      <c r="E29" s="11">
        <v>15</v>
      </c>
    </row>
    <row r="30" spans="2:5" s="25" customFormat="1" ht="18" customHeight="1">
      <c r="B30" s="14" t="s">
        <v>829</v>
      </c>
      <c r="C30" s="14">
        <v>20</v>
      </c>
      <c r="D30" s="53" t="s">
        <v>830</v>
      </c>
      <c r="E30" s="14">
        <v>0</v>
      </c>
    </row>
    <row r="31" spans="2:5" s="25" customFormat="1" ht="18" customHeight="1">
      <c r="B31" s="11" t="s">
        <v>831</v>
      </c>
      <c r="C31" s="11">
        <v>20</v>
      </c>
      <c r="D31" s="52" t="s">
        <v>832</v>
      </c>
      <c r="E31" s="11">
        <v>0</v>
      </c>
    </row>
    <row r="32" spans="2:5" s="25" customFormat="1" ht="18" customHeight="1">
      <c r="B32" s="14" t="s">
        <v>833</v>
      </c>
      <c r="C32" s="14">
        <v>10</v>
      </c>
      <c r="D32" s="53" t="s">
        <v>834</v>
      </c>
      <c r="E32" s="14">
        <v>0</v>
      </c>
    </row>
    <row r="33" spans="2:5" s="25" customFormat="1" ht="18" customHeight="1">
      <c r="B33" s="11" t="s">
        <v>835</v>
      </c>
      <c r="C33" s="11">
        <v>10</v>
      </c>
      <c r="D33" s="52" t="s">
        <v>836</v>
      </c>
      <c r="E33" s="11">
        <v>0</v>
      </c>
    </row>
    <row r="34" spans="2:5" s="25" customFormat="1" ht="18" customHeight="1">
      <c r="B34" s="14" t="s">
        <v>837</v>
      </c>
      <c r="C34" s="14">
        <v>10</v>
      </c>
      <c r="D34" s="53" t="s">
        <v>838</v>
      </c>
      <c r="E34" s="14">
        <v>0</v>
      </c>
    </row>
    <row r="35" spans="2:5" s="25" customFormat="1" ht="18" customHeight="1">
      <c r="B35" s="11" t="s">
        <v>839</v>
      </c>
      <c r="C35" s="11">
        <v>15</v>
      </c>
      <c r="D35" s="52" t="s">
        <v>840</v>
      </c>
      <c r="E35" s="11">
        <v>0</v>
      </c>
    </row>
    <row r="36" spans="2:5" s="25" customFormat="1" ht="18" customHeight="1">
      <c r="B36" s="14" t="s">
        <v>841</v>
      </c>
      <c r="C36" s="14">
        <v>30</v>
      </c>
      <c r="D36" s="53" t="s">
        <v>842</v>
      </c>
      <c r="E36" s="14">
        <v>0</v>
      </c>
    </row>
    <row r="37" spans="2:5" s="25" customFormat="1" ht="18" customHeight="1">
      <c r="B37" s="11" t="s">
        <v>843</v>
      </c>
      <c r="C37" s="11">
        <v>30</v>
      </c>
      <c r="D37" s="52" t="s">
        <v>844</v>
      </c>
      <c r="E37" s="11">
        <v>0</v>
      </c>
    </row>
    <row r="38" spans="2:5" s="25" customFormat="1" ht="18" customHeight="1">
      <c r="B38" s="14" t="s">
        <v>845</v>
      </c>
      <c r="C38" s="14">
        <v>20</v>
      </c>
      <c r="D38" s="53" t="s">
        <v>846</v>
      </c>
      <c r="E38" s="14">
        <v>0</v>
      </c>
    </row>
    <row r="39" spans="2:5" s="25" customFormat="1" ht="18" customHeight="1">
      <c r="B39" s="11" t="s">
        <v>847</v>
      </c>
      <c r="C39" s="11">
        <v>20</v>
      </c>
      <c r="D39" s="52" t="s">
        <v>848</v>
      </c>
      <c r="E39" s="11">
        <v>0</v>
      </c>
    </row>
    <row r="40" spans="2:5" s="25" customFormat="1" ht="18" customHeight="1">
      <c r="B40" s="14" t="s">
        <v>849</v>
      </c>
      <c r="C40" s="14">
        <v>30</v>
      </c>
      <c r="D40" s="53" t="s">
        <v>850</v>
      </c>
      <c r="E40" s="14">
        <v>0</v>
      </c>
    </row>
    <row r="41" spans="2:5" s="25" customFormat="1" ht="18" customHeight="1">
      <c r="B41" s="11" t="s">
        <v>851</v>
      </c>
      <c r="C41" s="11">
        <v>20</v>
      </c>
      <c r="D41" s="52" t="s">
        <v>852</v>
      </c>
      <c r="E41" s="11">
        <v>0</v>
      </c>
    </row>
    <row r="42" spans="2:5" s="25" customFormat="1" ht="18" customHeight="1">
      <c r="B42" s="14" t="s">
        <v>853</v>
      </c>
      <c r="C42" s="14">
        <v>30</v>
      </c>
      <c r="D42" s="98" t="s">
        <v>1617</v>
      </c>
      <c r="E42" s="14">
        <v>0</v>
      </c>
    </row>
    <row r="43" spans="2:5" s="25" customFormat="1" ht="18" customHeight="1">
      <c r="B43" s="11" t="s">
        <v>854</v>
      </c>
      <c r="C43" s="11">
        <v>15</v>
      </c>
      <c r="D43" s="52" t="s">
        <v>855</v>
      </c>
      <c r="E43" s="11">
        <v>0</v>
      </c>
    </row>
    <row r="44" spans="2:5" s="25" customFormat="1" ht="18" customHeight="1">
      <c r="B44" s="14" t="s">
        <v>856</v>
      </c>
      <c r="C44" s="14">
        <v>15</v>
      </c>
      <c r="D44" s="53" t="s">
        <v>857</v>
      </c>
      <c r="E44" s="14">
        <v>0</v>
      </c>
    </row>
    <row r="45" spans="2:5" s="25" customFormat="1" ht="18" customHeight="1">
      <c r="B45" s="11" t="s">
        <v>858</v>
      </c>
      <c r="C45" s="11">
        <v>40</v>
      </c>
      <c r="D45" s="52" t="s">
        <v>859</v>
      </c>
      <c r="E45" s="11">
        <v>0</v>
      </c>
    </row>
    <row r="46" spans="2:5" s="25" customFormat="1" ht="18" customHeight="1">
      <c r="B46" s="14" t="s">
        <v>860</v>
      </c>
      <c r="C46" s="14">
        <v>20</v>
      </c>
      <c r="D46" s="53" t="s">
        <v>861</v>
      </c>
      <c r="E46" s="14">
        <v>0</v>
      </c>
    </row>
    <row r="47" spans="2:5" s="25" customFormat="1" ht="18" customHeight="1">
      <c r="B47" s="11" t="s">
        <v>862</v>
      </c>
      <c r="C47" s="11">
        <v>20</v>
      </c>
      <c r="D47" s="52" t="s">
        <v>863</v>
      </c>
      <c r="E47" s="11">
        <v>0</v>
      </c>
    </row>
    <row r="48" spans="2:5" s="25" customFormat="1" ht="18" customHeight="1">
      <c r="B48" s="14" t="s">
        <v>864</v>
      </c>
      <c r="C48" s="14">
        <v>30</v>
      </c>
      <c r="D48" s="53" t="s">
        <v>865</v>
      </c>
      <c r="E48" s="14">
        <v>15</v>
      </c>
    </row>
    <row r="49" spans="2:5" s="25" customFormat="1" ht="18" customHeight="1">
      <c r="B49" s="11" t="s">
        <v>866</v>
      </c>
      <c r="C49" s="11">
        <v>30</v>
      </c>
      <c r="D49" s="97" t="s">
        <v>1616</v>
      </c>
      <c r="E49" s="11">
        <v>5</v>
      </c>
    </row>
    <row r="50" spans="2:5" s="25" customFormat="1" ht="18" customHeight="1">
      <c r="B50" s="48"/>
      <c r="C50" s="48"/>
    </row>
    <row r="51" spans="2:5" s="25" customFormat="1" ht="18" customHeight="1">
      <c r="B51" s="48"/>
      <c r="C51" s="48"/>
    </row>
    <row r="52" spans="2:5" s="25" customFormat="1" ht="18" customHeight="1">
      <c r="B52" s="48"/>
      <c r="C52" s="48"/>
    </row>
    <row r="53" spans="2:5" s="25" customFormat="1" ht="18" customHeight="1">
      <c r="B53" s="48"/>
      <c r="C53" s="48"/>
    </row>
    <row r="54" spans="2:5" s="25" customFormat="1" ht="18" customHeight="1">
      <c r="B54" s="48"/>
      <c r="C54" s="48"/>
    </row>
    <row r="55" spans="2:5" s="25" customFormat="1" ht="18" customHeight="1">
      <c r="B55" s="48"/>
      <c r="C55" s="48"/>
    </row>
    <row r="56" spans="2:5" s="25" customFormat="1" ht="18" customHeight="1">
      <c r="B56" s="48"/>
      <c r="C56" s="48"/>
    </row>
    <row r="57" spans="2:5" s="25" customFormat="1" ht="18" customHeight="1">
      <c r="B57" s="48"/>
      <c r="C57" s="48"/>
    </row>
    <row r="58" spans="2:5" s="25" customFormat="1" ht="18" customHeight="1">
      <c r="B58" s="48"/>
      <c r="C58" s="48"/>
    </row>
    <row r="59" spans="2:5" s="25" customFormat="1" ht="18" customHeight="1">
      <c r="B59" s="48"/>
      <c r="C59" s="48"/>
    </row>
    <row r="60" spans="2:5" s="25" customFormat="1" ht="18" customHeight="1">
      <c r="B60" s="48"/>
      <c r="C60" s="48"/>
    </row>
    <row r="61" spans="2:5" s="25" customFormat="1" ht="18" customHeight="1">
      <c r="B61" s="48"/>
      <c r="C61" s="48"/>
    </row>
    <row r="62" spans="2:5" s="25" customFormat="1" ht="18" customHeight="1">
      <c r="B62" s="48"/>
      <c r="C62" s="48"/>
    </row>
    <row r="63" spans="2:5" s="25" customFormat="1" ht="18" customHeight="1">
      <c r="B63" s="48"/>
      <c r="C63" s="48"/>
    </row>
    <row r="64" spans="2:5" s="25" customFormat="1" ht="18" customHeight="1">
      <c r="B64" s="48"/>
      <c r="C64" s="48"/>
    </row>
    <row r="65" spans="2:3" s="25" customFormat="1" ht="18" customHeight="1">
      <c r="B65" s="48"/>
      <c r="C65" s="48"/>
    </row>
    <row r="66" spans="2:3" s="25" customFormat="1" ht="18" customHeight="1">
      <c r="B66" s="48"/>
      <c r="C66" s="48"/>
    </row>
    <row r="67" spans="2:3" s="25" customFormat="1" ht="18" customHeight="1">
      <c r="B67" s="48"/>
      <c r="C67" s="48"/>
    </row>
    <row r="68" spans="2:3" s="25" customFormat="1" ht="18" customHeight="1">
      <c r="B68" s="48"/>
      <c r="C68" s="48"/>
    </row>
    <row r="69" spans="2:3" s="25" customFormat="1" ht="18" customHeight="1">
      <c r="B69" s="48"/>
      <c r="C69" s="48"/>
    </row>
    <row r="70" spans="2:3" s="25" customFormat="1" ht="18" customHeight="1">
      <c r="B70" s="48"/>
      <c r="C70" s="48"/>
    </row>
    <row r="71" spans="2:3" s="25" customFormat="1" ht="18" customHeight="1">
      <c r="B71" s="48"/>
      <c r="C71" s="48"/>
    </row>
    <row r="72" spans="2:3" s="25" customFormat="1" ht="18" customHeight="1">
      <c r="B72" s="48"/>
      <c r="C72" s="48"/>
    </row>
    <row r="73" spans="2:3" s="25" customFormat="1" ht="18" customHeight="1">
      <c r="B73" s="48"/>
      <c r="C73" s="48"/>
    </row>
    <row r="74" spans="2:3" s="25" customFormat="1" ht="18" customHeight="1">
      <c r="B74" s="48"/>
      <c r="C74" s="48"/>
    </row>
    <row r="75" spans="2:3" s="25" customFormat="1" ht="18" customHeight="1">
      <c r="B75" s="48"/>
      <c r="C75" s="48"/>
    </row>
    <row r="76" spans="2:3" s="25" customFormat="1" ht="18" customHeight="1">
      <c r="B76" s="48"/>
      <c r="C76" s="48"/>
    </row>
    <row r="77" spans="2:3" s="25" customFormat="1" ht="18" customHeight="1">
      <c r="B77" s="48"/>
      <c r="C77" s="48"/>
    </row>
    <row r="78" spans="2:3" s="25" customFormat="1" ht="18" customHeight="1">
      <c r="B78" s="48"/>
      <c r="C78" s="48"/>
    </row>
    <row r="79" spans="2:3" s="25" customFormat="1" ht="18" customHeight="1">
      <c r="B79" s="48"/>
      <c r="C79" s="48"/>
    </row>
    <row r="80" spans="2:3" s="25" customFormat="1" ht="18" customHeight="1">
      <c r="B80" s="48"/>
      <c r="C80" s="48"/>
    </row>
    <row r="81" spans="2:3" s="25" customFormat="1" ht="18" customHeight="1">
      <c r="B81" s="48"/>
      <c r="C81" s="48"/>
    </row>
    <row r="82" spans="2:3" s="25" customFormat="1" ht="18" customHeight="1">
      <c r="B82" s="48"/>
      <c r="C82" s="48"/>
    </row>
    <row r="83" spans="2:3" s="25" customFormat="1" ht="18" customHeight="1">
      <c r="B83" s="48"/>
      <c r="C83" s="48"/>
    </row>
    <row r="84" spans="2:3" s="25" customFormat="1" ht="18" customHeight="1">
      <c r="B84" s="48"/>
      <c r="C84" s="48"/>
    </row>
    <row r="85" spans="2:3" s="25" customFormat="1" ht="18" customHeight="1">
      <c r="B85" s="48"/>
      <c r="C85" s="48"/>
    </row>
    <row r="86" spans="2:3" s="25" customFormat="1" ht="18" customHeight="1">
      <c r="B86" s="48"/>
      <c r="C86" s="48"/>
    </row>
    <row r="87" spans="2:3" s="25" customFormat="1" ht="18" customHeight="1">
      <c r="B87" s="48"/>
      <c r="C87" s="48"/>
    </row>
    <row r="88" spans="2:3" s="25" customFormat="1" ht="18" customHeight="1">
      <c r="B88" s="48"/>
      <c r="C88" s="48"/>
    </row>
    <row r="89" spans="2:3" s="25" customFormat="1" ht="18" customHeight="1">
      <c r="B89" s="48"/>
      <c r="C89" s="48"/>
    </row>
    <row r="90" spans="2:3" s="25" customFormat="1" ht="18" customHeight="1">
      <c r="B90" s="48"/>
      <c r="C90" s="48"/>
    </row>
    <row r="91" spans="2:3" s="25" customFormat="1" ht="18" customHeight="1">
      <c r="B91" s="48"/>
      <c r="C91" s="48"/>
    </row>
    <row r="92" spans="2:3" s="25" customFormat="1" ht="18" customHeight="1">
      <c r="B92" s="48"/>
      <c r="C92" s="48"/>
    </row>
    <row r="93" spans="2:3" s="25" customFormat="1" ht="18" customHeight="1">
      <c r="B93" s="48"/>
      <c r="C93" s="48"/>
    </row>
    <row r="94" spans="2:3" s="25" customFormat="1" ht="18" customHeight="1">
      <c r="B94" s="48"/>
      <c r="C94" s="48"/>
    </row>
    <row r="95" spans="2:3" s="25" customFormat="1" ht="18" customHeight="1">
      <c r="B95" s="48"/>
      <c r="C95" s="48"/>
    </row>
    <row r="96" spans="2:3" s="25" customFormat="1" ht="18" customHeight="1">
      <c r="B96" s="48"/>
      <c r="C96" s="48"/>
    </row>
    <row r="97" spans="2:3" s="25" customFormat="1" ht="18" customHeight="1">
      <c r="B97" s="48"/>
      <c r="C97" s="48"/>
    </row>
    <row r="98" spans="2:3" s="25" customFormat="1" ht="18" customHeight="1">
      <c r="B98" s="48"/>
      <c r="C98" s="48"/>
    </row>
    <row r="99" spans="2:3" s="25" customFormat="1" ht="18" customHeight="1">
      <c r="B99" s="48"/>
      <c r="C99" s="48"/>
    </row>
    <row r="100" spans="2:3" s="25" customFormat="1" ht="18" customHeight="1">
      <c r="B100" s="48"/>
      <c r="C100" s="48"/>
    </row>
    <row r="101" spans="2:3" s="25" customFormat="1" ht="18" customHeight="1">
      <c r="B101" s="48"/>
      <c r="C101" s="48"/>
    </row>
    <row r="102" spans="2:3" s="25" customFormat="1" ht="18" customHeight="1">
      <c r="B102" s="48"/>
      <c r="C102" s="48"/>
    </row>
    <row r="103" spans="2:3" s="25" customFormat="1" ht="18" customHeight="1">
      <c r="B103" s="48"/>
      <c r="C103" s="48"/>
    </row>
    <row r="104" spans="2:3" s="25" customFormat="1" ht="18" customHeight="1">
      <c r="B104" s="48"/>
      <c r="C104" s="48"/>
    </row>
    <row r="105" spans="2:3" s="25" customFormat="1" ht="18" customHeight="1">
      <c r="B105" s="48"/>
      <c r="C105" s="48"/>
    </row>
    <row r="106" spans="2:3" s="25" customFormat="1" ht="18" customHeight="1">
      <c r="B106" s="48"/>
      <c r="C106" s="48"/>
    </row>
    <row r="107" spans="2:3" s="25" customFormat="1" ht="18" customHeight="1">
      <c r="B107" s="48"/>
      <c r="C107" s="48"/>
    </row>
    <row r="108" spans="2:3" s="25" customFormat="1" ht="18" customHeight="1">
      <c r="B108" s="48"/>
      <c r="C108" s="48"/>
    </row>
    <row r="109" spans="2:3" s="25" customFormat="1" ht="18" customHeight="1">
      <c r="B109" s="48"/>
      <c r="C109" s="48"/>
    </row>
    <row r="110" spans="2:3" s="25" customFormat="1" ht="18" customHeight="1">
      <c r="B110" s="48"/>
      <c r="C110" s="48"/>
    </row>
    <row r="111" spans="2:3" s="25" customFormat="1" ht="18" customHeight="1">
      <c r="B111" s="48"/>
      <c r="C111" s="48"/>
    </row>
    <row r="112" spans="2:3" s="25" customFormat="1" ht="18" customHeight="1">
      <c r="B112" s="48"/>
      <c r="C112" s="48"/>
    </row>
    <row r="113" spans="2:3" s="25" customFormat="1" ht="18" customHeight="1">
      <c r="B113" s="48"/>
      <c r="C113" s="48"/>
    </row>
    <row r="114" spans="2:3" s="25" customFormat="1" ht="18" customHeight="1">
      <c r="B114" s="48"/>
      <c r="C114" s="48"/>
    </row>
    <row r="115" spans="2:3" s="25" customFormat="1" ht="18" customHeight="1">
      <c r="B115" s="48"/>
      <c r="C115" s="48"/>
    </row>
    <row r="116" spans="2:3" s="25" customFormat="1" ht="18" customHeight="1">
      <c r="B116" s="48"/>
      <c r="C116" s="48"/>
    </row>
    <row r="117" spans="2:3" s="25" customFormat="1" ht="18" customHeight="1">
      <c r="B117" s="48"/>
      <c r="C117" s="48"/>
    </row>
    <row r="118" spans="2:3" s="25" customFormat="1" ht="18" customHeight="1">
      <c r="B118" s="48"/>
      <c r="C118" s="48"/>
    </row>
    <row r="119" spans="2:3" s="25" customFormat="1" ht="18" customHeight="1">
      <c r="B119" s="48"/>
      <c r="C119" s="48"/>
    </row>
    <row r="120" spans="2:3" s="25" customFormat="1" ht="18" customHeight="1">
      <c r="B120" s="48"/>
      <c r="C120" s="48"/>
    </row>
    <row r="121" spans="2:3" s="25" customFormat="1" ht="18" customHeight="1">
      <c r="B121" s="48"/>
      <c r="C121" s="48"/>
    </row>
    <row r="122" spans="2:3" s="25" customFormat="1" ht="18" customHeight="1">
      <c r="B122" s="48"/>
      <c r="C122" s="48"/>
    </row>
    <row r="123" spans="2:3" s="25" customFormat="1" ht="18" customHeight="1">
      <c r="B123" s="48"/>
      <c r="C123" s="48"/>
    </row>
    <row r="124" spans="2:3" s="25" customFormat="1" ht="18" customHeight="1">
      <c r="B124" s="48"/>
      <c r="C124" s="48"/>
    </row>
    <row r="125" spans="2:3" s="25" customFormat="1" ht="18" customHeight="1">
      <c r="B125" s="48"/>
      <c r="C125" s="48"/>
    </row>
    <row r="126" spans="2:3" s="25" customFormat="1" ht="18" customHeight="1">
      <c r="B126" s="48"/>
      <c r="C126" s="48"/>
    </row>
    <row r="127" spans="2:3" s="25" customFormat="1" ht="18" customHeight="1">
      <c r="B127" s="48"/>
      <c r="C127" s="48"/>
    </row>
    <row r="128" spans="2:3" s="25" customFormat="1" ht="18" customHeight="1">
      <c r="B128" s="48"/>
      <c r="C128" s="48"/>
    </row>
    <row r="129" spans="2:3" s="25" customFormat="1" ht="18" customHeight="1">
      <c r="B129" s="48"/>
      <c r="C129" s="48"/>
    </row>
    <row r="130" spans="2:3" s="25" customFormat="1" ht="18" customHeight="1">
      <c r="B130" s="48"/>
      <c r="C130" s="48"/>
    </row>
    <row r="131" spans="2:3" s="25" customFormat="1" ht="18" customHeight="1">
      <c r="B131" s="48"/>
      <c r="C131" s="48"/>
    </row>
    <row r="132" spans="2:3" s="25" customFormat="1" ht="18" customHeight="1">
      <c r="B132" s="48"/>
      <c r="C132" s="48"/>
    </row>
    <row r="133" spans="2:3" s="25" customFormat="1" ht="18" customHeight="1">
      <c r="B133" s="48"/>
      <c r="C133" s="48"/>
    </row>
    <row r="134" spans="2:3" s="25" customFormat="1" ht="18" customHeight="1">
      <c r="B134" s="48"/>
      <c r="C134" s="48"/>
    </row>
    <row r="135" spans="2:3" s="25" customFormat="1" ht="18" customHeight="1">
      <c r="B135" s="48"/>
      <c r="C135" s="48"/>
    </row>
    <row r="136" spans="2:3" s="25" customFormat="1" ht="18" customHeight="1">
      <c r="B136" s="48"/>
      <c r="C136" s="48"/>
    </row>
    <row r="137" spans="2:3" s="25" customFormat="1" ht="18" customHeight="1">
      <c r="B137" s="48"/>
      <c r="C137" s="48"/>
    </row>
    <row r="138" spans="2:3" s="25" customFormat="1" ht="18" customHeight="1">
      <c r="B138" s="48"/>
      <c r="C138" s="48"/>
    </row>
    <row r="139" spans="2:3" s="25" customFormat="1" ht="18" customHeight="1">
      <c r="B139" s="48"/>
      <c r="C139" s="48"/>
    </row>
    <row r="140" spans="2:3" s="25" customFormat="1" ht="18" customHeight="1">
      <c r="B140" s="48"/>
      <c r="C140" s="48"/>
    </row>
    <row r="141" spans="2:3" s="25" customFormat="1" ht="18" customHeight="1">
      <c r="B141" s="48"/>
      <c r="C141" s="48"/>
    </row>
    <row r="142" spans="2:3" s="25" customFormat="1" ht="18" customHeight="1">
      <c r="B142" s="48"/>
      <c r="C142" s="48"/>
    </row>
    <row r="143" spans="2:3" s="25" customFormat="1" ht="18" customHeight="1">
      <c r="B143" s="48"/>
      <c r="C143" s="48"/>
    </row>
    <row r="144" spans="2:3" s="25" customFormat="1" ht="18" customHeight="1">
      <c r="B144" s="48"/>
      <c r="C144" s="48"/>
    </row>
    <row r="145" spans="2:3" s="25" customFormat="1" ht="18" customHeight="1">
      <c r="B145" s="48"/>
      <c r="C145" s="48"/>
    </row>
    <row r="146" spans="2:3" s="25" customFormat="1" ht="18" customHeight="1">
      <c r="B146" s="48"/>
      <c r="C146" s="48"/>
    </row>
    <row r="147" spans="2:3" s="25" customFormat="1" ht="18" customHeight="1">
      <c r="B147" s="48"/>
      <c r="C147" s="48"/>
    </row>
    <row r="148" spans="2:3" s="25" customFormat="1" ht="18" customHeight="1">
      <c r="B148" s="48"/>
      <c r="C148" s="48"/>
    </row>
    <row r="149" spans="2:3" s="25" customFormat="1" ht="18" customHeight="1">
      <c r="B149" s="48"/>
      <c r="C149" s="48"/>
    </row>
    <row r="150" spans="2:3" s="25" customFormat="1" ht="18" customHeight="1">
      <c r="B150" s="48"/>
      <c r="C150" s="48"/>
    </row>
    <row r="151" spans="2:3" s="25" customFormat="1" ht="18" customHeight="1">
      <c r="B151" s="48"/>
      <c r="C151" s="48"/>
    </row>
    <row r="152" spans="2:3" s="25" customFormat="1" ht="18" customHeight="1">
      <c r="B152" s="48"/>
      <c r="C152" s="48"/>
    </row>
    <row r="153" spans="2:3" s="25" customFormat="1" ht="18" customHeight="1">
      <c r="B153" s="48"/>
      <c r="C153" s="48"/>
    </row>
    <row r="154" spans="2:3" s="25" customFormat="1" ht="18" customHeight="1">
      <c r="B154" s="48"/>
      <c r="C154" s="48"/>
    </row>
    <row r="155" spans="2:3" s="25" customFormat="1" ht="18" customHeight="1">
      <c r="B155" s="48"/>
      <c r="C155" s="48"/>
    </row>
    <row r="156" spans="2:3" s="25" customFormat="1" ht="18" customHeight="1">
      <c r="B156" s="48"/>
      <c r="C156" s="48"/>
    </row>
    <row r="157" spans="2:3" s="25" customFormat="1" ht="18" customHeight="1">
      <c r="B157" s="48"/>
      <c r="C157" s="48"/>
    </row>
    <row r="158" spans="2:3" s="25" customFormat="1" ht="18" customHeight="1">
      <c r="B158" s="48"/>
      <c r="C158" s="48"/>
    </row>
    <row r="159" spans="2:3" s="25" customFormat="1" ht="18" customHeight="1">
      <c r="B159" s="48"/>
      <c r="C159" s="48"/>
    </row>
    <row r="160" spans="2:3" s="25" customFormat="1" ht="18" customHeight="1">
      <c r="B160" s="48"/>
      <c r="C160" s="48"/>
    </row>
    <row r="161" spans="2:3" s="25" customFormat="1" ht="18" customHeight="1">
      <c r="B161" s="48"/>
      <c r="C161" s="48"/>
    </row>
    <row r="162" spans="2:3" s="25" customFormat="1" ht="18" customHeight="1">
      <c r="B162" s="48"/>
      <c r="C162" s="48"/>
    </row>
    <row r="163" spans="2:3" s="25" customFormat="1" ht="18" customHeight="1">
      <c r="B163" s="48"/>
      <c r="C163" s="48"/>
    </row>
    <row r="164" spans="2:3" s="25" customFormat="1" ht="18" customHeight="1">
      <c r="B164" s="48"/>
      <c r="C164" s="48"/>
    </row>
    <row r="165" spans="2:3" s="25" customFormat="1" ht="18" customHeight="1">
      <c r="B165" s="48"/>
      <c r="C165" s="48"/>
    </row>
    <row r="166" spans="2:3" s="25" customFormat="1" ht="18" customHeight="1">
      <c r="B166" s="48"/>
      <c r="C166" s="48"/>
    </row>
    <row r="167" spans="2:3" s="25" customFormat="1" ht="18" customHeight="1">
      <c r="B167" s="48"/>
      <c r="C167" s="48"/>
    </row>
    <row r="168" spans="2:3" s="25" customFormat="1" ht="18" customHeight="1">
      <c r="B168" s="48"/>
      <c r="C168" s="48"/>
    </row>
    <row r="169" spans="2:3" s="25" customFormat="1" ht="18" customHeight="1">
      <c r="B169" s="48"/>
      <c r="C169" s="48"/>
    </row>
    <row r="170" spans="2:3" s="25" customFormat="1" ht="18" customHeight="1">
      <c r="B170" s="48"/>
      <c r="C170" s="48"/>
    </row>
    <row r="171" spans="2:3" s="25" customFormat="1" ht="18" customHeight="1">
      <c r="B171" s="48"/>
      <c r="C171" s="48"/>
    </row>
    <row r="172" spans="2:3" s="25" customFormat="1" ht="18" customHeight="1">
      <c r="B172" s="48"/>
      <c r="C172" s="48"/>
    </row>
    <row r="173" spans="2:3" s="25" customFormat="1" ht="18" customHeight="1">
      <c r="B173" s="48"/>
      <c r="C173" s="48"/>
    </row>
    <row r="174" spans="2:3" s="25" customFormat="1" ht="18" customHeight="1">
      <c r="B174" s="48"/>
      <c r="C174" s="48"/>
    </row>
    <row r="175" spans="2:3" s="25" customFormat="1" ht="18" customHeight="1">
      <c r="B175" s="48"/>
      <c r="C175" s="48"/>
    </row>
    <row r="176" spans="2:3" s="25" customFormat="1" ht="18" customHeight="1">
      <c r="B176" s="48"/>
      <c r="C176" s="48"/>
    </row>
    <row r="177" spans="2:3" s="25" customFormat="1" ht="18" customHeight="1">
      <c r="B177" s="48"/>
      <c r="C177" s="48"/>
    </row>
    <row r="178" spans="2:3" s="25" customFormat="1" ht="18" customHeight="1">
      <c r="B178" s="48"/>
      <c r="C178" s="48"/>
    </row>
    <row r="179" spans="2:3" s="25" customFormat="1" ht="18" customHeight="1">
      <c r="B179" s="48"/>
      <c r="C179" s="48"/>
    </row>
    <row r="180" spans="2:3" s="25" customFormat="1" ht="18" customHeight="1">
      <c r="B180" s="48"/>
      <c r="C180" s="48"/>
    </row>
    <row r="181" spans="2:3" s="25" customFormat="1" ht="18" customHeight="1">
      <c r="B181" s="48"/>
      <c r="C181" s="48"/>
    </row>
    <row r="182" spans="2:3" s="25" customFormat="1" ht="18" customHeight="1">
      <c r="B182" s="48"/>
      <c r="C182" s="48"/>
    </row>
    <row r="183" spans="2:3" s="25" customFormat="1" ht="18" customHeight="1">
      <c r="B183" s="48"/>
      <c r="C183" s="48"/>
    </row>
    <row r="184" spans="2:3" s="25" customFormat="1" ht="18" customHeight="1">
      <c r="B184" s="48"/>
      <c r="C184" s="48"/>
    </row>
    <row r="185" spans="2:3" s="25" customFormat="1" ht="18" customHeight="1">
      <c r="B185" s="48"/>
      <c r="C185" s="48"/>
    </row>
    <row r="186" spans="2:3" s="25" customFormat="1" ht="18" customHeight="1">
      <c r="B186" s="48"/>
      <c r="C186" s="48"/>
    </row>
    <row r="187" spans="2:3" s="25" customFormat="1" ht="18" customHeight="1">
      <c r="B187" s="48"/>
      <c r="C187" s="48"/>
    </row>
    <row r="188" spans="2:3" s="25" customFormat="1" ht="18" customHeight="1">
      <c r="B188" s="48"/>
      <c r="C188" s="48"/>
    </row>
    <row r="189" spans="2:3" s="25" customFormat="1" ht="18" customHeight="1">
      <c r="B189" s="48"/>
      <c r="C189" s="48"/>
    </row>
    <row r="190" spans="2:3" s="25" customFormat="1" ht="18" customHeight="1">
      <c r="B190" s="48"/>
      <c r="C190" s="48"/>
    </row>
    <row r="191" spans="2:3" s="25" customFormat="1" ht="18" customHeight="1">
      <c r="B191" s="48"/>
      <c r="C191" s="48"/>
    </row>
    <row r="192" spans="2:3" s="25" customFormat="1" ht="18" customHeight="1">
      <c r="B192" s="48"/>
      <c r="C192" s="48"/>
    </row>
    <row r="193" spans="2:3" s="25" customFormat="1" ht="18" customHeight="1">
      <c r="B193" s="48"/>
      <c r="C193" s="48"/>
    </row>
    <row r="194" spans="2:3" s="25" customFormat="1" ht="18" customHeight="1">
      <c r="B194" s="48"/>
      <c r="C194" s="48"/>
    </row>
    <row r="195" spans="2:3" s="25" customFormat="1" ht="18" customHeight="1">
      <c r="B195" s="48"/>
      <c r="C195" s="48"/>
    </row>
    <row r="196" spans="2:3" s="25" customFormat="1" ht="18" customHeight="1">
      <c r="B196" s="48"/>
      <c r="C196" s="48"/>
    </row>
    <row r="197" spans="2:3" s="25" customFormat="1" ht="18" customHeight="1">
      <c r="B197" s="48"/>
      <c r="C197" s="48"/>
    </row>
    <row r="198" spans="2:3" s="25" customFormat="1" ht="18" customHeight="1">
      <c r="B198" s="48"/>
      <c r="C198" s="48"/>
    </row>
    <row r="199" spans="2:3" s="25" customFormat="1" ht="18" customHeight="1">
      <c r="B199" s="48"/>
      <c r="C199" s="48"/>
    </row>
    <row r="200" spans="2:3" s="25" customFormat="1" ht="18" customHeight="1">
      <c r="B200" s="48"/>
      <c r="C200" s="48"/>
    </row>
    <row r="201" spans="2:3" s="25" customFormat="1" ht="18" customHeight="1">
      <c r="B201" s="48"/>
      <c r="C201" s="48"/>
    </row>
    <row r="202" spans="2:3" s="25" customFormat="1" ht="18" customHeight="1">
      <c r="B202" s="48"/>
      <c r="C202" s="48"/>
    </row>
    <row r="203" spans="2:3" s="25" customFormat="1" ht="18" customHeight="1">
      <c r="B203" s="48"/>
      <c r="C203" s="48"/>
    </row>
    <row r="204" spans="2:3" s="25" customFormat="1" ht="18" customHeight="1">
      <c r="B204" s="48"/>
      <c r="C204" s="48"/>
    </row>
    <row r="205" spans="2:3" s="25" customFormat="1" ht="18" customHeight="1">
      <c r="B205" s="48"/>
      <c r="C205" s="48"/>
    </row>
    <row r="206" spans="2:3" s="25" customFormat="1" ht="18" customHeight="1">
      <c r="B206" s="48"/>
      <c r="C206" s="48"/>
    </row>
    <row r="207" spans="2:3" s="25" customFormat="1" ht="18" customHeight="1">
      <c r="B207" s="48"/>
      <c r="C207" s="48"/>
    </row>
    <row r="208" spans="2:3" s="25" customFormat="1" ht="18" customHeight="1">
      <c r="B208" s="48"/>
      <c r="C208" s="48"/>
    </row>
    <row r="209" spans="2:3" s="25" customFormat="1" ht="18" customHeight="1">
      <c r="B209" s="48"/>
      <c r="C209" s="48"/>
    </row>
    <row r="210" spans="2:3" s="25" customFormat="1" ht="18" customHeight="1">
      <c r="B210" s="48"/>
      <c r="C210" s="48"/>
    </row>
    <row r="211" spans="2:3" s="25" customFormat="1" ht="18" customHeight="1">
      <c r="B211" s="48"/>
      <c r="C211" s="48"/>
    </row>
    <row r="212" spans="2:3" s="25" customFormat="1" ht="18" customHeight="1">
      <c r="B212" s="48"/>
      <c r="C212" s="48"/>
    </row>
    <row r="213" spans="2:3" s="25" customFormat="1" ht="18" customHeight="1">
      <c r="B213" s="48"/>
      <c r="C213" s="48"/>
    </row>
    <row r="214" spans="2:3" s="25" customFormat="1" ht="18" customHeight="1">
      <c r="B214" s="48"/>
      <c r="C214" s="48"/>
    </row>
    <row r="215" spans="2:3" s="25" customFormat="1" ht="18" customHeight="1">
      <c r="B215" s="48"/>
      <c r="C215" s="48"/>
    </row>
    <row r="216" spans="2:3" s="25" customFormat="1" ht="18" customHeight="1">
      <c r="B216" s="48"/>
      <c r="C216" s="48"/>
    </row>
    <row r="217" spans="2:3" s="25" customFormat="1" ht="18" customHeight="1">
      <c r="B217" s="48"/>
      <c r="C217" s="48"/>
    </row>
    <row r="218" spans="2:3" s="25" customFormat="1" ht="18" customHeight="1">
      <c r="B218" s="48"/>
      <c r="C218" s="48"/>
    </row>
    <row r="219" spans="2:3" s="25" customFormat="1" ht="18" customHeight="1">
      <c r="B219" s="48"/>
      <c r="C219" s="48"/>
    </row>
    <row r="220" spans="2:3" s="25" customFormat="1" ht="18" customHeight="1">
      <c r="B220" s="48"/>
      <c r="C220" s="48"/>
    </row>
    <row r="221" spans="2:3" s="25" customFormat="1" ht="18" customHeight="1">
      <c r="B221" s="48"/>
      <c r="C221" s="48"/>
    </row>
    <row r="222" spans="2:3" s="25" customFormat="1" ht="18" customHeight="1">
      <c r="B222" s="48"/>
      <c r="C222" s="48"/>
    </row>
    <row r="223" spans="2:3" s="25" customFormat="1" ht="18" customHeight="1">
      <c r="B223" s="48"/>
      <c r="C223" s="48"/>
    </row>
    <row r="224" spans="2:3" s="25" customFormat="1" ht="18" customHeight="1">
      <c r="B224" s="48"/>
      <c r="C224" s="48"/>
    </row>
    <row r="225" spans="2:3" s="25" customFormat="1" ht="18" customHeight="1">
      <c r="B225" s="48"/>
      <c r="C225" s="48"/>
    </row>
    <row r="226" spans="2:3" s="25" customFormat="1" ht="18" customHeight="1">
      <c r="B226" s="48"/>
      <c r="C226" s="48"/>
    </row>
    <row r="227" spans="2:3" s="25" customFormat="1" ht="18" customHeight="1">
      <c r="B227" s="48"/>
      <c r="C227" s="48"/>
    </row>
    <row r="228" spans="2:3" s="25" customFormat="1" ht="18" customHeight="1">
      <c r="B228" s="48"/>
      <c r="C228" s="48"/>
    </row>
    <row r="229" spans="2:3" s="25" customFormat="1" ht="18" customHeight="1">
      <c r="B229" s="48"/>
      <c r="C229" s="48"/>
    </row>
    <row r="230" spans="2:3" s="25" customFormat="1" ht="18" customHeight="1">
      <c r="B230" s="48"/>
      <c r="C230" s="48"/>
    </row>
    <row r="231" spans="2:3" s="25" customFormat="1" ht="18" customHeight="1">
      <c r="B231" s="48"/>
      <c r="C231" s="48"/>
    </row>
    <row r="232" spans="2:3" s="25" customFormat="1" ht="18" customHeight="1">
      <c r="B232" s="48"/>
      <c r="C232" s="48"/>
    </row>
    <row r="233" spans="2:3" s="25" customFormat="1" ht="18" customHeight="1">
      <c r="B233" s="48"/>
      <c r="C233" s="48"/>
    </row>
    <row r="234" spans="2:3" s="25" customFormat="1" ht="18" customHeight="1">
      <c r="B234" s="48"/>
      <c r="C234" s="48"/>
    </row>
    <row r="235" spans="2:3" s="25" customFormat="1" ht="18" customHeight="1">
      <c r="B235" s="48"/>
      <c r="C235" s="48"/>
    </row>
    <row r="236" spans="2:3" s="25" customFormat="1" ht="18" customHeight="1">
      <c r="B236" s="48"/>
      <c r="C236" s="48"/>
    </row>
    <row r="237" spans="2:3" s="25" customFormat="1" ht="18" customHeight="1">
      <c r="B237" s="48"/>
      <c r="C237" s="48"/>
    </row>
    <row r="238" spans="2:3" s="25" customFormat="1" ht="18" customHeight="1">
      <c r="B238" s="48"/>
      <c r="C238" s="48"/>
    </row>
    <row r="239" spans="2:3" s="25" customFormat="1" ht="18" customHeight="1">
      <c r="B239" s="48"/>
      <c r="C239" s="48"/>
    </row>
    <row r="240" spans="2:3" s="25" customFormat="1" ht="18" customHeight="1">
      <c r="B240" s="48"/>
      <c r="C240" s="48"/>
    </row>
    <row r="241" spans="2:3" s="25" customFormat="1" ht="18" customHeight="1">
      <c r="B241" s="48"/>
      <c r="C241" s="48"/>
    </row>
    <row r="242" spans="2:3" s="25" customFormat="1" ht="18" customHeight="1">
      <c r="B242" s="48"/>
      <c r="C242" s="48"/>
    </row>
    <row r="243" spans="2:3" s="25" customFormat="1" ht="18" customHeight="1">
      <c r="B243" s="48"/>
      <c r="C243" s="48"/>
    </row>
    <row r="244" spans="2:3" s="25" customFormat="1" ht="18" customHeight="1">
      <c r="B244" s="48"/>
      <c r="C244" s="48"/>
    </row>
    <row r="245" spans="2:3" s="25" customFormat="1" ht="18" customHeight="1">
      <c r="B245" s="48"/>
      <c r="C245" s="48"/>
    </row>
    <row r="246" spans="2:3" s="25" customFormat="1" ht="18" customHeight="1">
      <c r="B246" s="48"/>
      <c r="C246" s="48"/>
    </row>
    <row r="247" spans="2:3" s="25" customFormat="1" ht="18" customHeight="1">
      <c r="B247" s="48"/>
      <c r="C247" s="48"/>
    </row>
    <row r="248" spans="2:3" s="25" customFormat="1" ht="18" customHeight="1">
      <c r="B248" s="48"/>
      <c r="C248" s="48"/>
    </row>
    <row r="249" spans="2:3" s="25" customFormat="1" ht="18" customHeight="1">
      <c r="B249" s="48"/>
      <c r="C249" s="48"/>
    </row>
    <row r="250" spans="2:3" s="25" customFormat="1" ht="18" customHeight="1">
      <c r="B250" s="48"/>
      <c r="C250" s="48"/>
    </row>
    <row r="251" spans="2:3" s="25" customFormat="1" ht="18" customHeight="1">
      <c r="B251" s="48"/>
      <c r="C251" s="48"/>
    </row>
    <row r="252" spans="2:3" s="25" customFormat="1" ht="18" customHeight="1">
      <c r="B252" s="48"/>
      <c r="C252" s="48"/>
    </row>
    <row r="253" spans="2:3" s="25" customFormat="1" ht="18" customHeight="1">
      <c r="B253" s="48"/>
      <c r="C253" s="48"/>
    </row>
    <row r="254" spans="2:3" s="25" customFormat="1" ht="18" customHeight="1">
      <c r="B254" s="48"/>
      <c r="C254" s="48"/>
    </row>
    <row r="255" spans="2:3" s="25" customFormat="1" ht="18" customHeight="1">
      <c r="B255" s="48"/>
      <c r="C255" s="48"/>
    </row>
    <row r="256" spans="2:3" s="25" customFormat="1" ht="18" customHeight="1">
      <c r="B256" s="48"/>
      <c r="C256" s="48"/>
    </row>
    <row r="257" spans="2:3" s="25" customFormat="1" ht="18" customHeight="1">
      <c r="B257" s="48"/>
      <c r="C257" s="48"/>
    </row>
    <row r="258" spans="2:3" s="25" customFormat="1" ht="18" customHeight="1">
      <c r="B258" s="48"/>
      <c r="C258" s="48"/>
    </row>
    <row r="259" spans="2:3" s="25" customFormat="1" ht="18" customHeight="1">
      <c r="B259" s="48"/>
      <c r="C259" s="48"/>
    </row>
    <row r="260" spans="2:3" s="25" customFormat="1" ht="18" customHeight="1">
      <c r="B260" s="48"/>
      <c r="C260" s="48"/>
    </row>
    <row r="261" spans="2:3" s="25" customFormat="1" ht="18" customHeight="1">
      <c r="B261" s="48"/>
      <c r="C261" s="48"/>
    </row>
    <row r="262" spans="2:3" s="25" customFormat="1" ht="18" customHeight="1">
      <c r="B262" s="48"/>
      <c r="C262" s="48"/>
    </row>
    <row r="263" spans="2:3" s="25" customFormat="1" ht="18" customHeight="1">
      <c r="B263" s="48"/>
      <c r="C263" s="48"/>
    </row>
    <row r="264" spans="2:3" s="25" customFormat="1" ht="18" customHeight="1">
      <c r="B264" s="48"/>
      <c r="C264" s="48"/>
    </row>
    <row r="265" spans="2:3" s="25" customFormat="1" ht="18" customHeight="1">
      <c r="B265" s="48"/>
      <c r="C265" s="48"/>
    </row>
    <row r="266" spans="2:3" s="25" customFormat="1" ht="18" customHeight="1">
      <c r="B266" s="48"/>
      <c r="C266" s="48"/>
    </row>
  </sheetData>
  <phoneticPr fontId="32" type="noConversion"/>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J496"/>
  <sheetViews>
    <sheetView showGridLines="0" zoomScale="85" zoomScaleNormal="85" workbookViewId="0">
      <selection activeCell="C15" sqref="C15:BJ25"/>
    </sheetView>
  </sheetViews>
  <sheetFormatPr defaultColWidth="3" defaultRowHeight="13.8"/>
  <cols>
    <col min="2" max="2" width="28" style="42" customWidth="1"/>
  </cols>
  <sheetData>
    <row r="1" spans="2:62" s="25" customFormat="1" ht="18" customHeight="1"/>
    <row r="2" spans="2:62" s="25" customFormat="1" ht="18" customHeight="1">
      <c r="B2" s="43" t="s">
        <v>867</v>
      </c>
      <c r="C2" s="664" t="s">
        <v>868</v>
      </c>
      <c r="D2" s="665"/>
      <c r="E2" s="665"/>
      <c r="F2" s="665"/>
      <c r="G2" s="665"/>
      <c r="H2" s="665"/>
      <c r="I2" s="665"/>
      <c r="J2" s="665"/>
      <c r="K2" s="665"/>
      <c r="L2" s="665"/>
      <c r="M2" s="665"/>
      <c r="N2" s="665"/>
      <c r="O2" s="665"/>
      <c r="P2" s="665"/>
      <c r="Q2" s="665"/>
      <c r="R2" s="665"/>
      <c r="S2" s="665"/>
      <c r="T2" s="665"/>
      <c r="U2" s="665"/>
      <c r="V2" s="665"/>
      <c r="W2" s="665"/>
      <c r="X2" s="665"/>
      <c r="Y2" s="665"/>
      <c r="Z2" s="665"/>
      <c r="AA2" s="665"/>
      <c r="AB2" s="665"/>
      <c r="AC2" s="665"/>
      <c r="AD2" s="665"/>
      <c r="AE2" s="665"/>
      <c r="AF2" s="665"/>
      <c r="AG2" s="665"/>
      <c r="AH2" s="665"/>
      <c r="AI2" s="665"/>
      <c r="AJ2" s="665"/>
      <c r="AK2" s="665"/>
      <c r="AL2" s="665"/>
      <c r="AM2" s="665"/>
      <c r="AN2" s="665"/>
      <c r="AO2" s="665"/>
      <c r="AP2" s="665"/>
      <c r="AQ2" s="665"/>
      <c r="AR2" s="665"/>
      <c r="AS2" s="665"/>
      <c r="AT2" s="665"/>
      <c r="AU2" s="665"/>
      <c r="AV2" s="665"/>
      <c r="AW2" s="665"/>
      <c r="AX2" s="665"/>
      <c r="AY2" s="665"/>
      <c r="AZ2" s="665"/>
      <c r="BA2" s="665"/>
      <c r="BB2" s="665"/>
      <c r="BC2" s="665"/>
      <c r="BD2" s="665"/>
      <c r="BE2" s="665"/>
      <c r="BF2" s="665"/>
      <c r="BG2" s="665"/>
      <c r="BH2" s="665"/>
      <c r="BI2" s="665"/>
      <c r="BJ2" s="666"/>
    </row>
    <row r="3" spans="2:62" s="25" customFormat="1" ht="18" customHeight="1">
      <c r="B3" s="677" t="s">
        <v>869</v>
      </c>
      <c r="C3" s="509" t="s">
        <v>870</v>
      </c>
      <c r="D3" s="510"/>
      <c r="E3" s="510"/>
      <c r="F3" s="510"/>
      <c r="G3" s="510"/>
      <c r="H3" s="510"/>
      <c r="I3" s="510"/>
      <c r="J3" s="510"/>
      <c r="K3" s="510"/>
      <c r="L3" s="510"/>
      <c r="M3" s="510"/>
      <c r="N3" s="510"/>
      <c r="O3" s="510"/>
      <c r="P3" s="510"/>
      <c r="Q3" s="510"/>
      <c r="R3" s="510"/>
      <c r="S3" s="510"/>
      <c r="T3" s="510"/>
      <c r="U3" s="510"/>
      <c r="V3" s="510"/>
      <c r="W3" s="510"/>
      <c r="X3" s="510"/>
      <c r="Y3" s="510"/>
      <c r="Z3" s="510"/>
      <c r="AA3" s="510"/>
      <c r="AB3" s="510"/>
      <c r="AC3" s="510"/>
      <c r="AD3" s="510"/>
      <c r="AE3" s="510"/>
      <c r="AF3" s="510"/>
      <c r="AG3" s="510"/>
      <c r="AH3" s="510"/>
      <c r="AI3" s="510"/>
      <c r="AJ3" s="510"/>
      <c r="AK3" s="510"/>
      <c r="AL3" s="510"/>
      <c r="AM3" s="510"/>
      <c r="AN3" s="510"/>
      <c r="AO3" s="510"/>
      <c r="AP3" s="510"/>
      <c r="AQ3" s="510"/>
      <c r="AR3" s="510"/>
      <c r="AS3" s="510"/>
      <c r="AT3" s="510"/>
      <c r="AU3" s="510"/>
      <c r="AV3" s="510"/>
      <c r="AW3" s="510"/>
      <c r="AX3" s="510"/>
      <c r="AY3" s="510"/>
      <c r="AZ3" s="510"/>
      <c r="BA3" s="510"/>
      <c r="BB3" s="510"/>
      <c r="BC3" s="510"/>
      <c r="BD3" s="510"/>
      <c r="BE3" s="510"/>
      <c r="BF3" s="510"/>
      <c r="BG3" s="510"/>
      <c r="BH3" s="510"/>
      <c r="BI3" s="510"/>
      <c r="BJ3" s="511"/>
    </row>
    <row r="4" spans="2:62" s="25" customFormat="1" ht="18" customHeight="1">
      <c r="B4" s="678"/>
      <c r="C4" s="512"/>
      <c r="D4" s="513"/>
      <c r="E4" s="513"/>
      <c r="F4" s="513"/>
      <c r="G4" s="513"/>
      <c r="H4" s="513"/>
      <c r="I4" s="513"/>
      <c r="J4" s="513"/>
      <c r="K4" s="513"/>
      <c r="L4" s="513"/>
      <c r="M4" s="513"/>
      <c r="N4" s="513"/>
      <c r="O4" s="513"/>
      <c r="P4" s="513"/>
      <c r="Q4" s="513"/>
      <c r="R4" s="513"/>
      <c r="S4" s="513"/>
      <c r="T4" s="513"/>
      <c r="U4" s="513"/>
      <c r="V4" s="513"/>
      <c r="W4" s="513"/>
      <c r="X4" s="513"/>
      <c r="Y4" s="513"/>
      <c r="Z4" s="513"/>
      <c r="AA4" s="513"/>
      <c r="AB4" s="513"/>
      <c r="AC4" s="513"/>
      <c r="AD4" s="513"/>
      <c r="AE4" s="513"/>
      <c r="AF4" s="513"/>
      <c r="AG4" s="513"/>
      <c r="AH4" s="513"/>
      <c r="AI4" s="513"/>
      <c r="AJ4" s="513"/>
      <c r="AK4" s="513"/>
      <c r="AL4" s="513"/>
      <c r="AM4" s="513"/>
      <c r="AN4" s="513"/>
      <c r="AO4" s="513"/>
      <c r="AP4" s="513"/>
      <c r="AQ4" s="513"/>
      <c r="AR4" s="513"/>
      <c r="AS4" s="513"/>
      <c r="AT4" s="513"/>
      <c r="AU4" s="513"/>
      <c r="AV4" s="513"/>
      <c r="AW4" s="513"/>
      <c r="AX4" s="513"/>
      <c r="AY4" s="513"/>
      <c r="AZ4" s="513"/>
      <c r="BA4" s="513"/>
      <c r="BB4" s="513"/>
      <c r="BC4" s="513"/>
      <c r="BD4" s="513"/>
      <c r="BE4" s="513"/>
      <c r="BF4" s="513"/>
      <c r="BG4" s="513"/>
      <c r="BH4" s="513"/>
      <c r="BI4" s="513"/>
      <c r="BJ4" s="514"/>
    </row>
    <row r="5" spans="2:62" s="25" customFormat="1" ht="18" customHeight="1">
      <c r="B5" s="678"/>
      <c r="C5" s="512"/>
      <c r="D5" s="513"/>
      <c r="E5" s="513"/>
      <c r="F5" s="513"/>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3"/>
      <c r="AQ5" s="513"/>
      <c r="AR5" s="513"/>
      <c r="AS5" s="513"/>
      <c r="AT5" s="513"/>
      <c r="AU5" s="513"/>
      <c r="AV5" s="513"/>
      <c r="AW5" s="513"/>
      <c r="AX5" s="513"/>
      <c r="AY5" s="513"/>
      <c r="AZ5" s="513"/>
      <c r="BA5" s="513"/>
      <c r="BB5" s="513"/>
      <c r="BC5" s="513"/>
      <c r="BD5" s="513"/>
      <c r="BE5" s="513"/>
      <c r="BF5" s="513"/>
      <c r="BG5" s="513"/>
      <c r="BH5" s="513"/>
      <c r="BI5" s="513"/>
      <c r="BJ5" s="514"/>
    </row>
    <row r="6" spans="2:62" s="25" customFormat="1" ht="18" customHeight="1">
      <c r="B6" s="678"/>
      <c r="C6" s="512"/>
      <c r="D6" s="513"/>
      <c r="E6" s="513"/>
      <c r="F6" s="513"/>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513"/>
      <c r="AQ6" s="513"/>
      <c r="AR6" s="513"/>
      <c r="AS6" s="513"/>
      <c r="AT6" s="513"/>
      <c r="AU6" s="513"/>
      <c r="AV6" s="513"/>
      <c r="AW6" s="513"/>
      <c r="AX6" s="513"/>
      <c r="AY6" s="513"/>
      <c r="AZ6" s="513"/>
      <c r="BA6" s="513"/>
      <c r="BB6" s="513"/>
      <c r="BC6" s="513"/>
      <c r="BD6" s="513"/>
      <c r="BE6" s="513"/>
      <c r="BF6" s="513"/>
      <c r="BG6" s="513"/>
      <c r="BH6" s="513"/>
      <c r="BI6" s="513"/>
      <c r="BJ6" s="514"/>
    </row>
    <row r="7" spans="2:62" s="25" customFormat="1" ht="18" customHeight="1">
      <c r="B7" s="678"/>
      <c r="C7" s="512"/>
      <c r="D7" s="513"/>
      <c r="E7" s="513"/>
      <c r="F7" s="513"/>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513"/>
      <c r="AQ7" s="513"/>
      <c r="AR7" s="513"/>
      <c r="AS7" s="513"/>
      <c r="AT7" s="513"/>
      <c r="AU7" s="513"/>
      <c r="AV7" s="513"/>
      <c r="AW7" s="513"/>
      <c r="AX7" s="513"/>
      <c r="AY7" s="513"/>
      <c r="AZ7" s="513"/>
      <c r="BA7" s="513"/>
      <c r="BB7" s="513"/>
      <c r="BC7" s="513"/>
      <c r="BD7" s="513"/>
      <c r="BE7" s="513"/>
      <c r="BF7" s="513"/>
      <c r="BG7" s="513"/>
      <c r="BH7" s="513"/>
      <c r="BI7" s="513"/>
      <c r="BJ7" s="514"/>
    </row>
    <row r="8" spans="2:62" s="25" customFormat="1" ht="18" customHeight="1">
      <c r="B8" s="678"/>
      <c r="C8" s="512"/>
      <c r="D8" s="513"/>
      <c r="E8" s="513"/>
      <c r="F8" s="513"/>
      <c r="G8" s="513"/>
      <c r="H8" s="513"/>
      <c r="I8" s="513"/>
      <c r="J8" s="513"/>
      <c r="K8" s="513"/>
      <c r="L8" s="513"/>
      <c r="M8" s="513"/>
      <c r="N8" s="513"/>
      <c r="O8" s="513"/>
      <c r="P8" s="513"/>
      <c r="Q8" s="513"/>
      <c r="R8" s="513"/>
      <c r="S8" s="513"/>
      <c r="T8" s="513"/>
      <c r="U8" s="513"/>
      <c r="V8" s="513"/>
      <c r="W8" s="513"/>
      <c r="X8" s="513"/>
      <c r="Y8" s="513"/>
      <c r="Z8" s="513"/>
      <c r="AA8" s="513"/>
      <c r="AB8" s="513"/>
      <c r="AC8" s="513"/>
      <c r="AD8" s="513"/>
      <c r="AE8" s="513"/>
      <c r="AF8" s="513"/>
      <c r="AG8" s="513"/>
      <c r="AH8" s="513"/>
      <c r="AI8" s="513"/>
      <c r="AJ8" s="513"/>
      <c r="AK8" s="513"/>
      <c r="AL8" s="513"/>
      <c r="AM8" s="513"/>
      <c r="AN8" s="513"/>
      <c r="AO8" s="513"/>
      <c r="AP8" s="513"/>
      <c r="AQ8" s="513"/>
      <c r="AR8" s="513"/>
      <c r="AS8" s="513"/>
      <c r="AT8" s="513"/>
      <c r="AU8" s="513"/>
      <c r="AV8" s="513"/>
      <c r="AW8" s="513"/>
      <c r="AX8" s="513"/>
      <c r="AY8" s="513"/>
      <c r="AZ8" s="513"/>
      <c r="BA8" s="513"/>
      <c r="BB8" s="513"/>
      <c r="BC8" s="513"/>
      <c r="BD8" s="513"/>
      <c r="BE8" s="513"/>
      <c r="BF8" s="513"/>
      <c r="BG8" s="513"/>
      <c r="BH8" s="513"/>
      <c r="BI8" s="513"/>
      <c r="BJ8" s="514"/>
    </row>
    <row r="9" spans="2:62" s="25" customFormat="1" ht="18" customHeight="1">
      <c r="B9" s="678"/>
      <c r="C9" s="512"/>
      <c r="D9" s="513"/>
      <c r="E9" s="513"/>
      <c r="F9" s="513"/>
      <c r="G9" s="513"/>
      <c r="H9" s="513"/>
      <c r="I9" s="513"/>
      <c r="J9" s="513"/>
      <c r="K9" s="513"/>
      <c r="L9" s="513"/>
      <c r="M9" s="513"/>
      <c r="N9" s="513"/>
      <c r="O9" s="513"/>
      <c r="P9" s="513"/>
      <c r="Q9" s="513"/>
      <c r="R9" s="513"/>
      <c r="S9" s="513"/>
      <c r="T9" s="513"/>
      <c r="U9" s="513"/>
      <c r="V9" s="513"/>
      <c r="W9" s="513"/>
      <c r="X9" s="513"/>
      <c r="Y9" s="513"/>
      <c r="Z9" s="513"/>
      <c r="AA9" s="513"/>
      <c r="AB9" s="513"/>
      <c r="AC9" s="513"/>
      <c r="AD9" s="513"/>
      <c r="AE9" s="513"/>
      <c r="AF9" s="513"/>
      <c r="AG9" s="513"/>
      <c r="AH9" s="513"/>
      <c r="AI9" s="513"/>
      <c r="AJ9" s="513"/>
      <c r="AK9" s="513"/>
      <c r="AL9" s="513"/>
      <c r="AM9" s="513"/>
      <c r="AN9" s="513"/>
      <c r="AO9" s="513"/>
      <c r="AP9" s="513"/>
      <c r="AQ9" s="513"/>
      <c r="AR9" s="513"/>
      <c r="AS9" s="513"/>
      <c r="AT9" s="513"/>
      <c r="AU9" s="513"/>
      <c r="AV9" s="513"/>
      <c r="AW9" s="513"/>
      <c r="AX9" s="513"/>
      <c r="AY9" s="513"/>
      <c r="AZ9" s="513"/>
      <c r="BA9" s="513"/>
      <c r="BB9" s="513"/>
      <c r="BC9" s="513"/>
      <c r="BD9" s="513"/>
      <c r="BE9" s="513"/>
      <c r="BF9" s="513"/>
      <c r="BG9" s="513"/>
      <c r="BH9" s="513"/>
      <c r="BI9" s="513"/>
      <c r="BJ9" s="514"/>
    </row>
    <row r="10" spans="2:62" s="25" customFormat="1" ht="18" customHeight="1">
      <c r="B10" s="678"/>
      <c r="C10" s="512"/>
      <c r="D10" s="513"/>
      <c r="E10" s="513"/>
      <c r="F10" s="513"/>
      <c r="G10" s="513"/>
      <c r="H10" s="513"/>
      <c r="I10" s="513"/>
      <c r="J10" s="513"/>
      <c r="K10" s="513"/>
      <c r="L10" s="513"/>
      <c r="M10" s="513"/>
      <c r="N10" s="513"/>
      <c r="O10" s="513"/>
      <c r="P10" s="513"/>
      <c r="Q10" s="513"/>
      <c r="R10" s="513"/>
      <c r="S10" s="513"/>
      <c r="T10" s="513"/>
      <c r="U10" s="513"/>
      <c r="V10" s="513"/>
      <c r="W10" s="513"/>
      <c r="X10" s="513"/>
      <c r="Y10" s="513"/>
      <c r="Z10" s="513"/>
      <c r="AA10" s="513"/>
      <c r="AB10" s="513"/>
      <c r="AC10" s="513"/>
      <c r="AD10" s="513"/>
      <c r="AE10" s="513"/>
      <c r="AF10" s="513"/>
      <c r="AG10" s="513"/>
      <c r="AH10" s="513"/>
      <c r="AI10" s="513"/>
      <c r="AJ10" s="513"/>
      <c r="AK10" s="513"/>
      <c r="AL10" s="513"/>
      <c r="AM10" s="513"/>
      <c r="AN10" s="513"/>
      <c r="AO10" s="513"/>
      <c r="AP10" s="513"/>
      <c r="AQ10" s="513"/>
      <c r="AR10" s="513"/>
      <c r="AS10" s="513"/>
      <c r="AT10" s="513"/>
      <c r="AU10" s="513"/>
      <c r="AV10" s="513"/>
      <c r="AW10" s="513"/>
      <c r="AX10" s="513"/>
      <c r="AY10" s="513"/>
      <c r="AZ10" s="513"/>
      <c r="BA10" s="513"/>
      <c r="BB10" s="513"/>
      <c r="BC10" s="513"/>
      <c r="BD10" s="513"/>
      <c r="BE10" s="513"/>
      <c r="BF10" s="513"/>
      <c r="BG10" s="513"/>
      <c r="BH10" s="513"/>
      <c r="BI10" s="513"/>
      <c r="BJ10" s="514"/>
    </row>
    <row r="11" spans="2:62" s="25" customFormat="1" ht="18" customHeight="1">
      <c r="B11" s="678"/>
      <c r="C11" s="512"/>
      <c r="D11" s="513"/>
      <c r="E11" s="513"/>
      <c r="F11" s="513"/>
      <c r="G11" s="513"/>
      <c r="H11" s="513"/>
      <c r="I11" s="513"/>
      <c r="J11" s="513"/>
      <c r="K11" s="513"/>
      <c r="L11" s="513"/>
      <c r="M11" s="513"/>
      <c r="N11" s="513"/>
      <c r="O11" s="513"/>
      <c r="P11" s="513"/>
      <c r="Q11" s="513"/>
      <c r="R11" s="513"/>
      <c r="S11" s="513"/>
      <c r="T11" s="513"/>
      <c r="U11" s="513"/>
      <c r="V11" s="513"/>
      <c r="W11" s="513"/>
      <c r="X11" s="513"/>
      <c r="Y11" s="513"/>
      <c r="Z11" s="513"/>
      <c r="AA11" s="513"/>
      <c r="AB11" s="513"/>
      <c r="AC11" s="513"/>
      <c r="AD11" s="513"/>
      <c r="AE11" s="513"/>
      <c r="AF11" s="513"/>
      <c r="AG11" s="513"/>
      <c r="AH11" s="513"/>
      <c r="AI11" s="513"/>
      <c r="AJ11" s="513"/>
      <c r="AK11" s="513"/>
      <c r="AL11" s="513"/>
      <c r="AM11" s="513"/>
      <c r="AN11" s="513"/>
      <c r="AO11" s="513"/>
      <c r="AP11" s="513"/>
      <c r="AQ11" s="513"/>
      <c r="AR11" s="513"/>
      <c r="AS11" s="513"/>
      <c r="AT11" s="513"/>
      <c r="AU11" s="513"/>
      <c r="AV11" s="513"/>
      <c r="AW11" s="513"/>
      <c r="AX11" s="513"/>
      <c r="AY11" s="513"/>
      <c r="AZ11" s="513"/>
      <c r="BA11" s="513"/>
      <c r="BB11" s="513"/>
      <c r="BC11" s="513"/>
      <c r="BD11" s="513"/>
      <c r="BE11" s="513"/>
      <c r="BF11" s="513"/>
      <c r="BG11" s="513"/>
      <c r="BH11" s="513"/>
      <c r="BI11" s="513"/>
      <c r="BJ11" s="514"/>
    </row>
    <row r="12" spans="2:62" s="25" customFormat="1" ht="18" customHeight="1">
      <c r="B12" s="678"/>
      <c r="C12" s="512"/>
      <c r="D12" s="513"/>
      <c r="E12" s="513"/>
      <c r="F12" s="513"/>
      <c r="G12" s="513"/>
      <c r="H12" s="513"/>
      <c r="I12" s="513"/>
      <c r="J12" s="513"/>
      <c r="K12" s="513"/>
      <c r="L12" s="513"/>
      <c r="M12" s="513"/>
      <c r="N12" s="513"/>
      <c r="O12" s="513"/>
      <c r="P12" s="513"/>
      <c r="Q12" s="513"/>
      <c r="R12" s="513"/>
      <c r="S12" s="513"/>
      <c r="T12" s="513"/>
      <c r="U12" s="513"/>
      <c r="V12" s="513"/>
      <c r="W12" s="513"/>
      <c r="X12" s="513"/>
      <c r="Y12" s="513"/>
      <c r="Z12" s="513"/>
      <c r="AA12" s="513"/>
      <c r="AB12" s="513"/>
      <c r="AC12" s="513"/>
      <c r="AD12" s="513"/>
      <c r="AE12" s="513"/>
      <c r="AF12" s="513"/>
      <c r="AG12" s="513"/>
      <c r="AH12" s="513"/>
      <c r="AI12" s="513"/>
      <c r="AJ12" s="513"/>
      <c r="AK12" s="513"/>
      <c r="AL12" s="513"/>
      <c r="AM12" s="513"/>
      <c r="AN12" s="513"/>
      <c r="AO12" s="513"/>
      <c r="AP12" s="513"/>
      <c r="AQ12" s="513"/>
      <c r="AR12" s="513"/>
      <c r="AS12" s="513"/>
      <c r="AT12" s="513"/>
      <c r="AU12" s="513"/>
      <c r="AV12" s="513"/>
      <c r="AW12" s="513"/>
      <c r="AX12" s="513"/>
      <c r="AY12" s="513"/>
      <c r="AZ12" s="513"/>
      <c r="BA12" s="513"/>
      <c r="BB12" s="513"/>
      <c r="BC12" s="513"/>
      <c r="BD12" s="513"/>
      <c r="BE12" s="513"/>
      <c r="BF12" s="513"/>
      <c r="BG12" s="513"/>
      <c r="BH12" s="513"/>
      <c r="BI12" s="513"/>
      <c r="BJ12" s="514"/>
    </row>
    <row r="13" spans="2:62" s="25" customFormat="1" ht="18" customHeight="1">
      <c r="B13" s="679"/>
      <c r="C13" s="515"/>
      <c r="D13" s="516"/>
      <c r="E13" s="516"/>
      <c r="F13" s="516"/>
      <c r="G13" s="516"/>
      <c r="H13" s="516"/>
      <c r="I13" s="516"/>
      <c r="J13" s="516"/>
      <c r="K13" s="516"/>
      <c r="L13" s="516"/>
      <c r="M13" s="516"/>
      <c r="N13" s="516"/>
      <c r="O13" s="516"/>
      <c r="P13" s="516"/>
      <c r="Q13" s="516"/>
      <c r="R13" s="516"/>
      <c r="S13" s="516"/>
      <c r="T13" s="516"/>
      <c r="U13" s="516"/>
      <c r="V13" s="516"/>
      <c r="W13" s="516"/>
      <c r="X13" s="516"/>
      <c r="Y13" s="516"/>
      <c r="Z13" s="516"/>
      <c r="AA13" s="516"/>
      <c r="AB13" s="516"/>
      <c r="AC13" s="516"/>
      <c r="AD13" s="516"/>
      <c r="AE13" s="516"/>
      <c r="AF13" s="516"/>
      <c r="AG13" s="516"/>
      <c r="AH13" s="516"/>
      <c r="AI13" s="516"/>
      <c r="AJ13" s="516"/>
      <c r="AK13" s="516"/>
      <c r="AL13" s="516"/>
      <c r="AM13" s="516"/>
      <c r="AN13" s="516"/>
      <c r="AO13" s="516"/>
      <c r="AP13" s="516"/>
      <c r="AQ13" s="516"/>
      <c r="AR13" s="516"/>
      <c r="AS13" s="516"/>
      <c r="AT13" s="516"/>
      <c r="AU13" s="516"/>
      <c r="AV13" s="516"/>
      <c r="AW13" s="516"/>
      <c r="AX13" s="516"/>
      <c r="AY13" s="516"/>
      <c r="AZ13" s="516"/>
      <c r="BA13" s="516"/>
      <c r="BB13" s="516"/>
      <c r="BC13" s="516"/>
      <c r="BD13" s="516"/>
      <c r="BE13" s="516"/>
      <c r="BF13" s="516"/>
      <c r="BG13" s="516"/>
      <c r="BH13" s="516"/>
      <c r="BI13" s="516"/>
      <c r="BJ13" s="517"/>
    </row>
    <row r="14" spans="2:62" s="25" customFormat="1" ht="18" customHeight="1">
      <c r="B14" s="45" t="s">
        <v>871</v>
      </c>
      <c r="C14" s="680" t="s">
        <v>872</v>
      </c>
      <c r="D14" s="681"/>
      <c r="E14" s="681"/>
      <c r="F14" s="681"/>
      <c r="G14" s="681"/>
      <c r="H14" s="681"/>
      <c r="I14" s="681"/>
      <c r="J14" s="681"/>
      <c r="K14" s="681"/>
      <c r="L14" s="681"/>
      <c r="M14" s="681"/>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1"/>
      <c r="BJ14" s="682"/>
    </row>
    <row r="15" spans="2:62" s="25" customFormat="1" ht="18" customHeight="1">
      <c r="B15" s="677" t="s">
        <v>873</v>
      </c>
      <c r="C15" s="509" t="s">
        <v>874</v>
      </c>
      <c r="D15" s="510"/>
      <c r="E15" s="510"/>
      <c r="F15" s="510"/>
      <c r="G15" s="510"/>
      <c r="H15" s="510"/>
      <c r="I15" s="510"/>
      <c r="J15" s="510"/>
      <c r="K15" s="510"/>
      <c r="L15" s="510"/>
      <c r="M15" s="510"/>
      <c r="N15" s="510"/>
      <c r="O15" s="510"/>
      <c r="P15" s="510"/>
      <c r="Q15" s="510"/>
      <c r="R15" s="510"/>
      <c r="S15" s="510"/>
      <c r="T15" s="510"/>
      <c r="U15" s="510"/>
      <c r="V15" s="510"/>
      <c r="W15" s="510"/>
      <c r="X15" s="510"/>
      <c r="Y15" s="510"/>
      <c r="Z15" s="510"/>
      <c r="AA15" s="510"/>
      <c r="AB15" s="510"/>
      <c r="AC15" s="510"/>
      <c r="AD15" s="510"/>
      <c r="AE15" s="510"/>
      <c r="AF15" s="510"/>
      <c r="AG15" s="510"/>
      <c r="AH15" s="510"/>
      <c r="AI15" s="510"/>
      <c r="AJ15" s="510"/>
      <c r="AK15" s="510"/>
      <c r="AL15" s="510"/>
      <c r="AM15" s="510"/>
      <c r="AN15" s="510"/>
      <c r="AO15" s="510"/>
      <c r="AP15" s="510"/>
      <c r="AQ15" s="510"/>
      <c r="AR15" s="510"/>
      <c r="AS15" s="510"/>
      <c r="AT15" s="510"/>
      <c r="AU15" s="510"/>
      <c r="AV15" s="510"/>
      <c r="AW15" s="510"/>
      <c r="AX15" s="510"/>
      <c r="AY15" s="510"/>
      <c r="AZ15" s="510"/>
      <c r="BA15" s="510"/>
      <c r="BB15" s="510"/>
      <c r="BC15" s="510"/>
      <c r="BD15" s="510"/>
      <c r="BE15" s="510"/>
      <c r="BF15" s="510"/>
      <c r="BG15" s="510"/>
      <c r="BH15" s="510"/>
      <c r="BI15" s="510"/>
      <c r="BJ15" s="511"/>
    </row>
    <row r="16" spans="2:62" s="25" customFormat="1" ht="18" customHeight="1">
      <c r="B16" s="678"/>
      <c r="C16" s="512"/>
      <c r="D16" s="513"/>
      <c r="E16" s="513"/>
      <c r="F16" s="513"/>
      <c r="G16" s="513"/>
      <c r="H16" s="513"/>
      <c r="I16" s="513"/>
      <c r="J16" s="513"/>
      <c r="K16" s="513"/>
      <c r="L16" s="513"/>
      <c r="M16" s="513"/>
      <c r="N16" s="513"/>
      <c r="O16" s="513"/>
      <c r="P16" s="513"/>
      <c r="Q16" s="513"/>
      <c r="R16" s="513"/>
      <c r="S16" s="513"/>
      <c r="T16" s="513"/>
      <c r="U16" s="513"/>
      <c r="V16" s="513"/>
      <c r="W16" s="513"/>
      <c r="X16" s="513"/>
      <c r="Y16" s="513"/>
      <c r="Z16" s="513"/>
      <c r="AA16" s="513"/>
      <c r="AB16" s="513"/>
      <c r="AC16" s="513"/>
      <c r="AD16" s="513"/>
      <c r="AE16" s="513"/>
      <c r="AF16" s="513"/>
      <c r="AG16" s="513"/>
      <c r="AH16" s="513"/>
      <c r="AI16" s="513"/>
      <c r="AJ16" s="513"/>
      <c r="AK16" s="513"/>
      <c r="AL16" s="513"/>
      <c r="AM16" s="513"/>
      <c r="AN16" s="513"/>
      <c r="AO16" s="513"/>
      <c r="AP16" s="513"/>
      <c r="AQ16" s="513"/>
      <c r="AR16" s="513"/>
      <c r="AS16" s="513"/>
      <c r="AT16" s="513"/>
      <c r="AU16" s="513"/>
      <c r="AV16" s="513"/>
      <c r="AW16" s="513"/>
      <c r="AX16" s="513"/>
      <c r="AY16" s="513"/>
      <c r="AZ16" s="513"/>
      <c r="BA16" s="513"/>
      <c r="BB16" s="513"/>
      <c r="BC16" s="513"/>
      <c r="BD16" s="513"/>
      <c r="BE16" s="513"/>
      <c r="BF16" s="513"/>
      <c r="BG16" s="513"/>
      <c r="BH16" s="513"/>
      <c r="BI16" s="513"/>
      <c r="BJ16" s="514"/>
    </row>
    <row r="17" spans="2:62" s="25" customFormat="1">
      <c r="B17" s="678"/>
      <c r="C17" s="512"/>
      <c r="D17" s="513"/>
      <c r="E17" s="513"/>
      <c r="F17" s="513"/>
      <c r="G17" s="513"/>
      <c r="H17" s="513"/>
      <c r="I17" s="513"/>
      <c r="J17" s="513"/>
      <c r="K17" s="513"/>
      <c r="L17" s="513"/>
      <c r="M17" s="513"/>
      <c r="N17" s="513"/>
      <c r="O17" s="513"/>
      <c r="P17" s="513"/>
      <c r="Q17" s="513"/>
      <c r="R17" s="513"/>
      <c r="S17" s="513"/>
      <c r="T17" s="513"/>
      <c r="U17" s="513"/>
      <c r="V17" s="513"/>
      <c r="W17" s="513"/>
      <c r="X17" s="513"/>
      <c r="Y17" s="513"/>
      <c r="Z17" s="513"/>
      <c r="AA17" s="513"/>
      <c r="AB17" s="513"/>
      <c r="AC17" s="513"/>
      <c r="AD17" s="513"/>
      <c r="AE17" s="513"/>
      <c r="AF17" s="513"/>
      <c r="AG17" s="513"/>
      <c r="AH17" s="513"/>
      <c r="AI17" s="513"/>
      <c r="AJ17" s="513"/>
      <c r="AK17" s="513"/>
      <c r="AL17" s="513"/>
      <c r="AM17" s="513"/>
      <c r="AN17" s="513"/>
      <c r="AO17" s="513"/>
      <c r="AP17" s="513"/>
      <c r="AQ17" s="513"/>
      <c r="AR17" s="513"/>
      <c r="AS17" s="513"/>
      <c r="AT17" s="513"/>
      <c r="AU17" s="513"/>
      <c r="AV17" s="513"/>
      <c r="AW17" s="513"/>
      <c r="AX17" s="513"/>
      <c r="AY17" s="513"/>
      <c r="AZ17" s="513"/>
      <c r="BA17" s="513"/>
      <c r="BB17" s="513"/>
      <c r="BC17" s="513"/>
      <c r="BD17" s="513"/>
      <c r="BE17" s="513"/>
      <c r="BF17" s="513"/>
      <c r="BG17" s="513"/>
      <c r="BH17" s="513"/>
      <c r="BI17" s="513"/>
      <c r="BJ17" s="514"/>
    </row>
    <row r="18" spans="2:62" s="25" customFormat="1" ht="18" customHeight="1">
      <c r="B18" s="678"/>
      <c r="C18" s="512"/>
      <c r="D18" s="513"/>
      <c r="E18" s="513"/>
      <c r="F18" s="513"/>
      <c r="G18" s="513"/>
      <c r="H18" s="513"/>
      <c r="I18" s="513"/>
      <c r="J18" s="513"/>
      <c r="K18" s="513"/>
      <c r="L18" s="513"/>
      <c r="M18" s="513"/>
      <c r="N18" s="513"/>
      <c r="O18" s="513"/>
      <c r="P18" s="513"/>
      <c r="Q18" s="513"/>
      <c r="R18" s="513"/>
      <c r="S18" s="513"/>
      <c r="T18" s="513"/>
      <c r="U18" s="513"/>
      <c r="V18" s="513"/>
      <c r="W18" s="513"/>
      <c r="X18" s="513"/>
      <c r="Y18" s="513"/>
      <c r="Z18" s="513"/>
      <c r="AA18" s="513"/>
      <c r="AB18" s="513"/>
      <c r="AC18" s="513"/>
      <c r="AD18" s="513"/>
      <c r="AE18" s="513"/>
      <c r="AF18" s="513"/>
      <c r="AG18" s="513"/>
      <c r="AH18" s="513"/>
      <c r="AI18" s="513"/>
      <c r="AJ18" s="513"/>
      <c r="AK18" s="513"/>
      <c r="AL18" s="513"/>
      <c r="AM18" s="513"/>
      <c r="AN18" s="513"/>
      <c r="AO18" s="513"/>
      <c r="AP18" s="513"/>
      <c r="AQ18" s="513"/>
      <c r="AR18" s="513"/>
      <c r="AS18" s="513"/>
      <c r="AT18" s="513"/>
      <c r="AU18" s="513"/>
      <c r="AV18" s="513"/>
      <c r="AW18" s="513"/>
      <c r="AX18" s="513"/>
      <c r="AY18" s="513"/>
      <c r="AZ18" s="513"/>
      <c r="BA18" s="513"/>
      <c r="BB18" s="513"/>
      <c r="BC18" s="513"/>
      <c r="BD18" s="513"/>
      <c r="BE18" s="513"/>
      <c r="BF18" s="513"/>
      <c r="BG18" s="513"/>
      <c r="BH18" s="513"/>
      <c r="BI18" s="513"/>
      <c r="BJ18" s="514"/>
    </row>
    <row r="19" spans="2:62" s="25" customFormat="1" ht="18" customHeight="1">
      <c r="B19" s="678"/>
      <c r="C19" s="512"/>
      <c r="D19" s="513"/>
      <c r="E19" s="513"/>
      <c r="F19" s="513"/>
      <c r="G19" s="513"/>
      <c r="H19" s="513"/>
      <c r="I19" s="513"/>
      <c r="J19" s="513"/>
      <c r="K19" s="513"/>
      <c r="L19" s="513"/>
      <c r="M19" s="513"/>
      <c r="N19" s="513"/>
      <c r="O19" s="513"/>
      <c r="P19" s="513"/>
      <c r="Q19" s="513"/>
      <c r="R19" s="513"/>
      <c r="S19" s="513"/>
      <c r="T19" s="513"/>
      <c r="U19" s="513"/>
      <c r="V19" s="513"/>
      <c r="W19" s="513"/>
      <c r="X19" s="513"/>
      <c r="Y19" s="513"/>
      <c r="Z19" s="513"/>
      <c r="AA19" s="513"/>
      <c r="AB19" s="513"/>
      <c r="AC19" s="513"/>
      <c r="AD19" s="513"/>
      <c r="AE19" s="513"/>
      <c r="AF19" s="513"/>
      <c r="AG19" s="513"/>
      <c r="AH19" s="513"/>
      <c r="AI19" s="513"/>
      <c r="AJ19" s="513"/>
      <c r="AK19" s="513"/>
      <c r="AL19" s="513"/>
      <c r="AM19" s="513"/>
      <c r="AN19" s="513"/>
      <c r="AO19" s="513"/>
      <c r="AP19" s="513"/>
      <c r="AQ19" s="513"/>
      <c r="AR19" s="513"/>
      <c r="AS19" s="513"/>
      <c r="AT19" s="513"/>
      <c r="AU19" s="513"/>
      <c r="AV19" s="513"/>
      <c r="AW19" s="513"/>
      <c r="AX19" s="513"/>
      <c r="AY19" s="513"/>
      <c r="AZ19" s="513"/>
      <c r="BA19" s="513"/>
      <c r="BB19" s="513"/>
      <c r="BC19" s="513"/>
      <c r="BD19" s="513"/>
      <c r="BE19" s="513"/>
      <c r="BF19" s="513"/>
      <c r="BG19" s="513"/>
      <c r="BH19" s="513"/>
      <c r="BI19" s="513"/>
      <c r="BJ19" s="514"/>
    </row>
    <row r="20" spans="2:62" s="25" customFormat="1" ht="18" customHeight="1">
      <c r="B20" s="678"/>
      <c r="C20" s="512"/>
      <c r="D20" s="513"/>
      <c r="E20" s="513"/>
      <c r="F20" s="513"/>
      <c r="G20" s="513"/>
      <c r="H20" s="513"/>
      <c r="I20" s="513"/>
      <c r="J20" s="513"/>
      <c r="K20" s="513"/>
      <c r="L20" s="513"/>
      <c r="M20" s="513"/>
      <c r="N20" s="513"/>
      <c r="O20" s="513"/>
      <c r="P20" s="513"/>
      <c r="Q20" s="513"/>
      <c r="R20" s="513"/>
      <c r="S20" s="513"/>
      <c r="T20" s="513"/>
      <c r="U20" s="513"/>
      <c r="V20" s="513"/>
      <c r="W20" s="513"/>
      <c r="X20" s="513"/>
      <c r="Y20" s="513"/>
      <c r="Z20" s="513"/>
      <c r="AA20" s="513"/>
      <c r="AB20" s="513"/>
      <c r="AC20" s="513"/>
      <c r="AD20" s="513"/>
      <c r="AE20" s="513"/>
      <c r="AF20" s="513"/>
      <c r="AG20" s="513"/>
      <c r="AH20" s="513"/>
      <c r="AI20" s="513"/>
      <c r="AJ20" s="513"/>
      <c r="AK20" s="513"/>
      <c r="AL20" s="513"/>
      <c r="AM20" s="513"/>
      <c r="AN20" s="513"/>
      <c r="AO20" s="513"/>
      <c r="AP20" s="513"/>
      <c r="AQ20" s="513"/>
      <c r="AR20" s="513"/>
      <c r="AS20" s="513"/>
      <c r="AT20" s="513"/>
      <c r="AU20" s="513"/>
      <c r="AV20" s="513"/>
      <c r="AW20" s="513"/>
      <c r="AX20" s="513"/>
      <c r="AY20" s="513"/>
      <c r="AZ20" s="513"/>
      <c r="BA20" s="513"/>
      <c r="BB20" s="513"/>
      <c r="BC20" s="513"/>
      <c r="BD20" s="513"/>
      <c r="BE20" s="513"/>
      <c r="BF20" s="513"/>
      <c r="BG20" s="513"/>
      <c r="BH20" s="513"/>
      <c r="BI20" s="513"/>
      <c r="BJ20" s="514"/>
    </row>
    <row r="21" spans="2:62" s="25" customFormat="1" ht="18" customHeight="1">
      <c r="B21" s="678"/>
      <c r="C21" s="512"/>
      <c r="D21" s="513"/>
      <c r="E21" s="513"/>
      <c r="F21" s="513"/>
      <c r="G21" s="513"/>
      <c r="H21" s="513"/>
      <c r="I21" s="513"/>
      <c r="J21" s="513"/>
      <c r="K21" s="513"/>
      <c r="L21" s="513"/>
      <c r="M21" s="513"/>
      <c r="N21" s="513"/>
      <c r="O21" s="513"/>
      <c r="P21" s="513"/>
      <c r="Q21" s="513"/>
      <c r="R21" s="513"/>
      <c r="S21" s="513"/>
      <c r="T21" s="513"/>
      <c r="U21" s="513"/>
      <c r="V21" s="513"/>
      <c r="W21" s="513"/>
      <c r="X21" s="513"/>
      <c r="Y21" s="513"/>
      <c r="Z21" s="513"/>
      <c r="AA21" s="513"/>
      <c r="AB21" s="513"/>
      <c r="AC21" s="513"/>
      <c r="AD21" s="513"/>
      <c r="AE21" s="513"/>
      <c r="AF21" s="513"/>
      <c r="AG21" s="513"/>
      <c r="AH21" s="513"/>
      <c r="AI21" s="513"/>
      <c r="AJ21" s="513"/>
      <c r="AK21" s="513"/>
      <c r="AL21" s="513"/>
      <c r="AM21" s="513"/>
      <c r="AN21" s="513"/>
      <c r="AO21" s="513"/>
      <c r="AP21" s="513"/>
      <c r="AQ21" s="513"/>
      <c r="AR21" s="513"/>
      <c r="AS21" s="513"/>
      <c r="AT21" s="513"/>
      <c r="AU21" s="513"/>
      <c r="AV21" s="513"/>
      <c r="AW21" s="513"/>
      <c r="AX21" s="513"/>
      <c r="AY21" s="513"/>
      <c r="AZ21" s="513"/>
      <c r="BA21" s="513"/>
      <c r="BB21" s="513"/>
      <c r="BC21" s="513"/>
      <c r="BD21" s="513"/>
      <c r="BE21" s="513"/>
      <c r="BF21" s="513"/>
      <c r="BG21" s="513"/>
      <c r="BH21" s="513"/>
      <c r="BI21" s="513"/>
      <c r="BJ21" s="514"/>
    </row>
    <row r="22" spans="2:62" s="25" customFormat="1" ht="18" customHeight="1">
      <c r="B22" s="678"/>
      <c r="C22" s="512"/>
      <c r="D22" s="513"/>
      <c r="E22" s="513"/>
      <c r="F22" s="513"/>
      <c r="G22" s="513"/>
      <c r="H22" s="513"/>
      <c r="I22" s="513"/>
      <c r="J22" s="513"/>
      <c r="K22" s="513"/>
      <c r="L22" s="513"/>
      <c r="M22" s="513"/>
      <c r="N22" s="513"/>
      <c r="O22" s="513"/>
      <c r="P22" s="513"/>
      <c r="Q22" s="513"/>
      <c r="R22" s="513"/>
      <c r="S22" s="513"/>
      <c r="T22" s="513"/>
      <c r="U22" s="513"/>
      <c r="V22" s="513"/>
      <c r="W22" s="513"/>
      <c r="X22" s="513"/>
      <c r="Y22" s="513"/>
      <c r="Z22" s="513"/>
      <c r="AA22" s="513"/>
      <c r="AB22" s="513"/>
      <c r="AC22" s="513"/>
      <c r="AD22" s="513"/>
      <c r="AE22" s="513"/>
      <c r="AF22" s="513"/>
      <c r="AG22" s="513"/>
      <c r="AH22" s="513"/>
      <c r="AI22" s="513"/>
      <c r="AJ22" s="513"/>
      <c r="AK22" s="513"/>
      <c r="AL22" s="513"/>
      <c r="AM22" s="513"/>
      <c r="AN22" s="513"/>
      <c r="AO22" s="513"/>
      <c r="AP22" s="513"/>
      <c r="AQ22" s="513"/>
      <c r="AR22" s="513"/>
      <c r="AS22" s="513"/>
      <c r="AT22" s="513"/>
      <c r="AU22" s="513"/>
      <c r="AV22" s="513"/>
      <c r="AW22" s="513"/>
      <c r="AX22" s="513"/>
      <c r="AY22" s="513"/>
      <c r="AZ22" s="513"/>
      <c r="BA22" s="513"/>
      <c r="BB22" s="513"/>
      <c r="BC22" s="513"/>
      <c r="BD22" s="513"/>
      <c r="BE22" s="513"/>
      <c r="BF22" s="513"/>
      <c r="BG22" s="513"/>
      <c r="BH22" s="513"/>
      <c r="BI22" s="513"/>
      <c r="BJ22" s="514"/>
    </row>
    <row r="23" spans="2:62" s="25" customFormat="1" ht="18" customHeight="1">
      <c r="B23" s="678"/>
      <c r="C23" s="512"/>
      <c r="D23" s="513"/>
      <c r="E23" s="513"/>
      <c r="F23" s="513"/>
      <c r="G23" s="513"/>
      <c r="H23" s="513"/>
      <c r="I23" s="513"/>
      <c r="J23" s="513"/>
      <c r="K23" s="513"/>
      <c r="L23" s="513"/>
      <c r="M23" s="513"/>
      <c r="N23" s="513"/>
      <c r="O23" s="513"/>
      <c r="P23" s="513"/>
      <c r="Q23" s="513"/>
      <c r="R23" s="513"/>
      <c r="S23" s="513"/>
      <c r="T23" s="513"/>
      <c r="U23" s="513"/>
      <c r="V23" s="513"/>
      <c r="W23" s="513"/>
      <c r="X23" s="513"/>
      <c r="Y23" s="513"/>
      <c r="Z23" s="513"/>
      <c r="AA23" s="513"/>
      <c r="AB23" s="513"/>
      <c r="AC23" s="513"/>
      <c r="AD23" s="513"/>
      <c r="AE23" s="513"/>
      <c r="AF23" s="513"/>
      <c r="AG23" s="513"/>
      <c r="AH23" s="513"/>
      <c r="AI23" s="513"/>
      <c r="AJ23" s="513"/>
      <c r="AK23" s="513"/>
      <c r="AL23" s="513"/>
      <c r="AM23" s="513"/>
      <c r="AN23" s="513"/>
      <c r="AO23" s="513"/>
      <c r="AP23" s="513"/>
      <c r="AQ23" s="513"/>
      <c r="AR23" s="513"/>
      <c r="AS23" s="513"/>
      <c r="AT23" s="513"/>
      <c r="AU23" s="513"/>
      <c r="AV23" s="513"/>
      <c r="AW23" s="513"/>
      <c r="AX23" s="513"/>
      <c r="AY23" s="513"/>
      <c r="AZ23" s="513"/>
      <c r="BA23" s="513"/>
      <c r="BB23" s="513"/>
      <c r="BC23" s="513"/>
      <c r="BD23" s="513"/>
      <c r="BE23" s="513"/>
      <c r="BF23" s="513"/>
      <c r="BG23" s="513"/>
      <c r="BH23" s="513"/>
      <c r="BI23" s="513"/>
      <c r="BJ23" s="514"/>
    </row>
    <row r="24" spans="2:62" s="25" customFormat="1" ht="18" customHeight="1">
      <c r="B24" s="678"/>
      <c r="C24" s="512"/>
      <c r="D24" s="513"/>
      <c r="E24" s="513"/>
      <c r="F24" s="513"/>
      <c r="G24" s="513"/>
      <c r="H24" s="513"/>
      <c r="I24" s="513"/>
      <c r="J24" s="513"/>
      <c r="K24" s="513"/>
      <c r="L24" s="513"/>
      <c r="M24" s="513"/>
      <c r="N24" s="513"/>
      <c r="O24" s="513"/>
      <c r="P24" s="513"/>
      <c r="Q24" s="513"/>
      <c r="R24" s="513"/>
      <c r="S24" s="513"/>
      <c r="T24" s="513"/>
      <c r="U24" s="513"/>
      <c r="V24" s="513"/>
      <c r="W24" s="513"/>
      <c r="X24" s="513"/>
      <c r="Y24" s="513"/>
      <c r="Z24" s="513"/>
      <c r="AA24" s="513"/>
      <c r="AB24" s="513"/>
      <c r="AC24" s="513"/>
      <c r="AD24" s="513"/>
      <c r="AE24" s="513"/>
      <c r="AF24" s="513"/>
      <c r="AG24" s="513"/>
      <c r="AH24" s="513"/>
      <c r="AI24" s="513"/>
      <c r="AJ24" s="513"/>
      <c r="AK24" s="513"/>
      <c r="AL24" s="513"/>
      <c r="AM24" s="513"/>
      <c r="AN24" s="513"/>
      <c r="AO24" s="513"/>
      <c r="AP24" s="513"/>
      <c r="AQ24" s="513"/>
      <c r="AR24" s="513"/>
      <c r="AS24" s="513"/>
      <c r="AT24" s="513"/>
      <c r="AU24" s="513"/>
      <c r="AV24" s="513"/>
      <c r="AW24" s="513"/>
      <c r="AX24" s="513"/>
      <c r="AY24" s="513"/>
      <c r="AZ24" s="513"/>
      <c r="BA24" s="513"/>
      <c r="BB24" s="513"/>
      <c r="BC24" s="513"/>
      <c r="BD24" s="513"/>
      <c r="BE24" s="513"/>
      <c r="BF24" s="513"/>
      <c r="BG24" s="513"/>
      <c r="BH24" s="513"/>
      <c r="BI24" s="513"/>
      <c r="BJ24" s="514"/>
    </row>
    <row r="25" spans="2:62" s="25" customFormat="1" ht="18" customHeight="1">
      <c r="B25" s="679"/>
      <c r="C25" s="515"/>
      <c r="D25" s="516"/>
      <c r="E25" s="516"/>
      <c r="F25" s="516"/>
      <c r="G25" s="516"/>
      <c r="H25" s="516"/>
      <c r="I25" s="516"/>
      <c r="J25" s="516"/>
      <c r="K25" s="516"/>
      <c r="L25" s="516"/>
      <c r="M25" s="516"/>
      <c r="N25" s="516"/>
      <c r="O25" s="516"/>
      <c r="P25" s="516"/>
      <c r="Q25" s="516"/>
      <c r="R25" s="516"/>
      <c r="S25" s="516"/>
      <c r="T25" s="516"/>
      <c r="U25" s="516"/>
      <c r="V25" s="516"/>
      <c r="W25" s="516"/>
      <c r="X25" s="516"/>
      <c r="Y25" s="516"/>
      <c r="Z25" s="516"/>
      <c r="AA25" s="516"/>
      <c r="AB25" s="516"/>
      <c r="AC25" s="516"/>
      <c r="AD25" s="516"/>
      <c r="AE25" s="516"/>
      <c r="AF25" s="516"/>
      <c r="AG25" s="516"/>
      <c r="AH25" s="516"/>
      <c r="AI25" s="516"/>
      <c r="AJ25" s="516"/>
      <c r="AK25" s="516"/>
      <c r="AL25" s="516"/>
      <c r="AM25" s="516"/>
      <c r="AN25" s="516"/>
      <c r="AO25" s="516"/>
      <c r="AP25" s="516"/>
      <c r="AQ25" s="516"/>
      <c r="AR25" s="516"/>
      <c r="AS25" s="516"/>
      <c r="AT25" s="516"/>
      <c r="AU25" s="516"/>
      <c r="AV25" s="516"/>
      <c r="AW25" s="516"/>
      <c r="AX25" s="516"/>
      <c r="AY25" s="516"/>
      <c r="AZ25" s="516"/>
      <c r="BA25" s="516"/>
      <c r="BB25" s="516"/>
      <c r="BC25" s="516"/>
      <c r="BD25" s="516"/>
      <c r="BE25" s="516"/>
      <c r="BF25" s="516"/>
      <c r="BG25" s="516"/>
      <c r="BH25" s="516"/>
      <c r="BI25" s="516"/>
      <c r="BJ25" s="517"/>
    </row>
    <row r="26" spans="2:62" s="25" customFormat="1" ht="18" customHeight="1">
      <c r="B26" s="677" t="s">
        <v>672</v>
      </c>
      <c r="C26" s="668" t="s">
        <v>875</v>
      </c>
      <c r="D26" s="669"/>
      <c r="E26" s="669"/>
      <c r="F26" s="669"/>
      <c r="G26" s="669"/>
      <c r="H26" s="669"/>
      <c r="I26" s="669"/>
      <c r="J26" s="669"/>
      <c r="K26" s="669"/>
      <c r="L26" s="669"/>
      <c r="M26" s="669"/>
      <c r="N26" s="669"/>
      <c r="O26" s="669"/>
      <c r="P26" s="669"/>
      <c r="Q26" s="669"/>
      <c r="R26" s="669"/>
      <c r="S26" s="669"/>
      <c r="T26" s="669"/>
      <c r="U26" s="669"/>
      <c r="V26" s="669"/>
      <c r="W26" s="669"/>
      <c r="X26" s="669"/>
      <c r="Y26" s="669"/>
      <c r="Z26" s="669"/>
      <c r="AA26" s="669"/>
      <c r="AB26" s="669"/>
      <c r="AC26" s="669"/>
      <c r="AD26" s="669"/>
      <c r="AE26" s="669"/>
      <c r="AF26" s="669"/>
      <c r="AG26" s="669"/>
      <c r="AH26" s="669"/>
      <c r="AI26" s="669"/>
      <c r="AJ26" s="669"/>
      <c r="AK26" s="669"/>
      <c r="AL26" s="669"/>
      <c r="AM26" s="669"/>
      <c r="AN26" s="669"/>
      <c r="AO26" s="669"/>
      <c r="AP26" s="669"/>
      <c r="AQ26" s="669"/>
      <c r="AR26" s="669"/>
      <c r="AS26" s="669"/>
      <c r="AT26" s="669"/>
      <c r="AU26" s="669"/>
      <c r="AV26" s="669"/>
      <c r="AW26" s="669"/>
      <c r="AX26" s="669"/>
      <c r="AY26" s="669"/>
      <c r="AZ26" s="669"/>
      <c r="BA26" s="669"/>
      <c r="BB26" s="669"/>
      <c r="BC26" s="669"/>
      <c r="BD26" s="669"/>
      <c r="BE26" s="669"/>
      <c r="BF26" s="669"/>
      <c r="BG26" s="669"/>
      <c r="BH26" s="669"/>
      <c r="BI26" s="669"/>
      <c r="BJ26" s="670"/>
    </row>
    <row r="27" spans="2:62" s="25" customFormat="1" ht="18" customHeight="1">
      <c r="B27" s="678"/>
      <c r="C27" s="671"/>
      <c r="D27" s="672"/>
      <c r="E27" s="672"/>
      <c r="F27" s="672"/>
      <c r="G27" s="672"/>
      <c r="H27" s="672"/>
      <c r="I27" s="672"/>
      <c r="J27" s="672"/>
      <c r="K27" s="672"/>
      <c r="L27" s="672"/>
      <c r="M27" s="672"/>
      <c r="N27" s="672"/>
      <c r="O27" s="672"/>
      <c r="P27" s="672"/>
      <c r="Q27" s="672"/>
      <c r="R27" s="672"/>
      <c r="S27" s="672"/>
      <c r="T27" s="672"/>
      <c r="U27" s="672"/>
      <c r="V27" s="672"/>
      <c r="W27" s="672"/>
      <c r="X27" s="672"/>
      <c r="Y27" s="672"/>
      <c r="Z27" s="672"/>
      <c r="AA27" s="672"/>
      <c r="AB27" s="672"/>
      <c r="AC27" s="672"/>
      <c r="AD27" s="672"/>
      <c r="AE27" s="672"/>
      <c r="AF27" s="672"/>
      <c r="AG27" s="672"/>
      <c r="AH27" s="672"/>
      <c r="AI27" s="672"/>
      <c r="AJ27" s="672"/>
      <c r="AK27" s="672"/>
      <c r="AL27" s="672"/>
      <c r="AM27" s="672"/>
      <c r="AN27" s="672"/>
      <c r="AO27" s="672"/>
      <c r="AP27" s="672"/>
      <c r="AQ27" s="672"/>
      <c r="AR27" s="672"/>
      <c r="AS27" s="672"/>
      <c r="AT27" s="672"/>
      <c r="AU27" s="672"/>
      <c r="AV27" s="672"/>
      <c r="AW27" s="672"/>
      <c r="AX27" s="672"/>
      <c r="AY27" s="672"/>
      <c r="AZ27" s="672"/>
      <c r="BA27" s="672"/>
      <c r="BB27" s="672"/>
      <c r="BC27" s="672"/>
      <c r="BD27" s="672"/>
      <c r="BE27" s="672"/>
      <c r="BF27" s="672"/>
      <c r="BG27" s="672"/>
      <c r="BH27" s="672"/>
      <c r="BI27" s="672"/>
      <c r="BJ27" s="673"/>
    </row>
    <row r="28" spans="2:62" s="25" customFormat="1" ht="18" customHeight="1">
      <c r="B28" s="678"/>
      <c r="C28" s="671"/>
      <c r="D28" s="672"/>
      <c r="E28" s="672"/>
      <c r="F28" s="672"/>
      <c r="G28" s="672"/>
      <c r="H28" s="672"/>
      <c r="I28" s="672"/>
      <c r="J28" s="672"/>
      <c r="K28" s="672"/>
      <c r="L28" s="672"/>
      <c r="M28" s="672"/>
      <c r="N28" s="672"/>
      <c r="O28" s="672"/>
      <c r="P28" s="672"/>
      <c r="Q28" s="672"/>
      <c r="R28" s="672"/>
      <c r="S28" s="672"/>
      <c r="T28" s="672"/>
      <c r="U28" s="672"/>
      <c r="V28" s="672"/>
      <c r="W28" s="672"/>
      <c r="X28" s="672"/>
      <c r="Y28" s="672"/>
      <c r="Z28" s="672"/>
      <c r="AA28" s="672"/>
      <c r="AB28" s="672"/>
      <c r="AC28" s="672"/>
      <c r="AD28" s="672"/>
      <c r="AE28" s="672"/>
      <c r="AF28" s="672"/>
      <c r="AG28" s="672"/>
      <c r="AH28" s="672"/>
      <c r="AI28" s="672"/>
      <c r="AJ28" s="672"/>
      <c r="AK28" s="672"/>
      <c r="AL28" s="672"/>
      <c r="AM28" s="672"/>
      <c r="AN28" s="672"/>
      <c r="AO28" s="672"/>
      <c r="AP28" s="672"/>
      <c r="AQ28" s="672"/>
      <c r="AR28" s="672"/>
      <c r="AS28" s="672"/>
      <c r="AT28" s="672"/>
      <c r="AU28" s="672"/>
      <c r="AV28" s="672"/>
      <c r="AW28" s="672"/>
      <c r="AX28" s="672"/>
      <c r="AY28" s="672"/>
      <c r="AZ28" s="672"/>
      <c r="BA28" s="672"/>
      <c r="BB28" s="672"/>
      <c r="BC28" s="672"/>
      <c r="BD28" s="672"/>
      <c r="BE28" s="672"/>
      <c r="BF28" s="672"/>
      <c r="BG28" s="672"/>
      <c r="BH28" s="672"/>
      <c r="BI28" s="672"/>
      <c r="BJ28" s="673"/>
    </row>
    <row r="29" spans="2:62" s="25" customFormat="1" ht="18" customHeight="1">
      <c r="B29" s="678"/>
      <c r="C29" s="671"/>
      <c r="D29" s="672"/>
      <c r="E29" s="672"/>
      <c r="F29" s="672"/>
      <c r="G29" s="672"/>
      <c r="H29" s="672"/>
      <c r="I29" s="672"/>
      <c r="J29" s="672"/>
      <c r="K29" s="672"/>
      <c r="L29" s="672"/>
      <c r="M29" s="672"/>
      <c r="N29" s="672"/>
      <c r="O29" s="672"/>
      <c r="P29" s="672"/>
      <c r="Q29" s="672"/>
      <c r="R29" s="672"/>
      <c r="S29" s="672"/>
      <c r="T29" s="672"/>
      <c r="U29" s="672"/>
      <c r="V29" s="672"/>
      <c r="W29" s="672"/>
      <c r="X29" s="672"/>
      <c r="Y29" s="672"/>
      <c r="Z29" s="672"/>
      <c r="AA29" s="672"/>
      <c r="AB29" s="672"/>
      <c r="AC29" s="672"/>
      <c r="AD29" s="672"/>
      <c r="AE29" s="672"/>
      <c r="AF29" s="672"/>
      <c r="AG29" s="672"/>
      <c r="AH29" s="672"/>
      <c r="AI29" s="672"/>
      <c r="AJ29" s="672"/>
      <c r="AK29" s="672"/>
      <c r="AL29" s="672"/>
      <c r="AM29" s="672"/>
      <c r="AN29" s="672"/>
      <c r="AO29" s="672"/>
      <c r="AP29" s="672"/>
      <c r="AQ29" s="672"/>
      <c r="AR29" s="672"/>
      <c r="AS29" s="672"/>
      <c r="AT29" s="672"/>
      <c r="AU29" s="672"/>
      <c r="AV29" s="672"/>
      <c r="AW29" s="672"/>
      <c r="AX29" s="672"/>
      <c r="AY29" s="672"/>
      <c r="AZ29" s="672"/>
      <c r="BA29" s="672"/>
      <c r="BB29" s="672"/>
      <c r="BC29" s="672"/>
      <c r="BD29" s="672"/>
      <c r="BE29" s="672"/>
      <c r="BF29" s="672"/>
      <c r="BG29" s="672"/>
      <c r="BH29" s="672"/>
      <c r="BI29" s="672"/>
      <c r="BJ29" s="673"/>
    </row>
    <row r="30" spans="2:62" s="25" customFormat="1" ht="18" customHeight="1">
      <c r="B30" s="678"/>
      <c r="C30" s="671"/>
      <c r="D30" s="672"/>
      <c r="E30" s="672"/>
      <c r="F30" s="672"/>
      <c r="G30" s="672"/>
      <c r="H30" s="672"/>
      <c r="I30" s="672"/>
      <c r="J30" s="672"/>
      <c r="K30" s="672"/>
      <c r="L30" s="672"/>
      <c r="M30" s="672"/>
      <c r="N30" s="672"/>
      <c r="O30" s="672"/>
      <c r="P30" s="672"/>
      <c r="Q30" s="672"/>
      <c r="R30" s="672"/>
      <c r="S30" s="672"/>
      <c r="T30" s="672"/>
      <c r="U30" s="672"/>
      <c r="V30" s="672"/>
      <c r="W30" s="672"/>
      <c r="X30" s="672"/>
      <c r="Y30" s="672"/>
      <c r="Z30" s="672"/>
      <c r="AA30" s="672"/>
      <c r="AB30" s="672"/>
      <c r="AC30" s="672"/>
      <c r="AD30" s="672"/>
      <c r="AE30" s="672"/>
      <c r="AF30" s="672"/>
      <c r="AG30" s="672"/>
      <c r="AH30" s="672"/>
      <c r="AI30" s="672"/>
      <c r="AJ30" s="672"/>
      <c r="AK30" s="672"/>
      <c r="AL30" s="672"/>
      <c r="AM30" s="672"/>
      <c r="AN30" s="672"/>
      <c r="AO30" s="672"/>
      <c r="AP30" s="672"/>
      <c r="AQ30" s="672"/>
      <c r="AR30" s="672"/>
      <c r="AS30" s="672"/>
      <c r="AT30" s="672"/>
      <c r="AU30" s="672"/>
      <c r="AV30" s="672"/>
      <c r="AW30" s="672"/>
      <c r="AX30" s="672"/>
      <c r="AY30" s="672"/>
      <c r="AZ30" s="672"/>
      <c r="BA30" s="672"/>
      <c r="BB30" s="672"/>
      <c r="BC30" s="672"/>
      <c r="BD30" s="672"/>
      <c r="BE30" s="672"/>
      <c r="BF30" s="672"/>
      <c r="BG30" s="672"/>
      <c r="BH30" s="672"/>
      <c r="BI30" s="672"/>
      <c r="BJ30" s="673"/>
    </row>
    <row r="31" spans="2:62" s="25" customFormat="1" ht="18" customHeight="1">
      <c r="B31" s="678"/>
      <c r="C31" s="671"/>
      <c r="D31" s="672"/>
      <c r="E31" s="672"/>
      <c r="F31" s="672"/>
      <c r="G31" s="672"/>
      <c r="H31" s="672"/>
      <c r="I31" s="672"/>
      <c r="J31" s="672"/>
      <c r="K31" s="672"/>
      <c r="L31" s="672"/>
      <c r="M31" s="672"/>
      <c r="N31" s="672"/>
      <c r="O31" s="672"/>
      <c r="P31" s="672"/>
      <c r="Q31" s="672"/>
      <c r="R31" s="672"/>
      <c r="S31" s="672"/>
      <c r="T31" s="672"/>
      <c r="U31" s="672"/>
      <c r="V31" s="672"/>
      <c r="W31" s="672"/>
      <c r="X31" s="672"/>
      <c r="Y31" s="672"/>
      <c r="Z31" s="672"/>
      <c r="AA31" s="672"/>
      <c r="AB31" s="672"/>
      <c r="AC31" s="672"/>
      <c r="AD31" s="672"/>
      <c r="AE31" s="672"/>
      <c r="AF31" s="672"/>
      <c r="AG31" s="672"/>
      <c r="AH31" s="672"/>
      <c r="AI31" s="672"/>
      <c r="AJ31" s="672"/>
      <c r="AK31" s="672"/>
      <c r="AL31" s="672"/>
      <c r="AM31" s="672"/>
      <c r="AN31" s="672"/>
      <c r="AO31" s="672"/>
      <c r="AP31" s="672"/>
      <c r="AQ31" s="672"/>
      <c r="AR31" s="672"/>
      <c r="AS31" s="672"/>
      <c r="AT31" s="672"/>
      <c r="AU31" s="672"/>
      <c r="AV31" s="672"/>
      <c r="AW31" s="672"/>
      <c r="AX31" s="672"/>
      <c r="AY31" s="672"/>
      <c r="AZ31" s="672"/>
      <c r="BA31" s="672"/>
      <c r="BB31" s="672"/>
      <c r="BC31" s="672"/>
      <c r="BD31" s="672"/>
      <c r="BE31" s="672"/>
      <c r="BF31" s="672"/>
      <c r="BG31" s="672"/>
      <c r="BH31" s="672"/>
      <c r="BI31" s="672"/>
      <c r="BJ31" s="673"/>
    </row>
    <row r="32" spans="2:62" s="25" customFormat="1" ht="18" customHeight="1">
      <c r="B32" s="678"/>
      <c r="C32" s="671"/>
      <c r="D32" s="672"/>
      <c r="E32" s="672"/>
      <c r="F32" s="672"/>
      <c r="G32" s="672"/>
      <c r="H32" s="672"/>
      <c r="I32" s="672"/>
      <c r="J32" s="672"/>
      <c r="K32" s="672"/>
      <c r="L32" s="672"/>
      <c r="M32" s="672"/>
      <c r="N32" s="672"/>
      <c r="O32" s="672"/>
      <c r="P32" s="672"/>
      <c r="Q32" s="672"/>
      <c r="R32" s="672"/>
      <c r="S32" s="672"/>
      <c r="T32" s="672"/>
      <c r="U32" s="672"/>
      <c r="V32" s="672"/>
      <c r="W32" s="672"/>
      <c r="X32" s="672"/>
      <c r="Y32" s="672"/>
      <c r="Z32" s="672"/>
      <c r="AA32" s="672"/>
      <c r="AB32" s="672"/>
      <c r="AC32" s="672"/>
      <c r="AD32" s="672"/>
      <c r="AE32" s="672"/>
      <c r="AF32" s="672"/>
      <c r="AG32" s="672"/>
      <c r="AH32" s="672"/>
      <c r="AI32" s="672"/>
      <c r="AJ32" s="672"/>
      <c r="AK32" s="672"/>
      <c r="AL32" s="672"/>
      <c r="AM32" s="672"/>
      <c r="AN32" s="672"/>
      <c r="AO32" s="672"/>
      <c r="AP32" s="672"/>
      <c r="AQ32" s="672"/>
      <c r="AR32" s="672"/>
      <c r="AS32" s="672"/>
      <c r="AT32" s="672"/>
      <c r="AU32" s="672"/>
      <c r="AV32" s="672"/>
      <c r="AW32" s="672"/>
      <c r="AX32" s="672"/>
      <c r="AY32" s="672"/>
      <c r="AZ32" s="672"/>
      <c r="BA32" s="672"/>
      <c r="BB32" s="672"/>
      <c r="BC32" s="672"/>
      <c r="BD32" s="672"/>
      <c r="BE32" s="672"/>
      <c r="BF32" s="672"/>
      <c r="BG32" s="672"/>
      <c r="BH32" s="672"/>
      <c r="BI32" s="672"/>
      <c r="BJ32" s="673"/>
    </row>
    <row r="33" spans="2:62" s="25" customFormat="1" ht="18" customHeight="1">
      <c r="B33" s="678"/>
      <c r="C33" s="671"/>
      <c r="D33" s="672"/>
      <c r="E33" s="672"/>
      <c r="F33" s="672"/>
      <c r="G33" s="672"/>
      <c r="H33" s="672"/>
      <c r="I33" s="672"/>
      <c r="J33" s="672"/>
      <c r="K33" s="672"/>
      <c r="L33" s="672"/>
      <c r="M33" s="672"/>
      <c r="N33" s="672"/>
      <c r="O33" s="672"/>
      <c r="P33" s="672"/>
      <c r="Q33" s="672"/>
      <c r="R33" s="672"/>
      <c r="S33" s="672"/>
      <c r="T33" s="672"/>
      <c r="U33" s="672"/>
      <c r="V33" s="672"/>
      <c r="W33" s="672"/>
      <c r="X33" s="672"/>
      <c r="Y33" s="672"/>
      <c r="Z33" s="672"/>
      <c r="AA33" s="672"/>
      <c r="AB33" s="672"/>
      <c r="AC33" s="672"/>
      <c r="AD33" s="672"/>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3"/>
    </row>
    <row r="34" spans="2:62" s="25" customFormat="1" ht="18" customHeight="1">
      <c r="B34" s="678"/>
      <c r="C34" s="671"/>
      <c r="D34" s="672"/>
      <c r="E34" s="672"/>
      <c r="F34" s="672"/>
      <c r="G34" s="672"/>
      <c r="H34" s="672"/>
      <c r="I34" s="672"/>
      <c r="J34" s="672"/>
      <c r="K34" s="672"/>
      <c r="L34" s="672"/>
      <c r="M34" s="672"/>
      <c r="N34" s="672"/>
      <c r="O34" s="672"/>
      <c r="P34" s="672"/>
      <c r="Q34" s="672"/>
      <c r="R34" s="672"/>
      <c r="S34" s="672"/>
      <c r="T34" s="672"/>
      <c r="U34" s="672"/>
      <c r="V34" s="672"/>
      <c r="W34" s="672"/>
      <c r="X34" s="672"/>
      <c r="Y34" s="672"/>
      <c r="Z34" s="672"/>
      <c r="AA34" s="672"/>
      <c r="AB34" s="672"/>
      <c r="AC34" s="672"/>
      <c r="AD34" s="672"/>
      <c r="AE34" s="672"/>
      <c r="AF34" s="672"/>
      <c r="AG34" s="672"/>
      <c r="AH34" s="672"/>
      <c r="AI34" s="672"/>
      <c r="AJ34" s="672"/>
      <c r="AK34" s="672"/>
      <c r="AL34" s="672"/>
      <c r="AM34" s="672"/>
      <c r="AN34" s="672"/>
      <c r="AO34" s="672"/>
      <c r="AP34" s="672"/>
      <c r="AQ34" s="672"/>
      <c r="AR34" s="672"/>
      <c r="AS34" s="672"/>
      <c r="AT34" s="672"/>
      <c r="AU34" s="672"/>
      <c r="AV34" s="672"/>
      <c r="AW34" s="672"/>
      <c r="AX34" s="672"/>
      <c r="AY34" s="672"/>
      <c r="AZ34" s="672"/>
      <c r="BA34" s="672"/>
      <c r="BB34" s="672"/>
      <c r="BC34" s="672"/>
      <c r="BD34" s="672"/>
      <c r="BE34" s="672"/>
      <c r="BF34" s="672"/>
      <c r="BG34" s="672"/>
      <c r="BH34" s="672"/>
      <c r="BI34" s="672"/>
      <c r="BJ34" s="673"/>
    </row>
    <row r="35" spans="2:62" s="25" customFormat="1" ht="18" customHeight="1">
      <c r="B35" s="678"/>
      <c r="C35" s="671"/>
      <c r="D35" s="672"/>
      <c r="E35" s="672"/>
      <c r="F35" s="672"/>
      <c r="G35" s="672"/>
      <c r="H35" s="672"/>
      <c r="I35" s="672"/>
      <c r="J35" s="672"/>
      <c r="K35" s="672"/>
      <c r="L35" s="672"/>
      <c r="M35" s="672"/>
      <c r="N35" s="672"/>
      <c r="O35" s="672"/>
      <c r="P35" s="672"/>
      <c r="Q35" s="672"/>
      <c r="R35" s="672"/>
      <c r="S35" s="672"/>
      <c r="T35" s="672"/>
      <c r="U35" s="672"/>
      <c r="V35" s="672"/>
      <c r="W35" s="672"/>
      <c r="X35" s="672"/>
      <c r="Y35" s="672"/>
      <c r="Z35" s="672"/>
      <c r="AA35" s="672"/>
      <c r="AB35" s="672"/>
      <c r="AC35" s="672"/>
      <c r="AD35" s="672"/>
      <c r="AE35" s="672"/>
      <c r="AF35" s="672"/>
      <c r="AG35" s="672"/>
      <c r="AH35" s="672"/>
      <c r="AI35" s="672"/>
      <c r="AJ35" s="672"/>
      <c r="AK35" s="672"/>
      <c r="AL35" s="672"/>
      <c r="AM35" s="672"/>
      <c r="AN35" s="672"/>
      <c r="AO35" s="672"/>
      <c r="AP35" s="672"/>
      <c r="AQ35" s="672"/>
      <c r="AR35" s="672"/>
      <c r="AS35" s="672"/>
      <c r="AT35" s="672"/>
      <c r="AU35" s="672"/>
      <c r="AV35" s="672"/>
      <c r="AW35" s="672"/>
      <c r="AX35" s="672"/>
      <c r="AY35" s="672"/>
      <c r="AZ35" s="672"/>
      <c r="BA35" s="672"/>
      <c r="BB35" s="672"/>
      <c r="BC35" s="672"/>
      <c r="BD35" s="672"/>
      <c r="BE35" s="672"/>
      <c r="BF35" s="672"/>
      <c r="BG35" s="672"/>
      <c r="BH35" s="672"/>
      <c r="BI35" s="672"/>
      <c r="BJ35" s="673"/>
    </row>
    <row r="36" spans="2:62" s="25" customFormat="1" ht="18" customHeight="1">
      <c r="B36" s="679"/>
      <c r="C36" s="674"/>
      <c r="D36" s="675"/>
      <c r="E36" s="675"/>
      <c r="F36" s="675"/>
      <c r="G36" s="675"/>
      <c r="H36" s="675"/>
      <c r="I36" s="675"/>
      <c r="J36" s="675"/>
      <c r="K36" s="675"/>
      <c r="L36" s="675"/>
      <c r="M36" s="675"/>
      <c r="N36" s="675"/>
      <c r="O36" s="675"/>
      <c r="P36" s="675"/>
      <c r="Q36" s="675"/>
      <c r="R36" s="675"/>
      <c r="S36" s="675"/>
      <c r="T36" s="675"/>
      <c r="U36" s="675"/>
      <c r="V36" s="675"/>
      <c r="W36" s="675"/>
      <c r="X36" s="675"/>
      <c r="Y36" s="675"/>
      <c r="Z36" s="675"/>
      <c r="AA36" s="675"/>
      <c r="AB36" s="675"/>
      <c r="AC36" s="675"/>
      <c r="AD36" s="675"/>
      <c r="AE36" s="675"/>
      <c r="AF36" s="675"/>
      <c r="AG36" s="675"/>
      <c r="AH36" s="675"/>
      <c r="AI36" s="675"/>
      <c r="AJ36" s="675"/>
      <c r="AK36" s="675"/>
      <c r="AL36" s="675"/>
      <c r="AM36" s="675"/>
      <c r="AN36" s="675"/>
      <c r="AO36" s="675"/>
      <c r="AP36" s="675"/>
      <c r="AQ36" s="675"/>
      <c r="AR36" s="675"/>
      <c r="AS36" s="675"/>
      <c r="AT36" s="675"/>
      <c r="AU36" s="675"/>
      <c r="AV36" s="675"/>
      <c r="AW36" s="675"/>
      <c r="AX36" s="675"/>
      <c r="AY36" s="675"/>
      <c r="AZ36" s="675"/>
      <c r="BA36" s="675"/>
      <c r="BB36" s="675"/>
      <c r="BC36" s="675"/>
      <c r="BD36" s="675"/>
      <c r="BE36" s="675"/>
      <c r="BF36" s="675"/>
      <c r="BG36" s="675"/>
      <c r="BH36" s="675"/>
      <c r="BI36" s="675"/>
      <c r="BJ36" s="676"/>
    </row>
    <row r="37" spans="2:62" s="25" customFormat="1" ht="18" customHeight="1">
      <c r="B37" s="677" t="s">
        <v>876</v>
      </c>
      <c r="C37" s="509" t="s">
        <v>877</v>
      </c>
      <c r="D37" s="510"/>
      <c r="E37" s="510"/>
      <c r="F37" s="510"/>
      <c r="G37" s="510"/>
      <c r="H37" s="510"/>
      <c r="I37" s="510"/>
      <c r="J37" s="510"/>
      <c r="K37" s="510"/>
      <c r="L37" s="510"/>
      <c r="M37" s="510"/>
      <c r="N37" s="510"/>
      <c r="O37" s="510"/>
      <c r="P37" s="510"/>
      <c r="Q37" s="510"/>
      <c r="R37" s="510"/>
      <c r="S37" s="510"/>
      <c r="T37" s="510"/>
      <c r="U37" s="510"/>
      <c r="V37" s="510"/>
      <c r="W37" s="510"/>
      <c r="X37" s="510"/>
      <c r="Y37" s="510"/>
      <c r="Z37" s="510"/>
      <c r="AA37" s="510"/>
      <c r="AB37" s="510"/>
      <c r="AC37" s="510"/>
      <c r="AD37" s="510"/>
      <c r="AE37" s="510"/>
      <c r="AF37" s="510"/>
      <c r="AG37" s="510"/>
      <c r="AH37" s="510"/>
      <c r="AI37" s="510"/>
      <c r="AJ37" s="510"/>
      <c r="AK37" s="510"/>
      <c r="AL37" s="510"/>
      <c r="AM37" s="510"/>
      <c r="AN37" s="510"/>
      <c r="AO37" s="510"/>
      <c r="AP37" s="510"/>
      <c r="AQ37" s="510"/>
      <c r="AR37" s="510"/>
      <c r="AS37" s="510"/>
      <c r="AT37" s="510"/>
      <c r="AU37" s="510"/>
      <c r="AV37" s="510"/>
      <c r="AW37" s="510"/>
      <c r="AX37" s="510"/>
      <c r="AY37" s="510"/>
      <c r="AZ37" s="510"/>
      <c r="BA37" s="510"/>
      <c r="BB37" s="510"/>
      <c r="BC37" s="510"/>
      <c r="BD37" s="510"/>
      <c r="BE37" s="510"/>
      <c r="BF37" s="510"/>
      <c r="BG37" s="510"/>
      <c r="BH37" s="510"/>
      <c r="BI37" s="510"/>
      <c r="BJ37" s="511"/>
    </row>
    <row r="38" spans="2:62" s="25" customFormat="1" ht="18" customHeight="1">
      <c r="B38" s="678"/>
      <c r="C38" s="512"/>
      <c r="D38" s="513"/>
      <c r="E38" s="513"/>
      <c r="F38" s="513"/>
      <c r="G38" s="513"/>
      <c r="H38" s="513"/>
      <c r="I38" s="513"/>
      <c r="J38" s="513"/>
      <c r="K38" s="513"/>
      <c r="L38" s="513"/>
      <c r="M38" s="513"/>
      <c r="N38" s="513"/>
      <c r="O38" s="513"/>
      <c r="P38" s="513"/>
      <c r="Q38" s="513"/>
      <c r="R38" s="513"/>
      <c r="S38" s="513"/>
      <c r="T38" s="513"/>
      <c r="U38" s="513"/>
      <c r="V38" s="513"/>
      <c r="W38" s="513"/>
      <c r="X38" s="513"/>
      <c r="Y38" s="513"/>
      <c r="Z38" s="513"/>
      <c r="AA38" s="513"/>
      <c r="AB38" s="513"/>
      <c r="AC38" s="513"/>
      <c r="AD38" s="513"/>
      <c r="AE38" s="513"/>
      <c r="AF38" s="513"/>
      <c r="AG38" s="513"/>
      <c r="AH38" s="513"/>
      <c r="AI38" s="513"/>
      <c r="AJ38" s="513"/>
      <c r="AK38" s="513"/>
      <c r="AL38" s="513"/>
      <c r="AM38" s="513"/>
      <c r="AN38" s="513"/>
      <c r="AO38" s="513"/>
      <c r="AP38" s="513"/>
      <c r="AQ38" s="513"/>
      <c r="AR38" s="513"/>
      <c r="AS38" s="513"/>
      <c r="AT38" s="513"/>
      <c r="AU38" s="513"/>
      <c r="AV38" s="513"/>
      <c r="AW38" s="513"/>
      <c r="AX38" s="513"/>
      <c r="AY38" s="513"/>
      <c r="AZ38" s="513"/>
      <c r="BA38" s="513"/>
      <c r="BB38" s="513"/>
      <c r="BC38" s="513"/>
      <c r="BD38" s="513"/>
      <c r="BE38" s="513"/>
      <c r="BF38" s="513"/>
      <c r="BG38" s="513"/>
      <c r="BH38" s="513"/>
      <c r="BI38" s="513"/>
      <c r="BJ38" s="514"/>
    </row>
    <row r="39" spans="2:62" s="25" customFormat="1" ht="18" customHeight="1">
      <c r="B39" s="678"/>
      <c r="C39" s="512"/>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3"/>
      <c r="AB39" s="513"/>
      <c r="AC39" s="513"/>
      <c r="AD39" s="513"/>
      <c r="AE39" s="513"/>
      <c r="AF39" s="513"/>
      <c r="AG39" s="513"/>
      <c r="AH39" s="513"/>
      <c r="AI39" s="513"/>
      <c r="AJ39" s="513"/>
      <c r="AK39" s="513"/>
      <c r="AL39" s="513"/>
      <c r="AM39" s="513"/>
      <c r="AN39" s="513"/>
      <c r="AO39" s="513"/>
      <c r="AP39" s="513"/>
      <c r="AQ39" s="513"/>
      <c r="AR39" s="513"/>
      <c r="AS39" s="513"/>
      <c r="AT39" s="513"/>
      <c r="AU39" s="513"/>
      <c r="AV39" s="513"/>
      <c r="AW39" s="513"/>
      <c r="AX39" s="513"/>
      <c r="AY39" s="513"/>
      <c r="AZ39" s="513"/>
      <c r="BA39" s="513"/>
      <c r="BB39" s="513"/>
      <c r="BC39" s="513"/>
      <c r="BD39" s="513"/>
      <c r="BE39" s="513"/>
      <c r="BF39" s="513"/>
      <c r="BG39" s="513"/>
      <c r="BH39" s="513"/>
      <c r="BI39" s="513"/>
      <c r="BJ39" s="514"/>
    </row>
    <row r="40" spans="2:62" s="25" customFormat="1" ht="18" customHeight="1">
      <c r="B40" s="678"/>
      <c r="C40" s="512"/>
      <c r="D40" s="513"/>
      <c r="E40" s="513"/>
      <c r="F40" s="513"/>
      <c r="G40" s="513"/>
      <c r="H40" s="513"/>
      <c r="I40" s="513"/>
      <c r="J40" s="513"/>
      <c r="K40" s="513"/>
      <c r="L40" s="513"/>
      <c r="M40" s="513"/>
      <c r="N40" s="513"/>
      <c r="O40" s="513"/>
      <c r="P40" s="513"/>
      <c r="Q40" s="513"/>
      <c r="R40" s="513"/>
      <c r="S40" s="513"/>
      <c r="T40" s="513"/>
      <c r="U40" s="513"/>
      <c r="V40" s="513"/>
      <c r="W40" s="513"/>
      <c r="X40" s="513"/>
      <c r="Y40" s="513"/>
      <c r="Z40" s="513"/>
      <c r="AA40" s="513"/>
      <c r="AB40" s="513"/>
      <c r="AC40" s="513"/>
      <c r="AD40" s="513"/>
      <c r="AE40" s="513"/>
      <c r="AF40" s="513"/>
      <c r="AG40" s="513"/>
      <c r="AH40" s="513"/>
      <c r="AI40" s="513"/>
      <c r="AJ40" s="513"/>
      <c r="AK40" s="513"/>
      <c r="AL40" s="513"/>
      <c r="AM40" s="513"/>
      <c r="AN40" s="513"/>
      <c r="AO40" s="513"/>
      <c r="AP40" s="513"/>
      <c r="AQ40" s="513"/>
      <c r="AR40" s="513"/>
      <c r="AS40" s="513"/>
      <c r="AT40" s="513"/>
      <c r="AU40" s="513"/>
      <c r="AV40" s="513"/>
      <c r="AW40" s="513"/>
      <c r="AX40" s="513"/>
      <c r="AY40" s="513"/>
      <c r="AZ40" s="513"/>
      <c r="BA40" s="513"/>
      <c r="BB40" s="513"/>
      <c r="BC40" s="513"/>
      <c r="BD40" s="513"/>
      <c r="BE40" s="513"/>
      <c r="BF40" s="513"/>
      <c r="BG40" s="513"/>
      <c r="BH40" s="513"/>
      <c r="BI40" s="513"/>
      <c r="BJ40" s="514"/>
    </row>
    <row r="41" spans="2:62" s="25" customFormat="1" ht="18" customHeight="1">
      <c r="B41" s="678"/>
      <c r="C41" s="512"/>
      <c r="D41" s="513"/>
      <c r="E41" s="513"/>
      <c r="F41" s="513"/>
      <c r="G41" s="513"/>
      <c r="H41" s="513"/>
      <c r="I41" s="513"/>
      <c r="J41" s="513"/>
      <c r="K41" s="513"/>
      <c r="L41" s="513"/>
      <c r="M41" s="513"/>
      <c r="N41" s="513"/>
      <c r="O41" s="513"/>
      <c r="P41" s="513"/>
      <c r="Q41" s="513"/>
      <c r="R41" s="513"/>
      <c r="S41" s="513"/>
      <c r="T41" s="513"/>
      <c r="U41" s="513"/>
      <c r="V41" s="513"/>
      <c r="W41" s="513"/>
      <c r="X41" s="513"/>
      <c r="Y41" s="513"/>
      <c r="Z41" s="513"/>
      <c r="AA41" s="513"/>
      <c r="AB41" s="513"/>
      <c r="AC41" s="513"/>
      <c r="AD41" s="513"/>
      <c r="AE41" s="513"/>
      <c r="AF41" s="513"/>
      <c r="AG41" s="513"/>
      <c r="AH41" s="513"/>
      <c r="AI41" s="513"/>
      <c r="AJ41" s="513"/>
      <c r="AK41" s="513"/>
      <c r="AL41" s="513"/>
      <c r="AM41" s="513"/>
      <c r="AN41" s="513"/>
      <c r="AO41" s="513"/>
      <c r="AP41" s="513"/>
      <c r="AQ41" s="513"/>
      <c r="AR41" s="513"/>
      <c r="AS41" s="513"/>
      <c r="AT41" s="513"/>
      <c r="AU41" s="513"/>
      <c r="AV41" s="513"/>
      <c r="AW41" s="513"/>
      <c r="AX41" s="513"/>
      <c r="AY41" s="513"/>
      <c r="AZ41" s="513"/>
      <c r="BA41" s="513"/>
      <c r="BB41" s="513"/>
      <c r="BC41" s="513"/>
      <c r="BD41" s="513"/>
      <c r="BE41" s="513"/>
      <c r="BF41" s="513"/>
      <c r="BG41" s="513"/>
      <c r="BH41" s="513"/>
      <c r="BI41" s="513"/>
      <c r="BJ41" s="514"/>
    </row>
    <row r="42" spans="2:62" s="25" customFormat="1" ht="18" customHeight="1">
      <c r="B42" s="678"/>
      <c r="C42" s="512"/>
      <c r="D42" s="513"/>
      <c r="E42" s="513"/>
      <c r="F42" s="513"/>
      <c r="G42" s="513"/>
      <c r="H42" s="513"/>
      <c r="I42" s="513"/>
      <c r="J42" s="513"/>
      <c r="K42" s="513"/>
      <c r="L42" s="513"/>
      <c r="M42" s="513"/>
      <c r="N42" s="513"/>
      <c r="O42" s="513"/>
      <c r="P42" s="513"/>
      <c r="Q42" s="513"/>
      <c r="R42" s="513"/>
      <c r="S42" s="513"/>
      <c r="T42" s="513"/>
      <c r="U42" s="513"/>
      <c r="V42" s="513"/>
      <c r="W42" s="513"/>
      <c r="X42" s="513"/>
      <c r="Y42" s="513"/>
      <c r="Z42" s="513"/>
      <c r="AA42" s="513"/>
      <c r="AB42" s="513"/>
      <c r="AC42" s="513"/>
      <c r="AD42" s="513"/>
      <c r="AE42" s="513"/>
      <c r="AF42" s="513"/>
      <c r="AG42" s="513"/>
      <c r="AH42" s="513"/>
      <c r="AI42" s="513"/>
      <c r="AJ42" s="513"/>
      <c r="AK42" s="513"/>
      <c r="AL42" s="513"/>
      <c r="AM42" s="513"/>
      <c r="AN42" s="513"/>
      <c r="AO42" s="513"/>
      <c r="AP42" s="513"/>
      <c r="AQ42" s="513"/>
      <c r="AR42" s="513"/>
      <c r="AS42" s="513"/>
      <c r="AT42" s="513"/>
      <c r="AU42" s="513"/>
      <c r="AV42" s="513"/>
      <c r="AW42" s="513"/>
      <c r="AX42" s="513"/>
      <c r="AY42" s="513"/>
      <c r="AZ42" s="513"/>
      <c r="BA42" s="513"/>
      <c r="BB42" s="513"/>
      <c r="BC42" s="513"/>
      <c r="BD42" s="513"/>
      <c r="BE42" s="513"/>
      <c r="BF42" s="513"/>
      <c r="BG42" s="513"/>
      <c r="BH42" s="513"/>
      <c r="BI42" s="513"/>
      <c r="BJ42" s="514"/>
    </row>
    <row r="43" spans="2:62" s="25" customFormat="1" ht="18" customHeight="1">
      <c r="B43" s="678"/>
      <c r="C43" s="512"/>
      <c r="D43" s="513"/>
      <c r="E43" s="513"/>
      <c r="F43" s="513"/>
      <c r="G43" s="513"/>
      <c r="H43" s="513"/>
      <c r="I43" s="513"/>
      <c r="J43" s="513"/>
      <c r="K43" s="513"/>
      <c r="L43" s="513"/>
      <c r="M43" s="513"/>
      <c r="N43" s="513"/>
      <c r="O43" s="513"/>
      <c r="P43" s="513"/>
      <c r="Q43" s="513"/>
      <c r="R43" s="513"/>
      <c r="S43" s="513"/>
      <c r="T43" s="513"/>
      <c r="U43" s="513"/>
      <c r="V43" s="513"/>
      <c r="W43" s="513"/>
      <c r="X43" s="513"/>
      <c r="Y43" s="513"/>
      <c r="Z43" s="513"/>
      <c r="AA43" s="513"/>
      <c r="AB43" s="513"/>
      <c r="AC43" s="513"/>
      <c r="AD43" s="513"/>
      <c r="AE43" s="513"/>
      <c r="AF43" s="513"/>
      <c r="AG43" s="513"/>
      <c r="AH43" s="513"/>
      <c r="AI43" s="513"/>
      <c r="AJ43" s="513"/>
      <c r="AK43" s="513"/>
      <c r="AL43" s="513"/>
      <c r="AM43" s="513"/>
      <c r="AN43" s="513"/>
      <c r="AO43" s="513"/>
      <c r="AP43" s="513"/>
      <c r="AQ43" s="513"/>
      <c r="AR43" s="513"/>
      <c r="AS43" s="513"/>
      <c r="AT43" s="513"/>
      <c r="AU43" s="513"/>
      <c r="AV43" s="513"/>
      <c r="AW43" s="513"/>
      <c r="AX43" s="513"/>
      <c r="AY43" s="513"/>
      <c r="AZ43" s="513"/>
      <c r="BA43" s="513"/>
      <c r="BB43" s="513"/>
      <c r="BC43" s="513"/>
      <c r="BD43" s="513"/>
      <c r="BE43" s="513"/>
      <c r="BF43" s="513"/>
      <c r="BG43" s="513"/>
      <c r="BH43" s="513"/>
      <c r="BI43" s="513"/>
      <c r="BJ43" s="514"/>
    </row>
    <row r="44" spans="2:62" s="25" customFormat="1" ht="18" customHeight="1">
      <c r="B44" s="678"/>
      <c r="C44" s="512"/>
      <c r="D44" s="513"/>
      <c r="E44" s="513"/>
      <c r="F44" s="513"/>
      <c r="G44" s="513"/>
      <c r="H44" s="513"/>
      <c r="I44" s="513"/>
      <c r="J44" s="513"/>
      <c r="K44" s="513"/>
      <c r="L44" s="513"/>
      <c r="M44" s="513"/>
      <c r="N44" s="513"/>
      <c r="O44" s="513"/>
      <c r="P44" s="513"/>
      <c r="Q44" s="513"/>
      <c r="R44" s="513"/>
      <c r="S44" s="513"/>
      <c r="T44" s="513"/>
      <c r="U44" s="513"/>
      <c r="V44" s="513"/>
      <c r="W44" s="513"/>
      <c r="X44" s="513"/>
      <c r="Y44" s="513"/>
      <c r="Z44" s="513"/>
      <c r="AA44" s="513"/>
      <c r="AB44" s="513"/>
      <c r="AC44" s="513"/>
      <c r="AD44" s="513"/>
      <c r="AE44" s="513"/>
      <c r="AF44" s="513"/>
      <c r="AG44" s="513"/>
      <c r="AH44" s="513"/>
      <c r="AI44" s="513"/>
      <c r="AJ44" s="513"/>
      <c r="AK44" s="513"/>
      <c r="AL44" s="513"/>
      <c r="AM44" s="513"/>
      <c r="AN44" s="513"/>
      <c r="AO44" s="513"/>
      <c r="AP44" s="513"/>
      <c r="AQ44" s="513"/>
      <c r="AR44" s="513"/>
      <c r="AS44" s="513"/>
      <c r="AT44" s="513"/>
      <c r="AU44" s="513"/>
      <c r="AV44" s="513"/>
      <c r="AW44" s="513"/>
      <c r="AX44" s="513"/>
      <c r="AY44" s="513"/>
      <c r="AZ44" s="513"/>
      <c r="BA44" s="513"/>
      <c r="BB44" s="513"/>
      <c r="BC44" s="513"/>
      <c r="BD44" s="513"/>
      <c r="BE44" s="513"/>
      <c r="BF44" s="513"/>
      <c r="BG44" s="513"/>
      <c r="BH44" s="513"/>
      <c r="BI44" s="513"/>
      <c r="BJ44" s="514"/>
    </row>
    <row r="45" spans="2:62" s="25" customFormat="1" ht="18" customHeight="1">
      <c r="B45" s="678"/>
      <c r="C45" s="512"/>
      <c r="D45" s="513"/>
      <c r="E45" s="513"/>
      <c r="F45" s="513"/>
      <c r="G45" s="513"/>
      <c r="H45" s="513"/>
      <c r="I45" s="513"/>
      <c r="J45" s="513"/>
      <c r="K45" s="513"/>
      <c r="L45" s="513"/>
      <c r="M45" s="513"/>
      <c r="N45" s="513"/>
      <c r="O45" s="513"/>
      <c r="P45" s="513"/>
      <c r="Q45" s="513"/>
      <c r="R45" s="513"/>
      <c r="S45" s="513"/>
      <c r="T45" s="513"/>
      <c r="U45" s="513"/>
      <c r="V45" s="513"/>
      <c r="W45" s="513"/>
      <c r="X45" s="513"/>
      <c r="Y45" s="513"/>
      <c r="Z45" s="513"/>
      <c r="AA45" s="513"/>
      <c r="AB45" s="513"/>
      <c r="AC45" s="513"/>
      <c r="AD45" s="513"/>
      <c r="AE45" s="513"/>
      <c r="AF45" s="513"/>
      <c r="AG45" s="513"/>
      <c r="AH45" s="513"/>
      <c r="AI45" s="513"/>
      <c r="AJ45" s="513"/>
      <c r="AK45" s="513"/>
      <c r="AL45" s="513"/>
      <c r="AM45" s="513"/>
      <c r="AN45" s="513"/>
      <c r="AO45" s="513"/>
      <c r="AP45" s="513"/>
      <c r="AQ45" s="513"/>
      <c r="AR45" s="513"/>
      <c r="AS45" s="513"/>
      <c r="AT45" s="513"/>
      <c r="AU45" s="513"/>
      <c r="AV45" s="513"/>
      <c r="AW45" s="513"/>
      <c r="AX45" s="513"/>
      <c r="AY45" s="513"/>
      <c r="AZ45" s="513"/>
      <c r="BA45" s="513"/>
      <c r="BB45" s="513"/>
      <c r="BC45" s="513"/>
      <c r="BD45" s="513"/>
      <c r="BE45" s="513"/>
      <c r="BF45" s="513"/>
      <c r="BG45" s="513"/>
      <c r="BH45" s="513"/>
      <c r="BI45" s="513"/>
      <c r="BJ45" s="514"/>
    </row>
    <row r="46" spans="2:62" s="25" customFormat="1" ht="18" customHeight="1">
      <c r="B46" s="678"/>
      <c r="C46" s="512"/>
      <c r="D46" s="513"/>
      <c r="E46" s="513"/>
      <c r="F46" s="513"/>
      <c r="G46" s="513"/>
      <c r="H46" s="513"/>
      <c r="I46" s="513"/>
      <c r="J46" s="513"/>
      <c r="K46" s="513"/>
      <c r="L46" s="513"/>
      <c r="M46" s="513"/>
      <c r="N46" s="513"/>
      <c r="O46" s="513"/>
      <c r="P46" s="513"/>
      <c r="Q46" s="513"/>
      <c r="R46" s="513"/>
      <c r="S46" s="513"/>
      <c r="T46" s="513"/>
      <c r="U46" s="513"/>
      <c r="V46" s="513"/>
      <c r="W46" s="513"/>
      <c r="X46" s="513"/>
      <c r="Y46" s="513"/>
      <c r="Z46" s="513"/>
      <c r="AA46" s="513"/>
      <c r="AB46" s="513"/>
      <c r="AC46" s="513"/>
      <c r="AD46" s="513"/>
      <c r="AE46" s="513"/>
      <c r="AF46" s="513"/>
      <c r="AG46" s="513"/>
      <c r="AH46" s="513"/>
      <c r="AI46" s="513"/>
      <c r="AJ46" s="513"/>
      <c r="AK46" s="513"/>
      <c r="AL46" s="513"/>
      <c r="AM46" s="513"/>
      <c r="AN46" s="513"/>
      <c r="AO46" s="513"/>
      <c r="AP46" s="513"/>
      <c r="AQ46" s="513"/>
      <c r="AR46" s="513"/>
      <c r="AS46" s="513"/>
      <c r="AT46" s="513"/>
      <c r="AU46" s="513"/>
      <c r="AV46" s="513"/>
      <c r="AW46" s="513"/>
      <c r="AX46" s="513"/>
      <c r="AY46" s="513"/>
      <c r="AZ46" s="513"/>
      <c r="BA46" s="513"/>
      <c r="BB46" s="513"/>
      <c r="BC46" s="513"/>
      <c r="BD46" s="513"/>
      <c r="BE46" s="513"/>
      <c r="BF46" s="513"/>
      <c r="BG46" s="513"/>
      <c r="BH46" s="513"/>
      <c r="BI46" s="513"/>
      <c r="BJ46" s="514"/>
    </row>
    <row r="47" spans="2:62" s="25" customFormat="1" ht="18" customHeight="1">
      <c r="B47" s="679"/>
      <c r="C47" s="515"/>
      <c r="D47" s="516"/>
      <c r="E47" s="516"/>
      <c r="F47" s="516"/>
      <c r="G47" s="516"/>
      <c r="H47" s="516"/>
      <c r="I47" s="516"/>
      <c r="J47" s="516"/>
      <c r="K47" s="516"/>
      <c r="L47" s="516"/>
      <c r="M47" s="516"/>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6"/>
      <c r="AK47" s="516"/>
      <c r="AL47" s="516"/>
      <c r="AM47" s="516"/>
      <c r="AN47" s="516"/>
      <c r="AO47" s="516"/>
      <c r="AP47" s="516"/>
      <c r="AQ47" s="516"/>
      <c r="AR47" s="516"/>
      <c r="AS47" s="516"/>
      <c r="AT47" s="516"/>
      <c r="AU47" s="516"/>
      <c r="AV47" s="516"/>
      <c r="AW47" s="516"/>
      <c r="AX47" s="516"/>
      <c r="AY47" s="516"/>
      <c r="AZ47" s="516"/>
      <c r="BA47" s="516"/>
      <c r="BB47" s="516"/>
      <c r="BC47" s="516"/>
      <c r="BD47" s="516"/>
      <c r="BE47" s="516"/>
      <c r="BF47" s="516"/>
      <c r="BG47" s="516"/>
      <c r="BH47" s="516"/>
      <c r="BI47" s="516"/>
      <c r="BJ47" s="517"/>
    </row>
    <row r="48" spans="2:62" s="25" customFormat="1" ht="18" customHeight="1">
      <c r="B48" s="677" t="s">
        <v>878</v>
      </c>
      <c r="C48" s="668" t="s">
        <v>879</v>
      </c>
      <c r="D48" s="669"/>
      <c r="E48" s="669"/>
      <c r="F48" s="669"/>
      <c r="G48" s="669"/>
      <c r="H48" s="669"/>
      <c r="I48" s="669"/>
      <c r="J48" s="669"/>
      <c r="K48" s="669"/>
      <c r="L48" s="669"/>
      <c r="M48" s="669"/>
      <c r="N48" s="669"/>
      <c r="O48" s="669"/>
      <c r="P48" s="669"/>
      <c r="Q48" s="669"/>
      <c r="R48" s="669"/>
      <c r="S48" s="669"/>
      <c r="T48" s="669"/>
      <c r="U48" s="669"/>
      <c r="V48" s="669"/>
      <c r="W48" s="669"/>
      <c r="X48" s="669"/>
      <c r="Y48" s="669"/>
      <c r="Z48" s="669"/>
      <c r="AA48" s="669"/>
      <c r="AB48" s="669"/>
      <c r="AC48" s="669"/>
      <c r="AD48" s="669"/>
      <c r="AE48" s="669"/>
      <c r="AF48" s="669"/>
      <c r="AG48" s="669"/>
      <c r="AH48" s="669"/>
      <c r="AI48" s="669"/>
      <c r="AJ48" s="669"/>
      <c r="AK48" s="669"/>
      <c r="AL48" s="669"/>
      <c r="AM48" s="669"/>
      <c r="AN48" s="669"/>
      <c r="AO48" s="669"/>
      <c r="AP48" s="669"/>
      <c r="AQ48" s="669"/>
      <c r="AR48" s="669"/>
      <c r="AS48" s="669"/>
      <c r="AT48" s="669"/>
      <c r="AU48" s="669"/>
      <c r="AV48" s="669"/>
      <c r="AW48" s="669"/>
      <c r="AX48" s="669"/>
      <c r="AY48" s="669"/>
      <c r="AZ48" s="669"/>
      <c r="BA48" s="669"/>
      <c r="BB48" s="669"/>
      <c r="BC48" s="669"/>
      <c r="BD48" s="669"/>
      <c r="BE48" s="669"/>
      <c r="BF48" s="669"/>
      <c r="BG48" s="669"/>
      <c r="BH48" s="669"/>
      <c r="BI48" s="669"/>
      <c r="BJ48" s="670"/>
    </row>
    <row r="49" spans="2:62" s="25" customFormat="1" ht="18" customHeight="1">
      <c r="B49" s="678"/>
      <c r="C49" s="671"/>
      <c r="D49" s="672"/>
      <c r="E49" s="672"/>
      <c r="F49" s="672"/>
      <c r="G49" s="672"/>
      <c r="H49" s="672"/>
      <c r="I49" s="672"/>
      <c r="J49" s="672"/>
      <c r="K49" s="672"/>
      <c r="L49" s="672"/>
      <c r="M49" s="672"/>
      <c r="N49" s="672"/>
      <c r="O49" s="672"/>
      <c r="P49" s="672"/>
      <c r="Q49" s="672"/>
      <c r="R49" s="672"/>
      <c r="S49" s="672"/>
      <c r="T49" s="672"/>
      <c r="U49" s="672"/>
      <c r="V49" s="672"/>
      <c r="W49" s="672"/>
      <c r="X49" s="672"/>
      <c r="Y49" s="672"/>
      <c r="Z49" s="672"/>
      <c r="AA49" s="672"/>
      <c r="AB49" s="672"/>
      <c r="AC49" s="672"/>
      <c r="AD49" s="672"/>
      <c r="AE49" s="672"/>
      <c r="AF49" s="672"/>
      <c r="AG49" s="672"/>
      <c r="AH49" s="672"/>
      <c r="AI49" s="672"/>
      <c r="AJ49" s="672"/>
      <c r="AK49" s="672"/>
      <c r="AL49" s="672"/>
      <c r="AM49" s="672"/>
      <c r="AN49" s="672"/>
      <c r="AO49" s="672"/>
      <c r="AP49" s="672"/>
      <c r="AQ49" s="672"/>
      <c r="AR49" s="672"/>
      <c r="AS49" s="672"/>
      <c r="AT49" s="672"/>
      <c r="AU49" s="672"/>
      <c r="AV49" s="672"/>
      <c r="AW49" s="672"/>
      <c r="AX49" s="672"/>
      <c r="AY49" s="672"/>
      <c r="AZ49" s="672"/>
      <c r="BA49" s="672"/>
      <c r="BB49" s="672"/>
      <c r="BC49" s="672"/>
      <c r="BD49" s="672"/>
      <c r="BE49" s="672"/>
      <c r="BF49" s="672"/>
      <c r="BG49" s="672"/>
      <c r="BH49" s="672"/>
      <c r="BI49" s="672"/>
      <c r="BJ49" s="673"/>
    </row>
    <row r="50" spans="2:62" s="25" customFormat="1" ht="18" customHeight="1">
      <c r="B50" s="678"/>
      <c r="C50" s="671"/>
      <c r="D50" s="672"/>
      <c r="E50" s="672"/>
      <c r="F50" s="672"/>
      <c r="G50" s="672"/>
      <c r="H50" s="672"/>
      <c r="I50" s="672"/>
      <c r="J50" s="672"/>
      <c r="K50" s="672"/>
      <c r="L50" s="672"/>
      <c r="M50" s="672"/>
      <c r="N50" s="672"/>
      <c r="O50" s="672"/>
      <c r="P50" s="672"/>
      <c r="Q50" s="672"/>
      <c r="R50" s="672"/>
      <c r="S50" s="672"/>
      <c r="T50" s="672"/>
      <c r="U50" s="672"/>
      <c r="V50" s="672"/>
      <c r="W50" s="672"/>
      <c r="X50" s="672"/>
      <c r="Y50" s="672"/>
      <c r="Z50" s="672"/>
      <c r="AA50" s="672"/>
      <c r="AB50" s="672"/>
      <c r="AC50" s="672"/>
      <c r="AD50" s="672"/>
      <c r="AE50" s="672"/>
      <c r="AF50" s="672"/>
      <c r="AG50" s="672"/>
      <c r="AH50" s="672"/>
      <c r="AI50" s="672"/>
      <c r="AJ50" s="672"/>
      <c r="AK50" s="672"/>
      <c r="AL50" s="672"/>
      <c r="AM50" s="672"/>
      <c r="AN50" s="672"/>
      <c r="AO50" s="672"/>
      <c r="AP50" s="672"/>
      <c r="AQ50" s="672"/>
      <c r="AR50" s="672"/>
      <c r="AS50" s="672"/>
      <c r="AT50" s="672"/>
      <c r="AU50" s="672"/>
      <c r="AV50" s="672"/>
      <c r="AW50" s="672"/>
      <c r="AX50" s="672"/>
      <c r="AY50" s="672"/>
      <c r="AZ50" s="672"/>
      <c r="BA50" s="672"/>
      <c r="BB50" s="672"/>
      <c r="BC50" s="672"/>
      <c r="BD50" s="672"/>
      <c r="BE50" s="672"/>
      <c r="BF50" s="672"/>
      <c r="BG50" s="672"/>
      <c r="BH50" s="672"/>
      <c r="BI50" s="672"/>
      <c r="BJ50" s="673"/>
    </row>
    <row r="51" spans="2:62" s="25" customFormat="1" ht="18" customHeight="1">
      <c r="B51" s="678"/>
      <c r="C51" s="671"/>
      <c r="D51" s="672"/>
      <c r="E51" s="672"/>
      <c r="F51" s="672"/>
      <c r="G51" s="672"/>
      <c r="H51" s="672"/>
      <c r="I51" s="672"/>
      <c r="J51" s="672"/>
      <c r="K51" s="672"/>
      <c r="L51" s="672"/>
      <c r="M51" s="672"/>
      <c r="N51" s="672"/>
      <c r="O51" s="672"/>
      <c r="P51" s="672"/>
      <c r="Q51" s="672"/>
      <c r="R51" s="672"/>
      <c r="S51" s="672"/>
      <c r="T51" s="672"/>
      <c r="U51" s="672"/>
      <c r="V51" s="672"/>
      <c r="W51" s="672"/>
      <c r="X51" s="672"/>
      <c r="Y51" s="672"/>
      <c r="Z51" s="672"/>
      <c r="AA51" s="672"/>
      <c r="AB51" s="672"/>
      <c r="AC51" s="672"/>
      <c r="AD51" s="672"/>
      <c r="AE51" s="672"/>
      <c r="AF51" s="672"/>
      <c r="AG51" s="672"/>
      <c r="AH51" s="672"/>
      <c r="AI51" s="672"/>
      <c r="AJ51" s="672"/>
      <c r="AK51" s="672"/>
      <c r="AL51" s="672"/>
      <c r="AM51" s="672"/>
      <c r="AN51" s="672"/>
      <c r="AO51" s="672"/>
      <c r="AP51" s="672"/>
      <c r="AQ51" s="672"/>
      <c r="AR51" s="672"/>
      <c r="AS51" s="672"/>
      <c r="AT51" s="672"/>
      <c r="AU51" s="672"/>
      <c r="AV51" s="672"/>
      <c r="AW51" s="672"/>
      <c r="AX51" s="672"/>
      <c r="AY51" s="672"/>
      <c r="AZ51" s="672"/>
      <c r="BA51" s="672"/>
      <c r="BB51" s="672"/>
      <c r="BC51" s="672"/>
      <c r="BD51" s="672"/>
      <c r="BE51" s="672"/>
      <c r="BF51" s="672"/>
      <c r="BG51" s="672"/>
      <c r="BH51" s="672"/>
      <c r="BI51" s="672"/>
      <c r="BJ51" s="673"/>
    </row>
    <row r="52" spans="2:62" s="25" customFormat="1" ht="18" customHeight="1">
      <c r="B52" s="678"/>
      <c r="C52" s="671"/>
      <c r="D52" s="672"/>
      <c r="E52" s="672"/>
      <c r="F52" s="672"/>
      <c r="G52" s="672"/>
      <c r="H52" s="672"/>
      <c r="I52" s="672"/>
      <c r="J52" s="672"/>
      <c r="K52" s="672"/>
      <c r="L52" s="672"/>
      <c r="M52" s="672"/>
      <c r="N52" s="672"/>
      <c r="O52" s="672"/>
      <c r="P52" s="672"/>
      <c r="Q52" s="672"/>
      <c r="R52" s="672"/>
      <c r="S52" s="672"/>
      <c r="T52" s="672"/>
      <c r="U52" s="672"/>
      <c r="V52" s="672"/>
      <c r="W52" s="672"/>
      <c r="X52" s="672"/>
      <c r="Y52" s="672"/>
      <c r="Z52" s="672"/>
      <c r="AA52" s="672"/>
      <c r="AB52" s="672"/>
      <c r="AC52" s="672"/>
      <c r="AD52" s="672"/>
      <c r="AE52" s="672"/>
      <c r="AF52" s="672"/>
      <c r="AG52" s="672"/>
      <c r="AH52" s="672"/>
      <c r="AI52" s="672"/>
      <c r="AJ52" s="672"/>
      <c r="AK52" s="672"/>
      <c r="AL52" s="672"/>
      <c r="AM52" s="672"/>
      <c r="AN52" s="672"/>
      <c r="AO52" s="672"/>
      <c r="AP52" s="672"/>
      <c r="AQ52" s="672"/>
      <c r="AR52" s="672"/>
      <c r="AS52" s="672"/>
      <c r="AT52" s="672"/>
      <c r="AU52" s="672"/>
      <c r="AV52" s="672"/>
      <c r="AW52" s="672"/>
      <c r="AX52" s="672"/>
      <c r="AY52" s="672"/>
      <c r="AZ52" s="672"/>
      <c r="BA52" s="672"/>
      <c r="BB52" s="672"/>
      <c r="BC52" s="672"/>
      <c r="BD52" s="672"/>
      <c r="BE52" s="672"/>
      <c r="BF52" s="672"/>
      <c r="BG52" s="672"/>
      <c r="BH52" s="672"/>
      <c r="BI52" s="672"/>
      <c r="BJ52" s="673"/>
    </row>
    <row r="53" spans="2:62" s="25" customFormat="1" ht="18" customHeight="1">
      <c r="B53" s="678"/>
      <c r="C53" s="671"/>
      <c r="D53" s="672"/>
      <c r="E53" s="672"/>
      <c r="F53" s="672"/>
      <c r="G53" s="672"/>
      <c r="H53" s="672"/>
      <c r="I53" s="672"/>
      <c r="J53" s="672"/>
      <c r="K53" s="672"/>
      <c r="L53" s="672"/>
      <c r="M53" s="672"/>
      <c r="N53" s="672"/>
      <c r="O53" s="672"/>
      <c r="P53" s="672"/>
      <c r="Q53" s="672"/>
      <c r="R53" s="672"/>
      <c r="S53" s="672"/>
      <c r="T53" s="672"/>
      <c r="U53" s="672"/>
      <c r="V53" s="672"/>
      <c r="W53" s="672"/>
      <c r="X53" s="672"/>
      <c r="Y53" s="672"/>
      <c r="Z53" s="672"/>
      <c r="AA53" s="672"/>
      <c r="AB53" s="672"/>
      <c r="AC53" s="672"/>
      <c r="AD53" s="672"/>
      <c r="AE53" s="672"/>
      <c r="AF53" s="672"/>
      <c r="AG53" s="672"/>
      <c r="AH53" s="672"/>
      <c r="AI53" s="672"/>
      <c r="AJ53" s="672"/>
      <c r="AK53" s="672"/>
      <c r="AL53" s="672"/>
      <c r="AM53" s="672"/>
      <c r="AN53" s="672"/>
      <c r="AO53" s="672"/>
      <c r="AP53" s="672"/>
      <c r="AQ53" s="672"/>
      <c r="AR53" s="672"/>
      <c r="AS53" s="672"/>
      <c r="AT53" s="672"/>
      <c r="AU53" s="672"/>
      <c r="AV53" s="672"/>
      <c r="AW53" s="672"/>
      <c r="AX53" s="672"/>
      <c r="AY53" s="672"/>
      <c r="AZ53" s="672"/>
      <c r="BA53" s="672"/>
      <c r="BB53" s="672"/>
      <c r="BC53" s="672"/>
      <c r="BD53" s="672"/>
      <c r="BE53" s="672"/>
      <c r="BF53" s="672"/>
      <c r="BG53" s="672"/>
      <c r="BH53" s="672"/>
      <c r="BI53" s="672"/>
      <c r="BJ53" s="673"/>
    </row>
    <row r="54" spans="2:62" s="25" customFormat="1" ht="18" customHeight="1">
      <c r="B54" s="678"/>
      <c r="C54" s="671"/>
      <c r="D54" s="672"/>
      <c r="E54" s="672"/>
      <c r="F54" s="672"/>
      <c r="G54" s="672"/>
      <c r="H54" s="672"/>
      <c r="I54" s="672"/>
      <c r="J54" s="672"/>
      <c r="K54" s="672"/>
      <c r="L54" s="672"/>
      <c r="M54" s="672"/>
      <c r="N54" s="672"/>
      <c r="O54" s="672"/>
      <c r="P54" s="672"/>
      <c r="Q54" s="672"/>
      <c r="R54" s="672"/>
      <c r="S54" s="672"/>
      <c r="T54" s="672"/>
      <c r="U54" s="672"/>
      <c r="V54" s="672"/>
      <c r="W54" s="672"/>
      <c r="X54" s="672"/>
      <c r="Y54" s="672"/>
      <c r="Z54" s="672"/>
      <c r="AA54" s="672"/>
      <c r="AB54" s="672"/>
      <c r="AC54" s="672"/>
      <c r="AD54" s="672"/>
      <c r="AE54" s="672"/>
      <c r="AF54" s="672"/>
      <c r="AG54" s="672"/>
      <c r="AH54" s="672"/>
      <c r="AI54" s="672"/>
      <c r="AJ54" s="672"/>
      <c r="AK54" s="672"/>
      <c r="AL54" s="672"/>
      <c r="AM54" s="672"/>
      <c r="AN54" s="672"/>
      <c r="AO54" s="672"/>
      <c r="AP54" s="672"/>
      <c r="AQ54" s="672"/>
      <c r="AR54" s="672"/>
      <c r="AS54" s="672"/>
      <c r="AT54" s="672"/>
      <c r="AU54" s="672"/>
      <c r="AV54" s="672"/>
      <c r="AW54" s="672"/>
      <c r="AX54" s="672"/>
      <c r="AY54" s="672"/>
      <c r="AZ54" s="672"/>
      <c r="BA54" s="672"/>
      <c r="BB54" s="672"/>
      <c r="BC54" s="672"/>
      <c r="BD54" s="672"/>
      <c r="BE54" s="672"/>
      <c r="BF54" s="672"/>
      <c r="BG54" s="672"/>
      <c r="BH54" s="672"/>
      <c r="BI54" s="672"/>
      <c r="BJ54" s="673"/>
    </row>
    <row r="55" spans="2:62" s="25" customFormat="1" ht="18" customHeight="1">
      <c r="B55" s="678"/>
      <c r="C55" s="671"/>
      <c r="D55" s="672"/>
      <c r="E55" s="672"/>
      <c r="F55" s="672"/>
      <c r="G55" s="672"/>
      <c r="H55" s="672"/>
      <c r="I55" s="672"/>
      <c r="J55" s="672"/>
      <c r="K55" s="672"/>
      <c r="L55" s="672"/>
      <c r="M55" s="672"/>
      <c r="N55" s="672"/>
      <c r="O55" s="672"/>
      <c r="P55" s="672"/>
      <c r="Q55" s="672"/>
      <c r="R55" s="672"/>
      <c r="S55" s="672"/>
      <c r="T55" s="672"/>
      <c r="U55" s="672"/>
      <c r="V55" s="672"/>
      <c r="W55" s="672"/>
      <c r="X55" s="672"/>
      <c r="Y55" s="672"/>
      <c r="Z55" s="672"/>
      <c r="AA55" s="672"/>
      <c r="AB55" s="672"/>
      <c r="AC55" s="672"/>
      <c r="AD55" s="672"/>
      <c r="AE55" s="672"/>
      <c r="AF55" s="672"/>
      <c r="AG55" s="672"/>
      <c r="AH55" s="672"/>
      <c r="AI55" s="672"/>
      <c r="AJ55" s="672"/>
      <c r="AK55" s="672"/>
      <c r="AL55" s="672"/>
      <c r="AM55" s="672"/>
      <c r="AN55" s="672"/>
      <c r="AO55" s="672"/>
      <c r="AP55" s="672"/>
      <c r="AQ55" s="672"/>
      <c r="AR55" s="672"/>
      <c r="AS55" s="672"/>
      <c r="AT55" s="672"/>
      <c r="AU55" s="672"/>
      <c r="AV55" s="672"/>
      <c r="AW55" s="672"/>
      <c r="AX55" s="672"/>
      <c r="AY55" s="672"/>
      <c r="AZ55" s="672"/>
      <c r="BA55" s="672"/>
      <c r="BB55" s="672"/>
      <c r="BC55" s="672"/>
      <c r="BD55" s="672"/>
      <c r="BE55" s="672"/>
      <c r="BF55" s="672"/>
      <c r="BG55" s="672"/>
      <c r="BH55" s="672"/>
      <c r="BI55" s="672"/>
      <c r="BJ55" s="673"/>
    </row>
    <row r="56" spans="2:62" s="25" customFormat="1" ht="18" customHeight="1">
      <c r="B56" s="678"/>
      <c r="C56" s="671"/>
      <c r="D56" s="672"/>
      <c r="E56" s="672"/>
      <c r="F56" s="672"/>
      <c r="G56" s="672"/>
      <c r="H56" s="672"/>
      <c r="I56" s="672"/>
      <c r="J56" s="672"/>
      <c r="K56" s="672"/>
      <c r="L56" s="672"/>
      <c r="M56" s="672"/>
      <c r="N56" s="672"/>
      <c r="O56" s="672"/>
      <c r="P56" s="672"/>
      <c r="Q56" s="672"/>
      <c r="R56" s="672"/>
      <c r="S56" s="672"/>
      <c r="T56" s="672"/>
      <c r="U56" s="672"/>
      <c r="V56" s="672"/>
      <c r="W56" s="672"/>
      <c r="X56" s="672"/>
      <c r="Y56" s="672"/>
      <c r="Z56" s="672"/>
      <c r="AA56" s="672"/>
      <c r="AB56" s="672"/>
      <c r="AC56" s="672"/>
      <c r="AD56" s="672"/>
      <c r="AE56" s="672"/>
      <c r="AF56" s="672"/>
      <c r="AG56" s="672"/>
      <c r="AH56" s="672"/>
      <c r="AI56" s="672"/>
      <c r="AJ56" s="672"/>
      <c r="AK56" s="672"/>
      <c r="AL56" s="672"/>
      <c r="AM56" s="672"/>
      <c r="AN56" s="672"/>
      <c r="AO56" s="672"/>
      <c r="AP56" s="672"/>
      <c r="AQ56" s="672"/>
      <c r="AR56" s="672"/>
      <c r="AS56" s="672"/>
      <c r="AT56" s="672"/>
      <c r="AU56" s="672"/>
      <c r="AV56" s="672"/>
      <c r="AW56" s="672"/>
      <c r="AX56" s="672"/>
      <c r="AY56" s="672"/>
      <c r="AZ56" s="672"/>
      <c r="BA56" s="672"/>
      <c r="BB56" s="672"/>
      <c r="BC56" s="672"/>
      <c r="BD56" s="672"/>
      <c r="BE56" s="672"/>
      <c r="BF56" s="672"/>
      <c r="BG56" s="672"/>
      <c r="BH56" s="672"/>
      <c r="BI56" s="672"/>
      <c r="BJ56" s="673"/>
    </row>
    <row r="57" spans="2:62" s="25" customFormat="1" ht="18" customHeight="1">
      <c r="B57" s="678"/>
      <c r="C57" s="671"/>
      <c r="D57" s="672"/>
      <c r="E57" s="672"/>
      <c r="F57" s="672"/>
      <c r="G57" s="672"/>
      <c r="H57" s="672"/>
      <c r="I57" s="672"/>
      <c r="J57" s="672"/>
      <c r="K57" s="672"/>
      <c r="L57" s="672"/>
      <c r="M57" s="672"/>
      <c r="N57" s="672"/>
      <c r="O57" s="672"/>
      <c r="P57" s="672"/>
      <c r="Q57" s="672"/>
      <c r="R57" s="672"/>
      <c r="S57" s="672"/>
      <c r="T57" s="672"/>
      <c r="U57" s="672"/>
      <c r="V57" s="672"/>
      <c r="W57" s="672"/>
      <c r="X57" s="672"/>
      <c r="Y57" s="672"/>
      <c r="Z57" s="672"/>
      <c r="AA57" s="672"/>
      <c r="AB57" s="672"/>
      <c r="AC57" s="672"/>
      <c r="AD57" s="672"/>
      <c r="AE57" s="672"/>
      <c r="AF57" s="672"/>
      <c r="AG57" s="672"/>
      <c r="AH57" s="672"/>
      <c r="AI57" s="672"/>
      <c r="AJ57" s="672"/>
      <c r="AK57" s="672"/>
      <c r="AL57" s="672"/>
      <c r="AM57" s="672"/>
      <c r="AN57" s="672"/>
      <c r="AO57" s="672"/>
      <c r="AP57" s="672"/>
      <c r="AQ57" s="672"/>
      <c r="AR57" s="672"/>
      <c r="AS57" s="672"/>
      <c r="AT57" s="672"/>
      <c r="AU57" s="672"/>
      <c r="AV57" s="672"/>
      <c r="AW57" s="672"/>
      <c r="AX57" s="672"/>
      <c r="AY57" s="672"/>
      <c r="AZ57" s="672"/>
      <c r="BA57" s="672"/>
      <c r="BB57" s="672"/>
      <c r="BC57" s="672"/>
      <c r="BD57" s="672"/>
      <c r="BE57" s="672"/>
      <c r="BF57" s="672"/>
      <c r="BG57" s="672"/>
      <c r="BH57" s="672"/>
      <c r="BI57" s="672"/>
      <c r="BJ57" s="673"/>
    </row>
    <row r="58" spans="2:62" s="25" customFormat="1" ht="18" customHeight="1">
      <c r="B58" s="679"/>
      <c r="C58" s="674"/>
      <c r="D58" s="675"/>
      <c r="E58" s="675"/>
      <c r="F58" s="675"/>
      <c r="G58" s="675"/>
      <c r="H58" s="675"/>
      <c r="I58" s="675"/>
      <c r="J58" s="675"/>
      <c r="K58" s="675"/>
      <c r="L58" s="675"/>
      <c r="M58" s="675"/>
      <c r="N58" s="675"/>
      <c r="O58" s="675"/>
      <c r="P58" s="675"/>
      <c r="Q58" s="675"/>
      <c r="R58" s="675"/>
      <c r="S58" s="675"/>
      <c r="T58" s="675"/>
      <c r="U58" s="675"/>
      <c r="V58" s="675"/>
      <c r="W58" s="675"/>
      <c r="X58" s="675"/>
      <c r="Y58" s="675"/>
      <c r="Z58" s="675"/>
      <c r="AA58" s="675"/>
      <c r="AB58" s="675"/>
      <c r="AC58" s="675"/>
      <c r="AD58" s="675"/>
      <c r="AE58" s="675"/>
      <c r="AF58" s="675"/>
      <c r="AG58" s="675"/>
      <c r="AH58" s="675"/>
      <c r="AI58" s="675"/>
      <c r="AJ58" s="675"/>
      <c r="AK58" s="675"/>
      <c r="AL58" s="675"/>
      <c r="AM58" s="675"/>
      <c r="AN58" s="675"/>
      <c r="AO58" s="675"/>
      <c r="AP58" s="675"/>
      <c r="AQ58" s="675"/>
      <c r="AR58" s="675"/>
      <c r="AS58" s="675"/>
      <c r="AT58" s="675"/>
      <c r="AU58" s="675"/>
      <c r="AV58" s="675"/>
      <c r="AW58" s="675"/>
      <c r="AX58" s="675"/>
      <c r="AY58" s="675"/>
      <c r="AZ58" s="675"/>
      <c r="BA58" s="675"/>
      <c r="BB58" s="675"/>
      <c r="BC58" s="675"/>
      <c r="BD58" s="675"/>
      <c r="BE58" s="675"/>
      <c r="BF58" s="675"/>
      <c r="BG58" s="675"/>
      <c r="BH58" s="675"/>
      <c r="BI58" s="675"/>
      <c r="BJ58" s="676"/>
    </row>
    <row r="59" spans="2:62" s="25" customFormat="1" ht="18" customHeight="1">
      <c r="B59" s="677" t="s">
        <v>880</v>
      </c>
      <c r="C59" s="509" t="s">
        <v>881</v>
      </c>
      <c r="D59" s="510"/>
      <c r="E59" s="510"/>
      <c r="F59" s="510"/>
      <c r="G59" s="510"/>
      <c r="H59" s="510"/>
      <c r="I59" s="510"/>
      <c r="J59" s="510"/>
      <c r="K59" s="510"/>
      <c r="L59" s="510"/>
      <c r="M59" s="510"/>
      <c r="N59" s="510"/>
      <c r="O59" s="510"/>
      <c r="P59" s="510"/>
      <c r="Q59" s="510"/>
      <c r="R59" s="510"/>
      <c r="S59" s="510"/>
      <c r="T59" s="510"/>
      <c r="U59" s="510"/>
      <c r="V59" s="510"/>
      <c r="W59" s="510"/>
      <c r="X59" s="510"/>
      <c r="Y59" s="510"/>
      <c r="Z59" s="510"/>
      <c r="AA59" s="510"/>
      <c r="AB59" s="510"/>
      <c r="AC59" s="510"/>
      <c r="AD59" s="510"/>
      <c r="AE59" s="510"/>
      <c r="AF59" s="510"/>
      <c r="AG59" s="510"/>
      <c r="AH59" s="510"/>
      <c r="AI59" s="510"/>
      <c r="AJ59" s="510"/>
      <c r="AK59" s="510"/>
      <c r="AL59" s="510"/>
      <c r="AM59" s="510"/>
      <c r="AN59" s="510"/>
      <c r="AO59" s="510"/>
      <c r="AP59" s="510"/>
      <c r="AQ59" s="510"/>
      <c r="AR59" s="510"/>
      <c r="AS59" s="510"/>
      <c r="AT59" s="510"/>
      <c r="AU59" s="510"/>
      <c r="AV59" s="510"/>
      <c r="AW59" s="510"/>
      <c r="AX59" s="510"/>
      <c r="AY59" s="510"/>
      <c r="AZ59" s="510"/>
      <c r="BA59" s="510"/>
      <c r="BB59" s="510"/>
      <c r="BC59" s="510"/>
      <c r="BD59" s="510"/>
      <c r="BE59" s="510"/>
      <c r="BF59" s="510"/>
      <c r="BG59" s="510"/>
      <c r="BH59" s="510"/>
      <c r="BI59" s="510"/>
      <c r="BJ59" s="511"/>
    </row>
    <row r="60" spans="2:62" s="25" customFormat="1" ht="18" customHeight="1">
      <c r="B60" s="678"/>
      <c r="C60" s="512"/>
      <c r="D60" s="513"/>
      <c r="E60" s="513"/>
      <c r="F60" s="513"/>
      <c r="G60" s="513"/>
      <c r="H60" s="513"/>
      <c r="I60" s="513"/>
      <c r="J60" s="513"/>
      <c r="K60" s="513"/>
      <c r="L60" s="513"/>
      <c r="M60" s="513"/>
      <c r="N60" s="513"/>
      <c r="O60" s="513"/>
      <c r="P60" s="513"/>
      <c r="Q60" s="513"/>
      <c r="R60" s="513"/>
      <c r="S60" s="513"/>
      <c r="T60" s="513"/>
      <c r="U60" s="513"/>
      <c r="V60" s="513"/>
      <c r="W60" s="513"/>
      <c r="X60" s="513"/>
      <c r="Y60" s="513"/>
      <c r="Z60" s="513"/>
      <c r="AA60" s="513"/>
      <c r="AB60" s="513"/>
      <c r="AC60" s="513"/>
      <c r="AD60" s="513"/>
      <c r="AE60" s="513"/>
      <c r="AF60" s="513"/>
      <c r="AG60" s="513"/>
      <c r="AH60" s="513"/>
      <c r="AI60" s="513"/>
      <c r="AJ60" s="513"/>
      <c r="AK60" s="513"/>
      <c r="AL60" s="513"/>
      <c r="AM60" s="513"/>
      <c r="AN60" s="513"/>
      <c r="AO60" s="513"/>
      <c r="AP60" s="513"/>
      <c r="AQ60" s="513"/>
      <c r="AR60" s="513"/>
      <c r="AS60" s="513"/>
      <c r="AT60" s="513"/>
      <c r="AU60" s="513"/>
      <c r="AV60" s="513"/>
      <c r="AW60" s="513"/>
      <c r="AX60" s="513"/>
      <c r="AY60" s="513"/>
      <c r="AZ60" s="513"/>
      <c r="BA60" s="513"/>
      <c r="BB60" s="513"/>
      <c r="BC60" s="513"/>
      <c r="BD60" s="513"/>
      <c r="BE60" s="513"/>
      <c r="BF60" s="513"/>
      <c r="BG60" s="513"/>
      <c r="BH60" s="513"/>
      <c r="BI60" s="513"/>
      <c r="BJ60" s="514"/>
    </row>
    <row r="61" spans="2:62" s="25" customFormat="1" ht="18" customHeight="1">
      <c r="B61" s="678"/>
      <c r="C61" s="512"/>
      <c r="D61" s="513"/>
      <c r="E61" s="513"/>
      <c r="F61" s="513"/>
      <c r="G61" s="513"/>
      <c r="H61" s="513"/>
      <c r="I61" s="513"/>
      <c r="J61" s="513"/>
      <c r="K61" s="513"/>
      <c r="L61" s="513"/>
      <c r="M61" s="513"/>
      <c r="N61" s="513"/>
      <c r="O61" s="513"/>
      <c r="P61" s="513"/>
      <c r="Q61" s="513"/>
      <c r="R61" s="513"/>
      <c r="S61" s="513"/>
      <c r="T61" s="513"/>
      <c r="U61" s="513"/>
      <c r="V61" s="513"/>
      <c r="W61" s="513"/>
      <c r="X61" s="513"/>
      <c r="Y61" s="513"/>
      <c r="Z61" s="513"/>
      <c r="AA61" s="513"/>
      <c r="AB61" s="513"/>
      <c r="AC61" s="513"/>
      <c r="AD61" s="513"/>
      <c r="AE61" s="513"/>
      <c r="AF61" s="513"/>
      <c r="AG61" s="513"/>
      <c r="AH61" s="513"/>
      <c r="AI61" s="513"/>
      <c r="AJ61" s="513"/>
      <c r="AK61" s="513"/>
      <c r="AL61" s="513"/>
      <c r="AM61" s="513"/>
      <c r="AN61" s="513"/>
      <c r="AO61" s="513"/>
      <c r="AP61" s="513"/>
      <c r="AQ61" s="513"/>
      <c r="AR61" s="513"/>
      <c r="AS61" s="513"/>
      <c r="AT61" s="513"/>
      <c r="AU61" s="513"/>
      <c r="AV61" s="513"/>
      <c r="AW61" s="513"/>
      <c r="AX61" s="513"/>
      <c r="AY61" s="513"/>
      <c r="AZ61" s="513"/>
      <c r="BA61" s="513"/>
      <c r="BB61" s="513"/>
      <c r="BC61" s="513"/>
      <c r="BD61" s="513"/>
      <c r="BE61" s="513"/>
      <c r="BF61" s="513"/>
      <c r="BG61" s="513"/>
      <c r="BH61" s="513"/>
      <c r="BI61" s="513"/>
      <c r="BJ61" s="514"/>
    </row>
    <row r="62" spans="2:62" s="25" customFormat="1" ht="18" customHeight="1">
      <c r="B62" s="678"/>
      <c r="C62" s="512"/>
      <c r="D62" s="513"/>
      <c r="E62" s="513"/>
      <c r="F62" s="513"/>
      <c r="G62" s="513"/>
      <c r="H62" s="513"/>
      <c r="I62" s="513"/>
      <c r="J62" s="513"/>
      <c r="K62" s="513"/>
      <c r="L62" s="513"/>
      <c r="M62" s="513"/>
      <c r="N62" s="513"/>
      <c r="O62" s="513"/>
      <c r="P62" s="513"/>
      <c r="Q62" s="513"/>
      <c r="R62" s="513"/>
      <c r="S62" s="513"/>
      <c r="T62" s="513"/>
      <c r="U62" s="513"/>
      <c r="V62" s="513"/>
      <c r="W62" s="513"/>
      <c r="X62" s="513"/>
      <c r="Y62" s="513"/>
      <c r="Z62" s="513"/>
      <c r="AA62" s="513"/>
      <c r="AB62" s="513"/>
      <c r="AC62" s="513"/>
      <c r="AD62" s="513"/>
      <c r="AE62" s="513"/>
      <c r="AF62" s="513"/>
      <c r="AG62" s="513"/>
      <c r="AH62" s="513"/>
      <c r="AI62" s="513"/>
      <c r="AJ62" s="513"/>
      <c r="AK62" s="513"/>
      <c r="AL62" s="513"/>
      <c r="AM62" s="513"/>
      <c r="AN62" s="513"/>
      <c r="AO62" s="513"/>
      <c r="AP62" s="513"/>
      <c r="AQ62" s="513"/>
      <c r="AR62" s="513"/>
      <c r="AS62" s="513"/>
      <c r="AT62" s="513"/>
      <c r="AU62" s="513"/>
      <c r="AV62" s="513"/>
      <c r="AW62" s="513"/>
      <c r="AX62" s="513"/>
      <c r="AY62" s="513"/>
      <c r="AZ62" s="513"/>
      <c r="BA62" s="513"/>
      <c r="BB62" s="513"/>
      <c r="BC62" s="513"/>
      <c r="BD62" s="513"/>
      <c r="BE62" s="513"/>
      <c r="BF62" s="513"/>
      <c r="BG62" s="513"/>
      <c r="BH62" s="513"/>
      <c r="BI62" s="513"/>
      <c r="BJ62" s="514"/>
    </row>
    <row r="63" spans="2:62" s="25" customFormat="1" ht="18" customHeight="1">
      <c r="B63" s="678"/>
      <c r="C63" s="512"/>
      <c r="D63" s="513"/>
      <c r="E63" s="513"/>
      <c r="F63" s="513"/>
      <c r="G63" s="513"/>
      <c r="H63" s="513"/>
      <c r="I63" s="513"/>
      <c r="J63" s="513"/>
      <c r="K63" s="513"/>
      <c r="L63" s="513"/>
      <c r="M63" s="513"/>
      <c r="N63" s="513"/>
      <c r="O63" s="513"/>
      <c r="P63" s="513"/>
      <c r="Q63" s="513"/>
      <c r="R63" s="513"/>
      <c r="S63" s="513"/>
      <c r="T63" s="513"/>
      <c r="U63" s="513"/>
      <c r="V63" s="513"/>
      <c r="W63" s="513"/>
      <c r="X63" s="513"/>
      <c r="Y63" s="513"/>
      <c r="Z63" s="513"/>
      <c r="AA63" s="513"/>
      <c r="AB63" s="513"/>
      <c r="AC63" s="513"/>
      <c r="AD63" s="513"/>
      <c r="AE63" s="513"/>
      <c r="AF63" s="513"/>
      <c r="AG63" s="513"/>
      <c r="AH63" s="513"/>
      <c r="AI63" s="513"/>
      <c r="AJ63" s="513"/>
      <c r="AK63" s="513"/>
      <c r="AL63" s="513"/>
      <c r="AM63" s="513"/>
      <c r="AN63" s="513"/>
      <c r="AO63" s="513"/>
      <c r="AP63" s="513"/>
      <c r="AQ63" s="513"/>
      <c r="AR63" s="513"/>
      <c r="AS63" s="513"/>
      <c r="AT63" s="513"/>
      <c r="AU63" s="513"/>
      <c r="AV63" s="513"/>
      <c r="AW63" s="513"/>
      <c r="AX63" s="513"/>
      <c r="AY63" s="513"/>
      <c r="AZ63" s="513"/>
      <c r="BA63" s="513"/>
      <c r="BB63" s="513"/>
      <c r="BC63" s="513"/>
      <c r="BD63" s="513"/>
      <c r="BE63" s="513"/>
      <c r="BF63" s="513"/>
      <c r="BG63" s="513"/>
      <c r="BH63" s="513"/>
      <c r="BI63" s="513"/>
      <c r="BJ63" s="514"/>
    </row>
    <row r="64" spans="2:62" s="25" customFormat="1" ht="18" customHeight="1">
      <c r="B64" s="678"/>
      <c r="C64" s="512"/>
      <c r="D64" s="513"/>
      <c r="E64" s="513"/>
      <c r="F64" s="513"/>
      <c r="G64" s="513"/>
      <c r="H64" s="513"/>
      <c r="I64" s="513"/>
      <c r="J64" s="513"/>
      <c r="K64" s="513"/>
      <c r="L64" s="513"/>
      <c r="M64" s="513"/>
      <c r="N64" s="513"/>
      <c r="O64" s="513"/>
      <c r="P64" s="513"/>
      <c r="Q64" s="513"/>
      <c r="R64" s="513"/>
      <c r="S64" s="513"/>
      <c r="T64" s="513"/>
      <c r="U64" s="513"/>
      <c r="V64" s="513"/>
      <c r="W64" s="513"/>
      <c r="X64" s="513"/>
      <c r="Y64" s="513"/>
      <c r="Z64" s="513"/>
      <c r="AA64" s="513"/>
      <c r="AB64" s="513"/>
      <c r="AC64" s="513"/>
      <c r="AD64" s="513"/>
      <c r="AE64" s="513"/>
      <c r="AF64" s="513"/>
      <c r="AG64" s="513"/>
      <c r="AH64" s="513"/>
      <c r="AI64" s="513"/>
      <c r="AJ64" s="513"/>
      <c r="AK64" s="513"/>
      <c r="AL64" s="513"/>
      <c r="AM64" s="513"/>
      <c r="AN64" s="513"/>
      <c r="AO64" s="513"/>
      <c r="AP64" s="513"/>
      <c r="AQ64" s="513"/>
      <c r="AR64" s="513"/>
      <c r="AS64" s="513"/>
      <c r="AT64" s="513"/>
      <c r="AU64" s="513"/>
      <c r="AV64" s="513"/>
      <c r="AW64" s="513"/>
      <c r="AX64" s="513"/>
      <c r="AY64" s="513"/>
      <c r="AZ64" s="513"/>
      <c r="BA64" s="513"/>
      <c r="BB64" s="513"/>
      <c r="BC64" s="513"/>
      <c r="BD64" s="513"/>
      <c r="BE64" s="513"/>
      <c r="BF64" s="513"/>
      <c r="BG64" s="513"/>
      <c r="BH64" s="513"/>
      <c r="BI64" s="513"/>
      <c r="BJ64" s="514"/>
    </row>
    <row r="65" spans="2:62" s="25" customFormat="1" ht="18" customHeight="1">
      <c r="B65" s="678"/>
      <c r="C65" s="512"/>
      <c r="D65" s="513"/>
      <c r="E65" s="513"/>
      <c r="F65" s="513"/>
      <c r="G65" s="513"/>
      <c r="H65" s="513"/>
      <c r="I65" s="513"/>
      <c r="J65" s="513"/>
      <c r="K65" s="513"/>
      <c r="L65" s="513"/>
      <c r="M65" s="513"/>
      <c r="N65" s="513"/>
      <c r="O65" s="513"/>
      <c r="P65" s="513"/>
      <c r="Q65" s="513"/>
      <c r="R65" s="513"/>
      <c r="S65" s="513"/>
      <c r="T65" s="513"/>
      <c r="U65" s="513"/>
      <c r="V65" s="513"/>
      <c r="W65" s="513"/>
      <c r="X65" s="513"/>
      <c r="Y65" s="513"/>
      <c r="Z65" s="513"/>
      <c r="AA65" s="513"/>
      <c r="AB65" s="513"/>
      <c r="AC65" s="513"/>
      <c r="AD65" s="513"/>
      <c r="AE65" s="513"/>
      <c r="AF65" s="513"/>
      <c r="AG65" s="513"/>
      <c r="AH65" s="513"/>
      <c r="AI65" s="513"/>
      <c r="AJ65" s="513"/>
      <c r="AK65" s="513"/>
      <c r="AL65" s="513"/>
      <c r="AM65" s="513"/>
      <c r="AN65" s="513"/>
      <c r="AO65" s="513"/>
      <c r="AP65" s="513"/>
      <c r="AQ65" s="513"/>
      <c r="AR65" s="513"/>
      <c r="AS65" s="513"/>
      <c r="AT65" s="513"/>
      <c r="AU65" s="513"/>
      <c r="AV65" s="513"/>
      <c r="AW65" s="513"/>
      <c r="AX65" s="513"/>
      <c r="AY65" s="513"/>
      <c r="AZ65" s="513"/>
      <c r="BA65" s="513"/>
      <c r="BB65" s="513"/>
      <c r="BC65" s="513"/>
      <c r="BD65" s="513"/>
      <c r="BE65" s="513"/>
      <c r="BF65" s="513"/>
      <c r="BG65" s="513"/>
      <c r="BH65" s="513"/>
      <c r="BI65" s="513"/>
      <c r="BJ65" s="514"/>
    </row>
    <row r="66" spans="2:62" s="25" customFormat="1" ht="18" customHeight="1">
      <c r="B66" s="678"/>
      <c r="C66" s="512"/>
      <c r="D66" s="513"/>
      <c r="E66" s="513"/>
      <c r="F66" s="513"/>
      <c r="G66" s="513"/>
      <c r="H66" s="513"/>
      <c r="I66" s="513"/>
      <c r="J66" s="513"/>
      <c r="K66" s="513"/>
      <c r="L66" s="513"/>
      <c r="M66" s="513"/>
      <c r="N66" s="513"/>
      <c r="O66" s="513"/>
      <c r="P66" s="513"/>
      <c r="Q66" s="513"/>
      <c r="R66" s="513"/>
      <c r="S66" s="513"/>
      <c r="T66" s="513"/>
      <c r="U66" s="513"/>
      <c r="V66" s="513"/>
      <c r="W66" s="513"/>
      <c r="X66" s="513"/>
      <c r="Y66" s="513"/>
      <c r="Z66" s="513"/>
      <c r="AA66" s="513"/>
      <c r="AB66" s="513"/>
      <c r="AC66" s="513"/>
      <c r="AD66" s="513"/>
      <c r="AE66" s="513"/>
      <c r="AF66" s="513"/>
      <c r="AG66" s="513"/>
      <c r="AH66" s="513"/>
      <c r="AI66" s="513"/>
      <c r="AJ66" s="513"/>
      <c r="AK66" s="513"/>
      <c r="AL66" s="513"/>
      <c r="AM66" s="513"/>
      <c r="AN66" s="513"/>
      <c r="AO66" s="513"/>
      <c r="AP66" s="513"/>
      <c r="AQ66" s="513"/>
      <c r="AR66" s="513"/>
      <c r="AS66" s="513"/>
      <c r="AT66" s="513"/>
      <c r="AU66" s="513"/>
      <c r="AV66" s="513"/>
      <c r="AW66" s="513"/>
      <c r="AX66" s="513"/>
      <c r="AY66" s="513"/>
      <c r="AZ66" s="513"/>
      <c r="BA66" s="513"/>
      <c r="BB66" s="513"/>
      <c r="BC66" s="513"/>
      <c r="BD66" s="513"/>
      <c r="BE66" s="513"/>
      <c r="BF66" s="513"/>
      <c r="BG66" s="513"/>
      <c r="BH66" s="513"/>
      <c r="BI66" s="513"/>
      <c r="BJ66" s="514"/>
    </row>
    <row r="67" spans="2:62" s="25" customFormat="1" ht="18" customHeight="1">
      <c r="B67" s="678"/>
      <c r="C67" s="512"/>
      <c r="D67" s="513"/>
      <c r="E67" s="513"/>
      <c r="F67" s="513"/>
      <c r="G67" s="513"/>
      <c r="H67" s="513"/>
      <c r="I67" s="513"/>
      <c r="J67" s="513"/>
      <c r="K67" s="513"/>
      <c r="L67" s="513"/>
      <c r="M67" s="513"/>
      <c r="N67" s="513"/>
      <c r="O67" s="513"/>
      <c r="P67" s="513"/>
      <c r="Q67" s="513"/>
      <c r="R67" s="513"/>
      <c r="S67" s="513"/>
      <c r="T67" s="513"/>
      <c r="U67" s="513"/>
      <c r="V67" s="513"/>
      <c r="W67" s="513"/>
      <c r="X67" s="513"/>
      <c r="Y67" s="513"/>
      <c r="Z67" s="513"/>
      <c r="AA67" s="513"/>
      <c r="AB67" s="513"/>
      <c r="AC67" s="513"/>
      <c r="AD67" s="513"/>
      <c r="AE67" s="513"/>
      <c r="AF67" s="513"/>
      <c r="AG67" s="513"/>
      <c r="AH67" s="513"/>
      <c r="AI67" s="513"/>
      <c r="AJ67" s="513"/>
      <c r="AK67" s="513"/>
      <c r="AL67" s="513"/>
      <c r="AM67" s="513"/>
      <c r="AN67" s="513"/>
      <c r="AO67" s="513"/>
      <c r="AP67" s="513"/>
      <c r="AQ67" s="513"/>
      <c r="AR67" s="513"/>
      <c r="AS67" s="513"/>
      <c r="AT67" s="513"/>
      <c r="AU67" s="513"/>
      <c r="AV67" s="513"/>
      <c r="AW67" s="513"/>
      <c r="AX67" s="513"/>
      <c r="AY67" s="513"/>
      <c r="AZ67" s="513"/>
      <c r="BA67" s="513"/>
      <c r="BB67" s="513"/>
      <c r="BC67" s="513"/>
      <c r="BD67" s="513"/>
      <c r="BE67" s="513"/>
      <c r="BF67" s="513"/>
      <c r="BG67" s="513"/>
      <c r="BH67" s="513"/>
      <c r="BI67" s="513"/>
      <c r="BJ67" s="514"/>
    </row>
    <row r="68" spans="2:62" s="25" customFormat="1" ht="18" customHeight="1">
      <c r="B68" s="678"/>
      <c r="C68" s="512"/>
      <c r="D68" s="513"/>
      <c r="E68" s="513"/>
      <c r="F68" s="513"/>
      <c r="G68" s="513"/>
      <c r="H68" s="513"/>
      <c r="I68" s="513"/>
      <c r="J68" s="513"/>
      <c r="K68" s="513"/>
      <c r="L68" s="513"/>
      <c r="M68" s="513"/>
      <c r="N68" s="513"/>
      <c r="O68" s="513"/>
      <c r="P68" s="513"/>
      <c r="Q68" s="513"/>
      <c r="R68" s="513"/>
      <c r="S68" s="513"/>
      <c r="T68" s="513"/>
      <c r="U68" s="513"/>
      <c r="V68" s="513"/>
      <c r="W68" s="513"/>
      <c r="X68" s="513"/>
      <c r="Y68" s="513"/>
      <c r="Z68" s="513"/>
      <c r="AA68" s="513"/>
      <c r="AB68" s="513"/>
      <c r="AC68" s="513"/>
      <c r="AD68" s="513"/>
      <c r="AE68" s="513"/>
      <c r="AF68" s="513"/>
      <c r="AG68" s="513"/>
      <c r="AH68" s="513"/>
      <c r="AI68" s="513"/>
      <c r="AJ68" s="513"/>
      <c r="AK68" s="513"/>
      <c r="AL68" s="513"/>
      <c r="AM68" s="513"/>
      <c r="AN68" s="513"/>
      <c r="AO68" s="513"/>
      <c r="AP68" s="513"/>
      <c r="AQ68" s="513"/>
      <c r="AR68" s="513"/>
      <c r="AS68" s="513"/>
      <c r="AT68" s="513"/>
      <c r="AU68" s="513"/>
      <c r="AV68" s="513"/>
      <c r="AW68" s="513"/>
      <c r="AX68" s="513"/>
      <c r="AY68" s="513"/>
      <c r="AZ68" s="513"/>
      <c r="BA68" s="513"/>
      <c r="BB68" s="513"/>
      <c r="BC68" s="513"/>
      <c r="BD68" s="513"/>
      <c r="BE68" s="513"/>
      <c r="BF68" s="513"/>
      <c r="BG68" s="513"/>
      <c r="BH68" s="513"/>
      <c r="BI68" s="513"/>
      <c r="BJ68" s="514"/>
    </row>
    <row r="69" spans="2:62" s="25" customFormat="1" ht="18" customHeight="1">
      <c r="B69" s="679"/>
      <c r="C69" s="515"/>
      <c r="D69" s="516"/>
      <c r="E69" s="516"/>
      <c r="F69" s="516"/>
      <c r="G69" s="516"/>
      <c r="H69" s="516"/>
      <c r="I69" s="516"/>
      <c r="J69" s="516"/>
      <c r="K69" s="516"/>
      <c r="L69" s="516"/>
      <c r="M69" s="516"/>
      <c r="N69" s="516"/>
      <c r="O69" s="516"/>
      <c r="P69" s="516"/>
      <c r="Q69" s="516"/>
      <c r="R69" s="516"/>
      <c r="S69" s="516"/>
      <c r="T69" s="516"/>
      <c r="U69" s="516"/>
      <c r="V69" s="516"/>
      <c r="W69" s="516"/>
      <c r="X69" s="516"/>
      <c r="Y69" s="516"/>
      <c r="Z69" s="516"/>
      <c r="AA69" s="516"/>
      <c r="AB69" s="516"/>
      <c r="AC69" s="516"/>
      <c r="AD69" s="516"/>
      <c r="AE69" s="516"/>
      <c r="AF69" s="516"/>
      <c r="AG69" s="516"/>
      <c r="AH69" s="516"/>
      <c r="AI69" s="516"/>
      <c r="AJ69" s="516"/>
      <c r="AK69" s="516"/>
      <c r="AL69" s="516"/>
      <c r="AM69" s="516"/>
      <c r="AN69" s="516"/>
      <c r="AO69" s="516"/>
      <c r="AP69" s="516"/>
      <c r="AQ69" s="516"/>
      <c r="AR69" s="516"/>
      <c r="AS69" s="516"/>
      <c r="AT69" s="516"/>
      <c r="AU69" s="516"/>
      <c r="AV69" s="516"/>
      <c r="AW69" s="516"/>
      <c r="AX69" s="516"/>
      <c r="AY69" s="516"/>
      <c r="AZ69" s="516"/>
      <c r="BA69" s="516"/>
      <c r="BB69" s="516"/>
      <c r="BC69" s="516"/>
      <c r="BD69" s="516"/>
      <c r="BE69" s="516"/>
      <c r="BF69" s="516"/>
      <c r="BG69" s="516"/>
      <c r="BH69" s="516"/>
      <c r="BI69" s="516"/>
      <c r="BJ69" s="517"/>
    </row>
    <row r="70" spans="2:62" s="25" customFormat="1" ht="18" customHeight="1">
      <c r="B70" s="677" t="s">
        <v>882</v>
      </c>
      <c r="C70" s="668" t="s">
        <v>883</v>
      </c>
      <c r="D70" s="669"/>
      <c r="E70" s="669"/>
      <c r="F70" s="669"/>
      <c r="G70" s="669"/>
      <c r="H70" s="669"/>
      <c r="I70" s="669"/>
      <c r="J70" s="669"/>
      <c r="K70" s="669"/>
      <c r="L70" s="669"/>
      <c r="M70" s="669"/>
      <c r="N70" s="669"/>
      <c r="O70" s="669"/>
      <c r="P70" s="669"/>
      <c r="Q70" s="669"/>
      <c r="R70" s="669"/>
      <c r="S70" s="669"/>
      <c r="T70" s="669"/>
      <c r="U70" s="669"/>
      <c r="V70" s="669"/>
      <c r="W70" s="669"/>
      <c r="X70" s="669"/>
      <c r="Y70" s="669"/>
      <c r="Z70" s="669"/>
      <c r="AA70" s="669"/>
      <c r="AB70" s="669"/>
      <c r="AC70" s="669"/>
      <c r="AD70" s="669"/>
      <c r="AE70" s="669"/>
      <c r="AF70" s="669"/>
      <c r="AG70" s="669"/>
      <c r="AH70" s="669"/>
      <c r="AI70" s="669"/>
      <c r="AJ70" s="669"/>
      <c r="AK70" s="669"/>
      <c r="AL70" s="669"/>
      <c r="AM70" s="669"/>
      <c r="AN70" s="669"/>
      <c r="AO70" s="669"/>
      <c r="AP70" s="669"/>
      <c r="AQ70" s="669"/>
      <c r="AR70" s="669"/>
      <c r="AS70" s="669"/>
      <c r="AT70" s="669"/>
      <c r="AU70" s="669"/>
      <c r="AV70" s="669"/>
      <c r="AW70" s="669"/>
      <c r="AX70" s="669"/>
      <c r="AY70" s="669"/>
      <c r="AZ70" s="669"/>
      <c r="BA70" s="669"/>
      <c r="BB70" s="669"/>
      <c r="BC70" s="669"/>
      <c r="BD70" s="669"/>
      <c r="BE70" s="669"/>
      <c r="BF70" s="669"/>
      <c r="BG70" s="669"/>
      <c r="BH70" s="669"/>
      <c r="BI70" s="669"/>
      <c r="BJ70" s="670"/>
    </row>
    <row r="71" spans="2:62" s="25" customFormat="1" ht="18" customHeight="1">
      <c r="B71" s="678"/>
      <c r="C71" s="671"/>
      <c r="D71" s="672"/>
      <c r="E71" s="672"/>
      <c r="F71" s="672"/>
      <c r="G71" s="672"/>
      <c r="H71" s="672"/>
      <c r="I71" s="672"/>
      <c r="J71" s="672"/>
      <c r="K71" s="672"/>
      <c r="L71" s="672"/>
      <c r="M71" s="672"/>
      <c r="N71" s="672"/>
      <c r="O71" s="672"/>
      <c r="P71" s="672"/>
      <c r="Q71" s="672"/>
      <c r="R71" s="672"/>
      <c r="S71" s="672"/>
      <c r="T71" s="672"/>
      <c r="U71" s="672"/>
      <c r="V71" s="672"/>
      <c r="W71" s="672"/>
      <c r="X71" s="672"/>
      <c r="Y71" s="672"/>
      <c r="Z71" s="672"/>
      <c r="AA71" s="672"/>
      <c r="AB71" s="672"/>
      <c r="AC71" s="672"/>
      <c r="AD71" s="672"/>
      <c r="AE71" s="672"/>
      <c r="AF71" s="672"/>
      <c r="AG71" s="672"/>
      <c r="AH71" s="672"/>
      <c r="AI71" s="672"/>
      <c r="AJ71" s="672"/>
      <c r="AK71" s="672"/>
      <c r="AL71" s="672"/>
      <c r="AM71" s="672"/>
      <c r="AN71" s="672"/>
      <c r="AO71" s="672"/>
      <c r="AP71" s="672"/>
      <c r="AQ71" s="672"/>
      <c r="AR71" s="672"/>
      <c r="AS71" s="672"/>
      <c r="AT71" s="672"/>
      <c r="AU71" s="672"/>
      <c r="AV71" s="672"/>
      <c r="AW71" s="672"/>
      <c r="AX71" s="672"/>
      <c r="AY71" s="672"/>
      <c r="AZ71" s="672"/>
      <c r="BA71" s="672"/>
      <c r="BB71" s="672"/>
      <c r="BC71" s="672"/>
      <c r="BD71" s="672"/>
      <c r="BE71" s="672"/>
      <c r="BF71" s="672"/>
      <c r="BG71" s="672"/>
      <c r="BH71" s="672"/>
      <c r="BI71" s="672"/>
      <c r="BJ71" s="673"/>
    </row>
    <row r="72" spans="2:62" s="25" customFormat="1" ht="18" customHeight="1">
      <c r="B72" s="678"/>
      <c r="C72" s="671"/>
      <c r="D72" s="672"/>
      <c r="E72" s="672"/>
      <c r="F72" s="672"/>
      <c r="G72" s="672"/>
      <c r="H72" s="672"/>
      <c r="I72" s="672"/>
      <c r="J72" s="672"/>
      <c r="K72" s="672"/>
      <c r="L72" s="672"/>
      <c r="M72" s="672"/>
      <c r="N72" s="672"/>
      <c r="O72" s="672"/>
      <c r="P72" s="672"/>
      <c r="Q72" s="672"/>
      <c r="R72" s="672"/>
      <c r="S72" s="672"/>
      <c r="T72" s="672"/>
      <c r="U72" s="672"/>
      <c r="V72" s="672"/>
      <c r="W72" s="672"/>
      <c r="X72" s="672"/>
      <c r="Y72" s="672"/>
      <c r="Z72" s="672"/>
      <c r="AA72" s="672"/>
      <c r="AB72" s="672"/>
      <c r="AC72" s="672"/>
      <c r="AD72" s="672"/>
      <c r="AE72" s="672"/>
      <c r="AF72" s="672"/>
      <c r="AG72" s="672"/>
      <c r="AH72" s="672"/>
      <c r="AI72" s="672"/>
      <c r="AJ72" s="672"/>
      <c r="AK72" s="672"/>
      <c r="AL72" s="672"/>
      <c r="AM72" s="672"/>
      <c r="AN72" s="672"/>
      <c r="AO72" s="672"/>
      <c r="AP72" s="672"/>
      <c r="AQ72" s="672"/>
      <c r="AR72" s="672"/>
      <c r="AS72" s="672"/>
      <c r="AT72" s="672"/>
      <c r="AU72" s="672"/>
      <c r="AV72" s="672"/>
      <c r="AW72" s="672"/>
      <c r="AX72" s="672"/>
      <c r="AY72" s="672"/>
      <c r="AZ72" s="672"/>
      <c r="BA72" s="672"/>
      <c r="BB72" s="672"/>
      <c r="BC72" s="672"/>
      <c r="BD72" s="672"/>
      <c r="BE72" s="672"/>
      <c r="BF72" s="672"/>
      <c r="BG72" s="672"/>
      <c r="BH72" s="672"/>
      <c r="BI72" s="672"/>
      <c r="BJ72" s="673"/>
    </row>
    <row r="73" spans="2:62" s="25" customFormat="1" ht="18" customHeight="1">
      <c r="B73" s="678"/>
      <c r="C73" s="671"/>
      <c r="D73" s="672"/>
      <c r="E73" s="672"/>
      <c r="F73" s="672"/>
      <c r="G73" s="672"/>
      <c r="H73" s="672"/>
      <c r="I73" s="672"/>
      <c r="J73" s="672"/>
      <c r="K73" s="672"/>
      <c r="L73" s="672"/>
      <c r="M73" s="672"/>
      <c r="N73" s="672"/>
      <c r="O73" s="672"/>
      <c r="P73" s="672"/>
      <c r="Q73" s="672"/>
      <c r="R73" s="672"/>
      <c r="S73" s="672"/>
      <c r="T73" s="672"/>
      <c r="U73" s="672"/>
      <c r="V73" s="672"/>
      <c r="W73" s="672"/>
      <c r="X73" s="672"/>
      <c r="Y73" s="672"/>
      <c r="Z73" s="672"/>
      <c r="AA73" s="672"/>
      <c r="AB73" s="672"/>
      <c r="AC73" s="672"/>
      <c r="AD73" s="672"/>
      <c r="AE73" s="672"/>
      <c r="AF73" s="672"/>
      <c r="AG73" s="672"/>
      <c r="AH73" s="672"/>
      <c r="AI73" s="672"/>
      <c r="AJ73" s="672"/>
      <c r="AK73" s="672"/>
      <c r="AL73" s="672"/>
      <c r="AM73" s="672"/>
      <c r="AN73" s="672"/>
      <c r="AO73" s="672"/>
      <c r="AP73" s="672"/>
      <c r="AQ73" s="672"/>
      <c r="AR73" s="672"/>
      <c r="AS73" s="672"/>
      <c r="AT73" s="672"/>
      <c r="AU73" s="672"/>
      <c r="AV73" s="672"/>
      <c r="AW73" s="672"/>
      <c r="AX73" s="672"/>
      <c r="AY73" s="672"/>
      <c r="AZ73" s="672"/>
      <c r="BA73" s="672"/>
      <c r="BB73" s="672"/>
      <c r="BC73" s="672"/>
      <c r="BD73" s="672"/>
      <c r="BE73" s="672"/>
      <c r="BF73" s="672"/>
      <c r="BG73" s="672"/>
      <c r="BH73" s="672"/>
      <c r="BI73" s="672"/>
      <c r="BJ73" s="673"/>
    </row>
    <row r="74" spans="2:62" s="25" customFormat="1" ht="18" customHeight="1">
      <c r="B74" s="678"/>
      <c r="C74" s="671"/>
      <c r="D74" s="672"/>
      <c r="E74" s="672"/>
      <c r="F74" s="672"/>
      <c r="G74" s="672"/>
      <c r="H74" s="672"/>
      <c r="I74" s="672"/>
      <c r="J74" s="672"/>
      <c r="K74" s="672"/>
      <c r="L74" s="672"/>
      <c r="M74" s="672"/>
      <c r="N74" s="672"/>
      <c r="O74" s="672"/>
      <c r="P74" s="672"/>
      <c r="Q74" s="672"/>
      <c r="R74" s="672"/>
      <c r="S74" s="672"/>
      <c r="T74" s="672"/>
      <c r="U74" s="672"/>
      <c r="V74" s="672"/>
      <c r="W74" s="672"/>
      <c r="X74" s="672"/>
      <c r="Y74" s="672"/>
      <c r="Z74" s="672"/>
      <c r="AA74" s="672"/>
      <c r="AB74" s="672"/>
      <c r="AC74" s="672"/>
      <c r="AD74" s="672"/>
      <c r="AE74" s="672"/>
      <c r="AF74" s="672"/>
      <c r="AG74" s="672"/>
      <c r="AH74" s="672"/>
      <c r="AI74" s="672"/>
      <c r="AJ74" s="672"/>
      <c r="AK74" s="672"/>
      <c r="AL74" s="672"/>
      <c r="AM74" s="672"/>
      <c r="AN74" s="672"/>
      <c r="AO74" s="672"/>
      <c r="AP74" s="672"/>
      <c r="AQ74" s="672"/>
      <c r="AR74" s="672"/>
      <c r="AS74" s="672"/>
      <c r="AT74" s="672"/>
      <c r="AU74" s="672"/>
      <c r="AV74" s="672"/>
      <c r="AW74" s="672"/>
      <c r="AX74" s="672"/>
      <c r="AY74" s="672"/>
      <c r="AZ74" s="672"/>
      <c r="BA74" s="672"/>
      <c r="BB74" s="672"/>
      <c r="BC74" s="672"/>
      <c r="BD74" s="672"/>
      <c r="BE74" s="672"/>
      <c r="BF74" s="672"/>
      <c r="BG74" s="672"/>
      <c r="BH74" s="672"/>
      <c r="BI74" s="672"/>
      <c r="BJ74" s="673"/>
    </row>
    <row r="75" spans="2:62" s="25" customFormat="1" ht="18" customHeight="1">
      <c r="B75" s="678"/>
      <c r="C75" s="671"/>
      <c r="D75" s="672"/>
      <c r="E75" s="672"/>
      <c r="F75" s="672"/>
      <c r="G75" s="672"/>
      <c r="H75" s="672"/>
      <c r="I75" s="672"/>
      <c r="J75" s="672"/>
      <c r="K75" s="672"/>
      <c r="L75" s="672"/>
      <c r="M75" s="672"/>
      <c r="N75" s="672"/>
      <c r="O75" s="672"/>
      <c r="P75" s="672"/>
      <c r="Q75" s="672"/>
      <c r="R75" s="672"/>
      <c r="S75" s="672"/>
      <c r="T75" s="672"/>
      <c r="U75" s="672"/>
      <c r="V75" s="672"/>
      <c r="W75" s="672"/>
      <c r="X75" s="672"/>
      <c r="Y75" s="672"/>
      <c r="Z75" s="672"/>
      <c r="AA75" s="672"/>
      <c r="AB75" s="672"/>
      <c r="AC75" s="672"/>
      <c r="AD75" s="672"/>
      <c r="AE75" s="672"/>
      <c r="AF75" s="672"/>
      <c r="AG75" s="672"/>
      <c r="AH75" s="672"/>
      <c r="AI75" s="672"/>
      <c r="AJ75" s="672"/>
      <c r="AK75" s="672"/>
      <c r="AL75" s="672"/>
      <c r="AM75" s="672"/>
      <c r="AN75" s="672"/>
      <c r="AO75" s="672"/>
      <c r="AP75" s="672"/>
      <c r="AQ75" s="672"/>
      <c r="AR75" s="672"/>
      <c r="AS75" s="672"/>
      <c r="AT75" s="672"/>
      <c r="AU75" s="672"/>
      <c r="AV75" s="672"/>
      <c r="AW75" s="672"/>
      <c r="AX75" s="672"/>
      <c r="AY75" s="672"/>
      <c r="AZ75" s="672"/>
      <c r="BA75" s="672"/>
      <c r="BB75" s="672"/>
      <c r="BC75" s="672"/>
      <c r="BD75" s="672"/>
      <c r="BE75" s="672"/>
      <c r="BF75" s="672"/>
      <c r="BG75" s="672"/>
      <c r="BH75" s="672"/>
      <c r="BI75" s="672"/>
      <c r="BJ75" s="673"/>
    </row>
    <row r="76" spans="2:62" s="25" customFormat="1" ht="18" customHeight="1">
      <c r="B76" s="678"/>
      <c r="C76" s="671"/>
      <c r="D76" s="672"/>
      <c r="E76" s="672"/>
      <c r="F76" s="672"/>
      <c r="G76" s="672"/>
      <c r="H76" s="672"/>
      <c r="I76" s="672"/>
      <c r="J76" s="672"/>
      <c r="K76" s="672"/>
      <c r="L76" s="672"/>
      <c r="M76" s="672"/>
      <c r="N76" s="672"/>
      <c r="O76" s="672"/>
      <c r="P76" s="672"/>
      <c r="Q76" s="672"/>
      <c r="R76" s="672"/>
      <c r="S76" s="672"/>
      <c r="T76" s="672"/>
      <c r="U76" s="672"/>
      <c r="V76" s="672"/>
      <c r="W76" s="672"/>
      <c r="X76" s="672"/>
      <c r="Y76" s="672"/>
      <c r="Z76" s="672"/>
      <c r="AA76" s="672"/>
      <c r="AB76" s="672"/>
      <c r="AC76" s="672"/>
      <c r="AD76" s="672"/>
      <c r="AE76" s="672"/>
      <c r="AF76" s="672"/>
      <c r="AG76" s="672"/>
      <c r="AH76" s="672"/>
      <c r="AI76" s="672"/>
      <c r="AJ76" s="672"/>
      <c r="AK76" s="672"/>
      <c r="AL76" s="672"/>
      <c r="AM76" s="672"/>
      <c r="AN76" s="672"/>
      <c r="AO76" s="672"/>
      <c r="AP76" s="672"/>
      <c r="AQ76" s="672"/>
      <c r="AR76" s="672"/>
      <c r="AS76" s="672"/>
      <c r="AT76" s="672"/>
      <c r="AU76" s="672"/>
      <c r="AV76" s="672"/>
      <c r="AW76" s="672"/>
      <c r="AX76" s="672"/>
      <c r="AY76" s="672"/>
      <c r="AZ76" s="672"/>
      <c r="BA76" s="672"/>
      <c r="BB76" s="672"/>
      <c r="BC76" s="672"/>
      <c r="BD76" s="672"/>
      <c r="BE76" s="672"/>
      <c r="BF76" s="672"/>
      <c r="BG76" s="672"/>
      <c r="BH76" s="672"/>
      <c r="BI76" s="672"/>
      <c r="BJ76" s="673"/>
    </row>
    <row r="77" spans="2:62" s="25" customFormat="1" ht="18" customHeight="1">
      <c r="B77" s="678"/>
      <c r="C77" s="671"/>
      <c r="D77" s="672"/>
      <c r="E77" s="672"/>
      <c r="F77" s="672"/>
      <c r="G77" s="672"/>
      <c r="H77" s="672"/>
      <c r="I77" s="672"/>
      <c r="J77" s="672"/>
      <c r="K77" s="672"/>
      <c r="L77" s="672"/>
      <c r="M77" s="672"/>
      <c r="N77" s="672"/>
      <c r="O77" s="672"/>
      <c r="P77" s="672"/>
      <c r="Q77" s="672"/>
      <c r="R77" s="672"/>
      <c r="S77" s="672"/>
      <c r="T77" s="672"/>
      <c r="U77" s="672"/>
      <c r="V77" s="672"/>
      <c r="W77" s="672"/>
      <c r="X77" s="672"/>
      <c r="Y77" s="672"/>
      <c r="Z77" s="672"/>
      <c r="AA77" s="672"/>
      <c r="AB77" s="672"/>
      <c r="AC77" s="672"/>
      <c r="AD77" s="672"/>
      <c r="AE77" s="672"/>
      <c r="AF77" s="672"/>
      <c r="AG77" s="672"/>
      <c r="AH77" s="672"/>
      <c r="AI77" s="672"/>
      <c r="AJ77" s="672"/>
      <c r="AK77" s="672"/>
      <c r="AL77" s="672"/>
      <c r="AM77" s="672"/>
      <c r="AN77" s="672"/>
      <c r="AO77" s="672"/>
      <c r="AP77" s="672"/>
      <c r="AQ77" s="672"/>
      <c r="AR77" s="672"/>
      <c r="AS77" s="672"/>
      <c r="AT77" s="672"/>
      <c r="AU77" s="672"/>
      <c r="AV77" s="672"/>
      <c r="AW77" s="672"/>
      <c r="AX77" s="672"/>
      <c r="AY77" s="672"/>
      <c r="AZ77" s="672"/>
      <c r="BA77" s="672"/>
      <c r="BB77" s="672"/>
      <c r="BC77" s="672"/>
      <c r="BD77" s="672"/>
      <c r="BE77" s="672"/>
      <c r="BF77" s="672"/>
      <c r="BG77" s="672"/>
      <c r="BH77" s="672"/>
      <c r="BI77" s="672"/>
      <c r="BJ77" s="673"/>
    </row>
    <row r="78" spans="2:62" s="25" customFormat="1" ht="18" customHeight="1">
      <c r="B78" s="678"/>
      <c r="C78" s="671"/>
      <c r="D78" s="672"/>
      <c r="E78" s="672"/>
      <c r="F78" s="672"/>
      <c r="G78" s="672"/>
      <c r="H78" s="672"/>
      <c r="I78" s="672"/>
      <c r="J78" s="672"/>
      <c r="K78" s="672"/>
      <c r="L78" s="672"/>
      <c r="M78" s="672"/>
      <c r="N78" s="672"/>
      <c r="O78" s="672"/>
      <c r="P78" s="672"/>
      <c r="Q78" s="672"/>
      <c r="R78" s="672"/>
      <c r="S78" s="672"/>
      <c r="T78" s="672"/>
      <c r="U78" s="672"/>
      <c r="V78" s="672"/>
      <c r="W78" s="672"/>
      <c r="X78" s="672"/>
      <c r="Y78" s="672"/>
      <c r="Z78" s="672"/>
      <c r="AA78" s="672"/>
      <c r="AB78" s="672"/>
      <c r="AC78" s="672"/>
      <c r="AD78" s="672"/>
      <c r="AE78" s="672"/>
      <c r="AF78" s="672"/>
      <c r="AG78" s="672"/>
      <c r="AH78" s="672"/>
      <c r="AI78" s="672"/>
      <c r="AJ78" s="672"/>
      <c r="AK78" s="672"/>
      <c r="AL78" s="672"/>
      <c r="AM78" s="672"/>
      <c r="AN78" s="672"/>
      <c r="AO78" s="672"/>
      <c r="AP78" s="672"/>
      <c r="AQ78" s="672"/>
      <c r="AR78" s="672"/>
      <c r="AS78" s="672"/>
      <c r="AT78" s="672"/>
      <c r="AU78" s="672"/>
      <c r="AV78" s="672"/>
      <c r="AW78" s="672"/>
      <c r="AX78" s="672"/>
      <c r="AY78" s="672"/>
      <c r="AZ78" s="672"/>
      <c r="BA78" s="672"/>
      <c r="BB78" s="672"/>
      <c r="BC78" s="672"/>
      <c r="BD78" s="672"/>
      <c r="BE78" s="672"/>
      <c r="BF78" s="672"/>
      <c r="BG78" s="672"/>
      <c r="BH78" s="672"/>
      <c r="BI78" s="672"/>
      <c r="BJ78" s="673"/>
    </row>
    <row r="79" spans="2:62" s="25" customFormat="1" ht="18" customHeight="1">
      <c r="B79" s="678"/>
      <c r="C79" s="671"/>
      <c r="D79" s="672"/>
      <c r="E79" s="672"/>
      <c r="F79" s="672"/>
      <c r="G79" s="672"/>
      <c r="H79" s="672"/>
      <c r="I79" s="672"/>
      <c r="J79" s="672"/>
      <c r="K79" s="672"/>
      <c r="L79" s="672"/>
      <c r="M79" s="672"/>
      <c r="N79" s="672"/>
      <c r="O79" s="672"/>
      <c r="P79" s="672"/>
      <c r="Q79" s="672"/>
      <c r="R79" s="672"/>
      <c r="S79" s="672"/>
      <c r="T79" s="672"/>
      <c r="U79" s="672"/>
      <c r="V79" s="672"/>
      <c r="W79" s="672"/>
      <c r="X79" s="672"/>
      <c r="Y79" s="672"/>
      <c r="Z79" s="672"/>
      <c r="AA79" s="672"/>
      <c r="AB79" s="672"/>
      <c r="AC79" s="672"/>
      <c r="AD79" s="672"/>
      <c r="AE79" s="672"/>
      <c r="AF79" s="672"/>
      <c r="AG79" s="672"/>
      <c r="AH79" s="672"/>
      <c r="AI79" s="672"/>
      <c r="AJ79" s="672"/>
      <c r="AK79" s="672"/>
      <c r="AL79" s="672"/>
      <c r="AM79" s="672"/>
      <c r="AN79" s="672"/>
      <c r="AO79" s="672"/>
      <c r="AP79" s="672"/>
      <c r="AQ79" s="672"/>
      <c r="AR79" s="672"/>
      <c r="AS79" s="672"/>
      <c r="AT79" s="672"/>
      <c r="AU79" s="672"/>
      <c r="AV79" s="672"/>
      <c r="AW79" s="672"/>
      <c r="AX79" s="672"/>
      <c r="AY79" s="672"/>
      <c r="AZ79" s="672"/>
      <c r="BA79" s="672"/>
      <c r="BB79" s="672"/>
      <c r="BC79" s="672"/>
      <c r="BD79" s="672"/>
      <c r="BE79" s="672"/>
      <c r="BF79" s="672"/>
      <c r="BG79" s="672"/>
      <c r="BH79" s="672"/>
      <c r="BI79" s="672"/>
      <c r="BJ79" s="673"/>
    </row>
    <row r="80" spans="2:62" s="25" customFormat="1" ht="18" customHeight="1">
      <c r="B80" s="679"/>
      <c r="C80" s="674"/>
      <c r="D80" s="675"/>
      <c r="E80" s="675"/>
      <c r="F80" s="675"/>
      <c r="G80" s="675"/>
      <c r="H80" s="675"/>
      <c r="I80" s="675"/>
      <c r="J80" s="675"/>
      <c r="K80" s="675"/>
      <c r="L80" s="675"/>
      <c r="M80" s="675"/>
      <c r="N80" s="675"/>
      <c r="O80" s="675"/>
      <c r="P80" s="675"/>
      <c r="Q80" s="675"/>
      <c r="R80" s="675"/>
      <c r="S80" s="675"/>
      <c r="T80" s="675"/>
      <c r="U80" s="675"/>
      <c r="V80" s="675"/>
      <c r="W80" s="675"/>
      <c r="X80" s="675"/>
      <c r="Y80" s="675"/>
      <c r="Z80" s="675"/>
      <c r="AA80" s="675"/>
      <c r="AB80" s="675"/>
      <c r="AC80" s="675"/>
      <c r="AD80" s="675"/>
      <c r="AE80" s="675"/>
      <c r="AF80" s="675"/>
      <c r="AG80" s="675"/>
      <c r="AH80" s="675"/>
      <c r="AI80" s="675"/>
      <c r="AJ80" s="675"/>
      <c r="AK80" s="675"/>
      <c r="AL80" s="675"/>
      <c r="AM80" s="675"/>
      <c r="AN80" s="675"/>
      <c r="AO80" s="675"/>
      <c r="AP80" s="675"/>
      <c r="AQ80" s="675"/>
      <c r="AR80" s="675"/>
      <c r="AS80" s="675"/>
      <c r="AT80" s="675"/>
      <c r="AU80" s="675"/>
      <c r="AV80" s="675"/>
      <c r="AW80" s="675"/>
      <c r="AX80" s="675"/>
      <c r="AY80" s="675"/>
      <c r="AZ80" s="675"/>
      <c r="BA80" s="675"/>
      <c r="BB80" s="675"/>
      <c r="BC80" s="675"/>
      <c r="BD80" s="675"/>
      <c r="BE80" s="675"/>
      <c r="BF80" s="675"/>
      <c r="BG80" s="675"/>
      <c r="BH80" s="675"/>
      <c r="BI80" s="675"/>
      <c r="BJ80" s="676"/>
    </row>
    <row r="81" spans="2:62" s="25" customFormat="1" ht="18" customHeight="1">
      <c r="B81" s="677" t="s">
        <v>884</v>
      </c>
      <c r="C81" s="509" t="s">
        <v>885</v>
      </c>
      <c r="D81" s="510"/>
      <c r="E81" s="510"/>
      <c r="F81" s="510"/>
      <c r="G81" s="510"/>
      <c r="H81" s="510"/>
      <c r="I81" s="510"/>
      <c r="J81" s="510"/>
      <c r="K81" s="510"/>
      <c r="L81" s="510"/>
      <c r="M81" s="510"/>
      <c r="N81" s="510"/>
      <c r="O81" s="510"/>
      <c r="P81" s="510"/>
      <c r="Q81" s="510"/>
      <c r="R81" s="510"/>
      <c r="S81" s="510"/>
      <c r="T81" s="510"/>
      <c r="U81" s="510"/>
      <c r="V81" s="510"/>
      <c r="W81" s="510"/>
      <c r="X81" s="510"/>
      <c r="Y81" s="510"/>
      <c r="Z81" s="510"/>
      <c r="AA81" s="510"/>
      <c r="AB81" s="510"/>
      <c r="AC81" s="510"/>
      <c r="AD81" s="510"/>
      <c r="AE81" s="510"/>
      <c r="AF81" s="510"/>
      <c r="AG81" s="510"/>
      <c r="AH81" s="510"/>
      <c r="AI81" s="510"/>
      <c r="AJ81" s="510"/>
      <c r="AK81" s="510"/>
      <c r="AL81" s="510"/>
      <c r="AM81" s="510"/>
      <c r="AN81" s="510"/>
      <c r="AO81" s="510"/>
      <c r="AP81" s="510"/>
      <c r="AQ81" s="510"/>
      <c r="AR81" s="510"/>
      <c r="AS81" s="510"/>
      <c r="AT81" s="510"/>
      <c r="AU81" s="510"/>
      <c r="AV81" s="510"/>
      <c r="AW81" s="510"/>
      <c r="AX81" s="510"/>
      <c r="AY81" s="510"/>
      <c r="AZ81" s="510"/>
      <c r="BA81" s="510"/>
      <c r="BB81" s="510"/>
      <c r="BC81" s="510"/>
      <c r="BD81" s="510"/>
      <c r="BE81" s="510"/>
      <c r="BF81" s="510"/>
      <c r="BG81" s="510"/>
      <c r="BH81" s="510"/>
      <c r="BI81" s="510"/>
      <c r="BJ81" s="511"/>
    </row>
    <row r="82" spans="2:62" s="25" customFormat="1" ht="18" customHeight="1">
      <c r="B82" s="678"/>
      <c r="C82" s="512"/>
      <c r="D82" s="513"/>
      <c r="E82" s="513"/>
      <c r="F82" s="513"/>
      <c r="G82" s="513"/>
      <c r="H82" s="513"/>
      <c r="I82" s="513"/>
      <c r="J82" s="513"/>
      <c r="K82" s="513"/>
      <c r="L82" s="513"/>
      <c r="M82" s="513"/>
      <c r="N82" s="513"/>
      <c r="O82" s="513"/>
      <c r="P82" s="513"/>
      <c r="Q82" s="513"/>
      <c r="R82" s="513"/>
      <c r="S82" s="513"/>
      <c r="T82" s="513"/>
      <c r="U82" s="513"/>
      <c r="V82" s="513"/>
      <c r="W82" s="513"/>
      <c r="X82" s="513"/>
      <c r="Y82" s="513"/>
      <c r="Z82" s="513"/>
      <c r="AA82" s="513"/>
      <c r="AB82" s="513"/>
      <c r="AC82" s="513"/>
      <c r="AD82" s="513"/>
      <c r="AE82" s="513"/>
      <c r="AF82" s="513"/>
      <c r="AG82" s="513"/>
      <c r="AH82" s="513"/>
      <c r="AI82" s="513"/>
      <c r="AJ82" s="513"/>
      <c r="AK82" s="513"/>
      <c r="AL82" s="513"/>
      <c r="AM82" s="513"/>
      <c r="AN82" s="513"/>
      <c r="AO82" s="513"/>
      <c r="AP82" s="513"/>
      <c r="AQ82" s="513"/>
      <c r="AR82" s="513"/>
      <c r="AS82" s="513"/>
      <c r="AT82" s="513"/>
      <c r="AU82" s="513"/>
      <c r="AV82" s="513"/>
      <c r="AW82" s="513"/>
      <c r="AX82" s="513"/>
      <c r="AY82" s="513"/>
      <c r="AZ82" s="513"/>
      <c r="BA82" s="513"/>
      <c r="BB82" s="513"/>
      <c r="BC82" s="513"/>
      <c r="BD82" s="513"/>
      <c r="BE82" s="513"/>
      <c r="BF82" s="513"/>
      <c r="BG82" s="513"/>
      <c r="BH82" s="513"/>
      <c r="BI82" s="513"/>
      <c r="BJ82" s="514"/>
    </row>
    <row r="83" spans="2:62" s="25" customFormat="1" ht="18" customHeight="1">
      <c r="B83" s="678"/>
      <c r="C83" s="512"/>
      <c r="D83" s="513"/>
      <c r="E83" s="513"/>
      <c r="F83" s="513"/>
      <c r="G83" s="513"/>
      <c r="H83" s="513"/>
      <c r="I83" s="513"/>
      <c r="J83" s="513"/>
      <c r="K83" s="513"/>
      <c r="L83" s="513"/>
      <c r="M83" s="513"/>
      <c r="N83" s="513"/>
      <c r="O83" s="513"/>
      <c r="P83" s="513"/>
      <c r="Q83" s="513"/>
      <c r="R83" s="513"/>
      <c r="S83" s="513"/>
      <c r="T83" s="513"/>
      <c r="U83" s="513"/>
      <c r="V83" s="513"/>
      <c r="W83" s="513"/>
      <c r="X83" s="513"/>
      <c r="Y83" s="513"/>
      <c r="Z83" s="513"/>
      <c r="AA83" s="513"/>
      <c r="AB83" s="513"/>
      <c r="AC83" s="513"/>
      <c r="AD83" s="513"/>
      <c r="AE83" s="513"/>
      <c r="AF83" s="513"/>
      <c r="AG83" s="513"/>
      <c r="AH83" s="513"/>
      <c r="AI83" s="513"/>
      <c r="AJ83" s="513"/>
      <c r="AK83" s="513"/>
      <c r="AL83" s="513"/>
      <c r="AM83" s="513"/>
      <c r="AN83" s="513"/>
      <c r="AO83" s="513"/>
      <c r="AP83" s="513"/>
      <c r="AQ83" s="513"/>
      <c r="AR83" s="513"/>
      <c r="AS83" s="513"/>
      <c r="AT83" s="513"/>
      <c r="AU83" s="513"/>
      <c r="AV83" s="513"/>
      <c r="AW83" s="513"/>
      <c r="AX83" s="513"/>
      <c r="AY83" s="513"/>
      <c r="AZ83" s="513"/>
      <c r="BA83" s="513"/>
      <c r="BB83" s="513"/>
      <c r="BC83" s="513"/>
      <c r="BD83" s="513"/>
      <c r="BE83" s="513"/>
      <c r="BF83" s="513"/>
      <c r="BG83" s="513"/>
      <c r="BH83" s="513"/>
      <c r="BI83" s="513"/>
      <c r="BJ83" s="514"/>
    </row>
    <row r="84" spans="2:62" s="25" customFormat="1" ht="18" customHeight="1">
      <c r="B84" s="678"/>
      <c r="C84" s="512"/>
      <c r="D84" s="513"/>
      <c r="E84" s="513"/>
      <c r="F84" s="513"/>
      <c r="G84" s="513"/>
      <c r="H84" s="513"/>
      <c r="I84" s="513"/>
      <c r="J84" s="513"/>
      <c r="K84" s="513"/>
      <c r="L84" s="513"/>
      <c r="M84" s="513"/>
      <c r="N84" s="513"/>
      <c r="O84" s="513"/>
      <c r="P84" s="513"/>
      <c r="Q84" s="513"/>
      <c r="R84" s="513"/>
      <c r="S84" s="513"/>
      <c r="T84" s="513"/>
      <c r="U84" s="513"/>
      <c r="V84" s="513"/>
      <c r="W84" s="513"/>
      <c r="X84" s="513"/>
      <c r="Y84" s="513"/>
      <c r="Z84" s="513"/>
      <c r="AA84" s="513"/>
      <c r="AB84" s="513"/>
      <c r="AC84" s="513"/>
      <c r="AD84" s="513"/>
      <c r="AE84" s="513"/>
      <c r="AF84" s="513"/>
      <c r="AG84" s="513"/>
      <c r="AH84" s="513"/>
      <c r="AI84" s="513"/>
      <c r="AJ84" s="513"/>
      <c r="AK84" s="513"/>
      <c r="AL84" s="513"/>
      <c r="AM84" s="513"/>
      <c r="AN84" s="513"/>
      <c r="AO84" s="513"/>
      <c r="AP84" s="513"/>
      <c r="AQ84" s="513"/>
      <c r="AR84" s="513"/>
      <c r="AS84" s="513"/>
      <c r="AT84" s="513"/>
      <c r="AU84" s="513"/>
      <c r="AV84" s="513"/>
      <c r="AW84" s="513"/>
      <c r="AX84" s="513"/>
      <c r="AY84" s="513"/>
      <c r="AZ84" s="513"/>
      <c r="BA84" s="513"/>
      <c r="BB84" s="513"/>
      <c r="BC84" s="513"/>
      <c r="BD84" s="513"/>
      <c r="BE84" s="513"/>
      <c r="BF84" s="513"/>
      <c r="BG84" s="513"/>
      <c r="BH84" s="513"/>
      <c r="BI84" s="513"/>
      <c r="BJ84" s="514"/>
    </row>
    <row r="85" spans="2:62" s="25" customFormat="1" ht="18" customHeight="1">
      <c r="B85" s="678"/>
      <c r="C85" s="512"/>
      <c r="D85" s="513"/>
      <c r="E85" s="513"/>
      <c r="F85" s="513"/>
      <c r="G85" s="513"/>
      <c r="H85" s="513"/>
      <c r="I85" s="513"/>
      <c r="J85" s="513"/>
      <c r="K85" s="513"/>
      <c r="L85" s="513"/>
      <c r="M85" s="513"/>
      <c r="N85" s="513"/>
      <c r="O85" s="513"/>
      <c r="P85" s="513"/>
      <c r="Q85" s="513"/>
      <c r="R85" s="513"/>
      <c r="S85" s="513"/>
      <c r="T85" s="513"/>
      <c r="U85" s="513"/>
      <c r="V85" s="513"/>
      <c r="W85" s="513"/>
      <c r="X85" s="513"/>
      <c r="Y85" s="513"/>
      <c r="Z85" s="513"/>
      <c r="AA85" s="513"/>
      <c r="AB85" s="513"/>
      <c r="AC85" s="513"/>
      <c r="AD85" s="513"/>
      <c r="AE85" s="513"/>
      <c r="AF85" s="513"/>
      <c r="AG85" s="513"/>
      <c r="AH85" s="513"/>
      <c r="AI85" s="513"/>
      <c r="AJ85" s="513"/>
      <c r="AK85" s="513"/>
      <c r="AL85" s="513"/>
      <c r="AM85" s="513"/>
      <c r="AN85" s="513"/>
      <c r="AO85" s="513"/>
      <c r="AP85" s="513"/>
      <c r="AQ85" s="513"/>
      <c r="AR85" s="513"/>
      <c r="AS85" s="513"/>
      <c r="AT85" s="513"/>
      <c r="AU85" s="513"/>
      <c r="AV85" s="513"/>
      <c r="AW85" s="513"/>
      <c r="AX85" s="513"/>
      <c r="AY85" s="513"/>
      <c r="AZ85" s="513"/>
      <c r="BA85" s="513"/>
      <c r="BB85" s="513"/>
      <c r="BC85" s="513"/>
      <c r="BD85" s="513"/>
      <c r="BE85" s="513"/>
      <c r="BF85" s="513"/>
      <c r="BG85" s="513"/>
      <c r="BH85" s="513"/>
      <c r="BI85" s="513"/>
      <c r="BJ85" s="514"/>
    </row>
    <row r="86" spans="2:62" s="25" customFormat="1" ht="18" customHeight="1">
      <c r="B86" s="678"/>
      <c r="C86" s="512"/>
      <c r="D86" s="513"/>
      <c r="E86" s="513"/>
      <c r="F86" s="513"/>
      <c r="G86" s="513"/>
      <c r="H86" s="513"/>
      <c r="I86" s="513"/>
      <c r="J86" s="513"/>
      <c r="K86" s="513"/>
      <c r="L86" s="513"/>
      <c r="M86" s="513"/>
      <c r="N86" s="513"/>
      <c r="O86" s="513"/>
      <c r="P86" s="513"/>
      <c r="Q86" s="513"/>
      <c r="R86" s="513"/>
      <c r="S86" s="513"/>
      <c r="T86" s="513"/>
      <c r="U86" s="513"/>
      <c r="V86" s="513"/>
      <c r="W86" s="513"/>
      <c r="X86" s="513"/>
      <c r="Y86" s="513"/>
      <c r="Z86" s="513"/>
      <c r="AA86" s="513"/>
      <c r="AB86" s="513"/>
      <c r="AC86" s="513"/>
      <c r="AD86" s="513"/>
      <c r="AE86" s="513"/>
      <c r="AF86" s="513"/>
      <c r="AG86" s="513"/>
      <c r="AH86" s="513"/>
      <c r="AI86" s="513"/>
      <c r="AJ86" s="513"/>
      <c r="AK86" s="513"/>
      <c r="AL86" s="513"/>
      <c r="AM86" s="513"/>
      <c r="AN86" s="513"/>
      <c r="AO86" s="513"/>
      <c r="AP86" s="513"/>
      <c r="AQ86" s="513"/>
      <c r="AR86" s="513"/>
      <c r="AS86" s="513"/>
      <c r="AT86" s="513"/>
      <c r="AU86" s="513"/>
      <c r="AV86" s="513"/>
      <c r="AW86" s="513"/>
      <c r="AX86" s="513"/>
      <c r="AY86" s="513"/>
      <c r="AZ86" s="513"/>
      <c r="BA86" s="513"/>
      <c r="BB86" s="513"/>
      <c r="BC86" s="513"/>
      <c r="BD86" s="513"/>
      <c r="BE86" s="513"/>
      <c r="BF86" s="513"/>
      <c r="BG86" s="513"/>
      <c r="BH86" s="513"/>
      <c r="BI86" s="513"/>
      <c r="BJ86" s="514"/>
    </row>
    <row r="87" spans="2:62" s="25" customFormat="1" ht="18" customHeight="1">
      <c r="B87" s="678"/>
      <c r="C87" s="512"/>
      <c r="D87" s="513"/>
      <c r="E87" s="513"/>
      <c r="F87" s="513"/>
      <c r="G87" s="513"/>
      <c r="H87" s="513"/>
      <c r="I87" s="513"/>
      <c r="J87" s="513"/>
      <c r="K87" s="513"/>
      <c r="L87" s="513"/>
      <c r="M87" s="513"/>
      <c r="N87" s="513"/>
      <c r="O87" s="513"/>
      <c r="P87" s="513"/>
      <c r="Q87" s="513"/>
      <c r="R87" s="513"/>
      <c r="S87" s="513"/>
      <c r="T87" s="513"/>
      <c r="U87" s="513"/>
      <c r="V87" s="513"/>
      <c r="W87" s="513"/>
      <c r="X87" s="513"/>
      <c r="Y87" s="513"/>
      <c r="Z87" s="513"/>
      <c r="AA87" s="513"/>
      <c r="AB87" s="513"/>
      <c r="AC87" s="513"/>
      <c r="AD87" s="513"/>
      <c r="AE87" s="513"/>
      <c r="AF87" s="513"/>
      <c r="AG87" s="513"/>
      <c r="AH87" s="513"/>
      <c r="AI87" s="513"/>
      <c r="AJ87" s="513"/>
      <c r="AK87" s="513"/>
      <c r="AL87" s="513"/>
      <c r="AM87" s="513"/>
      <c r="AN87" s="513"/>
      <c r="AO87" s="513"/>
      <c r="AP87" s="513"/>
      <c r="AQ87" s="513"/>
      <c r="AR87" s="513"/>
      <c r="AS87" s="513"/>
      <c r="AT87" s="513"/>
      <c r="AU87" s="513"/>
      <c r="AV87" s="513"/>
      <c r="AW87" s="513"/>
      <c r="AX87" s="513"/>
      <c r="AY87" s="513"/>
      <c r="AZ87" s="513"/>
      <c r="BA87" s="513"/>
      <c r="BB87" s="513"/>
      <c r="BC87" s="513"/>
      <c r="BD87" s="513"/>
      <c r="BE87" s="513"/>
      <c r="BF87" s="513"/>
      <c r="BG87" s="513"/>
      <c r="BH87" s="513"/>
      <c r="BI87" s="513"/>
      <c r="BJ87" s="514"/>
    </row>
    <row r="88" spans="2:62" s="25" customFormat="1" ht="18" customHeight="1">
      <c r="B88" s="678"/>
      <c r="C88" s="512"/>
      <c r="D88" s="513"/>
      <c r="E88" s="513"/>
      <c r="F88" s="513"/>
      <c r="G88" s="513"/>
      <c r="H88" s="513"/>
      <c r="I88" s="513"/>
      <c r="J88" s="513"/>
      <c r="K88" s="513"/>
      <c r="L88" s="513"/>
      <c r="M88" s="513"/>
      <c r="N88" s="513"/>
      <c r="O88" s="513"/>
      <c r="P88" s="513"/>
      <c r="Q88" s="513"/>
      <c r="R88" s="513"/>
      <c r="S88" s="513"/>
      <c r="T88" s="513"/>
      <c r="U88" s="513"/>
      <c r="V88" s="513"/>
      <c r="W88" s="513"/>
      <c r="X88" s="513"/>
      <c r="Y88" s="513"/>
      <c r="Z88" s="513"/>
      <c r="AA88" s="513"/>
      <c r="AB88" s="513"/>
      <c r="AC88" s="513"/>
      <c r="AD88" s="513"/>
      <c r="AE88" s="513"/>
      <c r="AF88" s="513"/>
      <c r="AG88" s="513"/>
      <c r="AH88" s="513"/>
      <c r="AI88" s="513"/>
      <c r="AJ88" s="513"/>
      <c r="AK88" s="513"/>
      <c r="AL88" s="513"/>
      <c r="AM88" s="513"/>
      <c r="AN88" s="513"/>
      <c r="AO88" s="513"/>
      <c r="AP88" s="513"/>
      <c r="AQ88" s="513"/>
      <c r="AR88" s="513"/>
      <c r="AS88" s="513"/>
      <c r="AT88" s="513"/>
      <c r="AU88" s="513"/>
      <c r="AV88" s="513"/>
      <c r="AW88" s="513"/>
      <c r="AX88" s="513"/>
      <c r="AY88" s="513"/>
      <c r="AZ88" s="513"/>
      <c r="BA88" s="513"/>
      <c r="BB88" s="513"/>
      <c r="BC88" s="513"/>
      <c r="BD88" s="513"/>
      <c r="BE88" s="513"/>
      <c r="BF88" s="513"/>
      <c r="BG88" s="513"/>
      <c r="BH88" s="513"/>
      <c r="BI88" s="513"/>
      <c r="BJ88" s="514"/>
    </row>
    <row r="89" spans="2:62" s="25" customFormat="1" ht="18" customHeight="1">
      <c r="B89" s="678"/>
      <c r="C89" s="512"/>
      <c r="D89" s="513"/>
      <c r="E89" s="513"/>
      <c r="F89" s="513"/>
      <c r="G89" s="513"/>
      <c r="H89" s="513"/>
      <c r="I89" s="513"/>
      <c r="J89" s="513"/>
      <c r="K89" s="513"/>
      <c r="L89" s="513"/>
      <c r="M89" s="513"/>
      <c r="N89" s="513"/>
      <c r="O89" s="513"/>
      <c r="P89" s="513"/>
      <c r="Q89" s="513"/>
      <c r="R89" s="513"/>
      <c r="S89" s="513"/>
      <c r="T89" s="513"/>
      <c r="U89" s="513"/>
      <c r="V89" s="513"/>
      <c r="W89" s="513"/>
      <c r="X89" s="513"/>
      <c r="Y89" s="513"/>
      <c r="Z89" s="513"/>
      <c r="AA89" s="513"/>
      <c r="AB89" s="513"/>
      <c r="AC89" s="513"/>
      <c r="AD89" s="513"/>
      <c r="AE89" s="513"/>
      <c r="AF89" s="513"/>
      <c r="AG89" s="513"/>
      <c r="AH89" s="513"/>
      <c r="AI89" s="513"/>
      <c r="AJ89" s="513"/>
      <c r="AK89" s="513"/>
      <c r="AL89" s="513"/>
      <c r="AM89" s="513"/>
      <c r="AN89" s="513"/>
      <c r="AO89" s="513"/>
      <c r="AP89" s="513"/>
      <c r="AQ89" s="513"/>
      <c r="AR89" s="513"/>
      <c r="AS89" s="513"/>
      <c r="AT89" s="513"/>
      <c r="AU89" s="513"/>
      <c r="AV89" s="513"/>
      <c r="AW89" s="513"/>
      <c r="AX89" s="513"/>
      <c r="AY89" s="513"/>
      <c r="AZ89" s="513"/>
      <c r="BA89" s="513"/>
      <c r="BB89" s="513"/>
      <c r="BC89" s="513"/>
      <c r="BD89" s="513"/>
      <c r="BE89" s="513"/>
      <c r="BF89" s="513"/>
      <c r="BG89" s="513"/>
      <c r="BH89" s="513"/>
      <c r="BI89" s="513"/>
      <c r="BJ89" s="514"/>
    </row>
    <row r="90" spans="2:62" s="25" customFormat="1" ht="18" customHeight="1">
      <c r="B90" s="678"/>
      <c r="C90" s="512"/>
      <c r="D90" s="513"/>
      <c r="E90" s="513"/>
      <c r="F90" s="513"/>
      <c r="G90" s="513"/>
      <c r="H90" s="513"/>
      <c r="I90" s="513"/>
      <c r="J90" s="513"/>
      <c r="K90" s="513"/>
      <c r="L90" s="513"/>
      <c r="M90" s="513"/>
      <c r="N90" s="513"/>
      <c r="O90" s="513"/>
      <c r="P90" s="513"/>
      <c r="Q90" s="513"/>
      <c r="R90" s="513"/>
      <c r="S90" s="513"/>
      <c r="T90" s="513"/>
      <c r="U90" s="513"/>
      <c r="V90" s="513"/>
      <c r="W90" s="513"/>
      <c r="X90" s="513"/>
      <c r="Y90" s="513"/>
      <c r="Z90" s="513"/>
      <c r="AA90" s="513"/>
      <c r="AB90" s="513"/>
      <c r="AC90" s="513"/>
      <c r="AD90" s="513"/>
      <c r="AE90" s="513"/>
      <c r="AF90" s="513"/>
      <c r="AG90" s="513"/>
      <c r="AH90" s="513"/>
      <c r="AI90" s="513"/>
      <c r="AJ90" s="513"/>
      <c r="AK90" s="513"/>
      <c r="AL90" s="513"/>
      <c r="AM90" s="513"/>
      <c r="AN90" s="513"/>
      <c r="AO90" s="513"/>
      <c r="AP90" s="513"/>
      <c r="AQ90" s="513"/>
      <c r="AR90" s="513"/>
      <c r="AS90" s="513"/>
      <c r="AT90" s="513"/>
      <c r="AU90" s="513"/>
      <c r="AV90" s="513"/>
      <c r="AW90" s="513"/>
      <c r="AX90" s="513"/>
      <c r="AY90" s="513"/>
      <c r="AZ90" s="513"/>
      <c r="BA90" s="513"/>
      <c r="BB90" s="513"/>
      <c r="BC90" s="513"/>
      <c r="BD90" s="513"/>
      <c r="BE90" s="513"/>
      <c r="BF90" s="513"/>
      <c r="BG90" s="513"/>
      <c r="BH90" s="513"/>
      <c r="BI90" s="513"/>
      <c r="BJ90" s="514"/>
    </row>
    <row r="91" spans="2:62" s="25" customFormat="1" ht="18" customHeight="1">
      <c r="B91" s="679"/>
      <c r="C91" s="515"/>
      <c r="D91" s="516"/>
      <c r="E91" s="516"/>
      <c r="F91" s="516"/>
      <c r="G91" s="516"/>
      <c r="H91" s="516"/>
      <c r="I91" s="516"/>
      <c r="J91" s="516"/>
      <c r="K91" s="516"/>
      <c r="L91" s="516"/>
      <c r="M91" s="516"/>
      <c r="N91" s="516"/>
      <c r="O91" s="516"/>
      <c r="P91" s="516"/>
      <c r="Q91" s="516"/>
      <c r="R91" s="516"/>
      <c r="S91" s="516"/>
      <c r="T91" s="516"/>
      <c r="U91" s="516"/>
      <c r="V91" s="516"/>
      <c r="W91" s="516"/>
      <c r="X91" s="516"/>
      <c r="Y91" s="516"/>
      <c r="Z91" s="516"/>
      <c r="AA91" s="516"/>
      <c r="AB91" s="516"/>
      <c r="AC91" s="516"/>
      <c r="AD91" s="516"/>
      <c r="AE91" s="516"/>
      <c r="AF91" s="516"/>
      <c r="AG91" s="516"/>
      <c r="AH91" s="516"/>
      <c r="AI91" s="516"/>
      <c r="AJ91" s="516"/>
      <c r="AK91" s="516"/>
      <c r="AL91" s="516"/>
      <c r="AM91" s="516"/>
      <c r="AN91" s="516"/>
      <c r="AO91" s="516"/>
      <c r="AP91" s="516"/>
      <c r="AQ91" s="516"/>
      <c r="AR91" s="516"/>
      <c r="AS91" s="516"/>
      <c r="AT91" s="516"/>
      <c r="AU91" s="516"/>
      <c r="AV91" s="516"/>
      <c r="AW91" s="516"/>
      <c r="AX91" s="516"/>
      <c r="AY91" s="516"/>
      <c r="AZ91" s="516"/>
      <c r="BA91" s="516"/>
      <c r="BB91" s="516"/>
      <c r="BC91" s="516"/>
      <c r="BD91" s="516"/>
      <c r="BE91" s="516"/>
      <c r="BF91" s="516"/>
      <c r="BG91" s="516"/>
      <c r="BH91" s="516"/>
      <c r="BI91" s="516"/>
      <c r="BJ91" s="517"/>
    </row>
    <row r="92" spans="2:62" s="25" customFormat="1" ht="18" customHeight="1">
      <c r="B92" s="677" t="s">
        <v>886</v>
      </c>
      <c r="C92" s="668" t="s">
        <v>887</v>
      </c>
      <c r="D92" s="669"/>
      <c r="E92" s="669"/>
      <c r="F92" s="669"/>
      <c r="G92" s="669"/>
      <c r="H92" s="669"/>
      <c r="I92" s="669"/>
      <c r="J92" s="669"/>
      <c r="K92" s="669"/>
      <c r="L92" s="669"/>
      <c r="M92" s="669"/>
      <c r="N92" s="669"/>
      <c r="O92" s="669"/>
      <c r="P92" s="669"/>
      <c r="Q92" s="669"/>
      <c r="R92" s="669"/>
      <c r="S92" s="669"/>
      <c r="T92" s="669"/>
      <c r="U92" s="669"/>
      <c r="V92" s="669"/>
      <c r="W92" s="669"/>
      <c r="X92" s="669"/>
      <c r="Y92" s="669"/>
      <c r="Z92" s="669"/>
      <c r="AA92" s="669"/>
      <c r="AB92" s="669"/>
      <c r="AC92" s="669"/>
      <c r="AD92" s="669"/>
      <c r="AE92" s="669"/>
      <c r="AF92" s="669"/>
      <c r="AG92" s="669"/>
      <c r="AH92" s="669"/>
      <c r="AI92" s="669"/>
      <c r="AJ92" s="669"/>
      <c r="AK92" s="669"/>
      <c r="AL92" s="669"/>
      <c r="AM92" s="669"/>
      <c r="AN92" s="669"/>
      <c r="AO92" s="669"/>
      <c r="AP92" s="669"/>
      <c r="AQ92" s="669"/>
      <c r="AR92" s="669"/>
      <c r="AS92" s="669"/>
      <c r="AT92" s="669"/>
      <c r="AU92" s="669"/>
      <c r="AV92" s="669"/>
      <c r="AW92" s="669"/>
      <c r="AX92" s="669"/>
      <c r="AY92" s="669"/>
      <c r="AZ92" s="669"/>
      <c r="BA92" s="669"/>
      <c r="BB92" s="669"/>
      <c r="BC92" s="669"/>
      <c r="BD92" s="669"/>
      <c r="BE92" s="669"/>
      <c r="BF92" s="669"/>
      <c r="BG92" s="669"/>
      <c r="BH92" s="669"/>
      <c r="BI92" s="669"/>
      <c r="BJ92" s="670"/>
    </row>
    <row r="93" spans="2:62" s="25" customFormat="1" ht="18" customHeight="1">
      <c r="B93" s="678"/>
      <c r="C93" s="671"/>
      <c r="D93" s="672"/>
      <c r="E93" s="672"/>
      <c r="F93" s="672"/>
      <c r="G93" s="672"/>
      <c r="H93" s="672"/>
      <c r="I93" s="672"/>
      <c r="J93" s="672"/>
      <c r="K93" s="672"/>
      <c r="L93" s="672"/>
      <c r="M93" s="672"/>
      <c r="N93" s="672"/>
      <c r="O93" s="672"/>
      <c r="P93" s="672"/>
      <c r="Q93" s="672"/>
      <c r="R93" s="672"/>
      <c r="S93" s="672"/>
      <c r="T93" s="672"/>
      <c r="U93" s="672"/>
      <c r="V93" s="672"/>
      <c r="W93" s="672"/>
      <c r="X93" s="672"/>
      <c r="Y93" s="672"/>
      <c r="Z93" s="672"/>
      <c r="AA93" s="672"/>
      <c r="AB93" s="672"/>
      <c r="AC93" s="672"/>
      <c r="AD93" s="672"/>
      <c r="AE93" s="672"/>
      <c r="AF93" s="672"/>
      <c r="AG93" s="672"/>
      <c r="AH93" s="672"/>
      <c r="AI93" s="672"/>
      <c r="AJ93" s="672"/>
      <c r="AK93" s="672"/>
      <c r="AL93" s="672"/>
      <c r="AM93" s="672"/>
      <c r="AN93" s="672"/>
      <c r="AO93" s="672"/>
      <c r="AP93" s="672"/>
      <c r="AQ93" s="672"/>
      <c r="AR93" s="672"/>
      <c r="AS93" s="672"/>
      <c r="AT93" s="672"/>
      <c r="AU93" s="672"/>
      <c r="AV93" s="672"/>
      <c r="AW93" s="672"/>
      <c r="AX93" s="672"/>
      <c r="AY93" s="672"/>
      <c r="AZ93" s="672"/>
      <c r="BA93" s="672"/>
      <c r="BB93" s="672"/>
      <c r="BC93" s="672"/>
      <c r="BD93" s="672"/>
      <c r="BE93" s="672"/>
      <c r="BF93" s="672"/>
      <c r="BG93" s="672"/>
      <c r="BH93" s="672"/>
      <c r="BI93" s="672"/>
      <c r="BJ93" s="673"/>
    </row>
    <row r="94" spans="2:62" s="25" customFormat="1" ht="18" customHeight="1">
      <c r="B94" s="678"/>
      <c r="C94" s="671"/>
      <c r="D94" s="672"/>
      <c r="E94" s="672"/>
      <c r="F94" s="672"/>
      <c r="G94" s="672"/>
      <c r="H94" s="672"/>
      <c r="I94" s="672"/>
      <c r="J94" s="672"/>
      <c r="K94" s="672"/>
      <c r="L94" s="672"/>
      <c r="M94" s="672"/>
      <c r="N94" s="672"/>
      <c r="O94" s="672"/>
      <c r="P94" s="672"/>
      <c r="Q94" s="672"/>
      <c r="R94" s="672"/>
      <c r="S94" s="672"/>
      <c r="T94" s="672"/>
      <c r="U94" s="672"/>
      <c r="V94" s="672"/>
      <c r="W94" s="672"/>
      <c r="X94" s="672"/>
      <c r="Y94" s="672"/>
      <c r="Z94" s="672"/>
      <c r="AA94" s="672"/>
      <c r="AB94" s="672"/>
      <c r="AC94" s="672"/>
      <c r="AD94" s="672"/>
      <c r="AE94" s="672"/>
      <c r="AF94" s="672"/>
      <c r="AG94" s="672"/>
      <c r="AH94" s="672"/>
      <c r="AI94" s="672"/>
      <c r="AJ94" s="672"/>
      <c r="AK94" s="672"/>
      <c r="AL94" s="672"/>
      <c r="AM94" s="672"/>
      <c r="AN94" s="672"/>
      <c r="AO94" s="672"/>
      <c r="AP94" s="672"/>
      <c r="AQ94" s="672"/>
      <c r="AR94" s="672"/>
      <c r="AS94" s="672"/>
      <c r="AT94" s="672"/>
      <c r="AU94" s="672"/>
      <c r="AV94" s="672"/>
      <c r="AW94" s="672"/>
      <c r="AX94" s="672"/>
      <c r="AY94" s="672"/>
      <c r="AZ94" s="672"/>
      <c r="BA94" s="672"/>
      <c r="BB94" s="672"/>
      <c r="BC94" s="672"/>
      <c r="BD94" s="672"/>
      <c r="BE94" s="672"/>
      <c r="BF94" s="672"/>
      <c r="BG94" s="672"/>
      <c r="BH94" s="672"/>
      <c r="BI94" s="672"/>
      <c r="BJ94" s="673"/>
    </row>
    <row r="95" spans="2:62" s="25" customFormat="1" ht="18" customHeight="1">
      <c r="B95" s="678"/>
      <c r="C95" s="671"/>
      <c r="D95" s="672"/>
      <c r="E95" s="672"/>
      <c r="F95" s="672"/>
      <c r="G95" s="672"/>
      <c r="H95" s="672"/>
      <c r="I95" s="672"/>
      <c r="J95" s="672"/>
      <c r="K95" s="672"/>
      <c r="L95" s="672"/>
      <c r="M95" s="672"/>
      <c r="N95" s="672"/>
      <c r="O95" s="672"/>
      <c r="P95" s="672"/>
      <c r="Q95" s="672"/>
      <c r="R95" s="672"/>
      <c r="S95" s="672"/>
      <c r="T95" s="672"/>
      <c r="U95" s="672"/>
      <c r="V95" s="672"/>
      <c r="W95" s="672"/>
      <c r="X95" s="672"/>
      <c r="Y95" s="672"/>
      <c r="Z95" s="672"/>
      <c r="AA95" s="672"/>
      <c r="AB95" s="672"/>
      <c r="AC95" s="672"/>
      <c r="AD95" s="672"/>
      <c r="AE95" s="672"/>
      <c r="AF95" s="672"/>
      <c r="AG95" s="672"/>
      <c r="AH95" s="672"/>
      <c r="AI95" s="672"/>
      <c r="AJ95" s="672"/>
      <c r="AK95" s="672"/>
      <c r="AL95" s="672"/>
      <c r="AM95" s="672"/>
      <c r="AN95" s="672"/>
      <c r="AO95" s="672"/>
      <c r="AP95" s="672"/>
      <c r="AQ95" s="672"/>
      <c r="AR95" s="672"/>
      <c r="AS95" s="672"/>
      <c r="AT95" s="672"/>
      <c r="AU95" s="672"/>
      <c r="AV95" s="672"/>
      <c r="AW95" s="672"/>
      <c r="AX95" s="672"/>
      <c r="AY95" s="672"/>
      <c r="AZ95" s="672"/>
      <c r="BA95" s="672"/>
      <c r="BB95" s="672"/>
      <c r="BC95" s="672"/>
      <c r="BD95" s="672"/>
      <c r="BE95" s="672"/>
      <c r="BF95" s="672"/>
      <c r="BG95" s="672"/>
      <c r="BH95" s="672"/>
      <c r="BI95" s="672"/>
      <c r="BJ95" s="673"/>
    </row>
    <row r="96" spans="2:62" s="25" customFormat="1" ht="18" customHeight="1">
      <c r="B96" s="678"/>
      <c r="C96" s="671"/>
      <c r="D96" s="672"/>
      <c r="E96" s="672"/>
      <c r="F96" s="672"/>
      <c r="G96" s="672"/>
      <c r="H96" s="672"/>
      <c r="I96" s="672"/>
      <c r="J96" s="672"/>
      <c r="K96" s="672"/>
      <c r="L96" s="672"/>
      <c r="M96" s="672"/>
      <c r="N96" s="672"/>
      <c r="O96" s="672"/>
      <c r="P96" s="672"/>
      <c r="Q96" s="672"/>
      <c r="R96" s="672"/>
      <c r="S96" s="672"/>
      <c r="T96" s="672"/>
      <c r="U96" s="672"/>
      <c r="V96" s="672"/>
      <c r="W96" s="672"/>
      <c r="X96" s="672"/>
      <c r="Y96" s="672"/>
      <c r="Z96" s="672"/>
      <c r="AA96" s="672"/>
      <c r="AB96" s="672"/>
      <c r="AC96" s="672"/>
      <c r="AD96" s="672"/>
      <c r="AE96" s="672"/>
      <c r="AF96" s="672"/>
      <c r="AG96" s="672"/>
      <c r="AH96" s="672"/>
      <c r="AI96" s="672"/>
      <c r="AJ96" s="672"/>
      <c r="AK96" s="672"/>
      <c r="AL96" s="672"/>
      <c r="AM96" s="672"/>
      <c r="AN96" s="672"/>
      <c r="AO96" s="672"/>
      <c r="AP96" s="672"/>
      <c r="AQ96" s="672"/>
      <c r="AR96" s="672"/>
      <c r="AS96" s="672"/>
      <c r="AT96" s="672"/>
      <c r="AU96" s="672"/>
      <c r="AV96" s="672"/>
      <c r="AW96" s="672"/>
      <c r="AX96" s="672"/>
      <c r="AY96" s="672"/>
      <c r="AZ96" s="672"/>
      <c r="BA96" s="672"/>
      <c r="BB96" s="672"/>
      <c r="BC96" s="672"/>
      <c r="BD96" s="672"/>
      <c r="BE96" s="672"/>
      <c r="BF96" s="672"/>
      <c r="BG96" s="672"/>
      <c r="BH96" s="672"/>
      <c r="BI96" s="672"/>
      <c r="BJ96" s="673"/>
    </row>
    <row r="97" spans="2:62" s="25" customFormat="1" ht="18" customHeight="1">
      <c r="B97" s="678"/>
      <c r="C97" s="671"/>
      <c r="D97" s="672"/>
      <c r="E97" s="672"/>
      <c r="F97" s="672"/>
      <c r="G97" s="672"/>
      <c r="H97" s="672"/>
      <c r="I97" s="672"/>
      <c r="J97" s="672"/>
      <c r="K97" s="672"/>
      <c r="L97" s="672"/>
      <c r="M97" s="672"/>
      <c r="N97" s="672"/>
      <c r="O97" s="672"/>
      <c r="P97" s="672"/>
      <c r="Q97" s="672"/>
      <c r="R97" s="672"/>
      <c r="S97" s="672"/>
      <c r="T97" s="672"/>
      <c r="U97" s="672"/>
      <c r="V97" s="672"/>
      <c r="W97" s="672"/>
      <c r="X97" s="672"/>
      <c r="Y97" s="672"/>
      <c r="Z97" s="672"/>
      <c r="AA97" s="672"/>
      <c r="AB97" s="672"/>
      <c r="AC97" s="672"/>
      <c r="AD97" s="672"/>
      <c r="AE97" s="672"/>
      <c r="AF97" s="672"/>
      <c r="AG97" s="672"/>
      <c r="AH97" s="672"/>
      <c r="AI97" s="672"/>
      <c r="AJ97" s="672"/>
      <c r="AK97" s="672"/>
      <c r="AL97" s="672"/>
      <c r="AM97" s="672"/>
      <c r="AN97" s="672"/>
      <c r="AO97" s="672"/>
      <c r="AP97" s="672"/>
      <c r="AQ97" s="672"/>
      <c r="AR97" s="672"/>
      <c r="AS97" s="672"/>
      <c r="AT97" s="672"/>
      <c r="AU97" s="672"/>
      <c r="AV97" s="672"/>
      <c r="AW97" s="672"/>
      <c r="AX97" s="672"/>
      <c r="AY97" s="672"/>
      <c r="AZ97" s="672"/>
      <c r="BA97" s="672"/>
      <c r="BB97" s="672"/>
      <c r="BC97" s="672"/>
      <c r="BD97" s="672"/>
      <c r="BE97" s="672"/>
      <c r="BF97" s="672"/>
      <c r="BG97" s="672"/>
      <c r="BH97" s="672"/>
      <c r="BI97" s="672"/>
      <c r="BJ97" s="673"/>
    </row>
    <row r="98" spans="2:62" s="25" customFormat="1" ht="18" customHeight="1">
      <c r="B98" s="678"/>
      <c r="C98" s="671"/>
      <c r="D98" s="672"/>
      <c r="E98" s="672"/>
      <c r="F98" s="672"/>
      <c r="G98" s="672"/>
      <c r="H98" s="672"/>
      <c r="I98" s="672"/>
      <c r="J98" s="672"/>
      <c r="K98" s="672"/>
      <c r="L98" s="672"/>
      <c r="M98" s="672"/>
      <c r="N98" s="672"/>
      <c r="O98" s="672"/>
      <c r="P98" s="672"/>
      <c r="Q98" s="672"/>
      <c r="R98" s="672"/>
      <c r="S98" s="672"/>
      <c r="T98" s="672"/>
      <c r="U98" s="672"/>
      <c r="V98" s="672"/>
      <c r="W98" s="672"/>
      <c r="X98" s="672"/>
      <c r="Y98" s="672"/>
      <c r="Z98" s="672"/>
      <c r="AA98" s="672"/>
      <c r="AB98" s="672"/>
      <c r="AC98" s="672"/>
      <c r="AD98" s="672"/>
      <c r="AE98" s="672"/>
      <c r="AF98" s="672"/>
      <c r="AG98" s="672"/>
      <c r="AH98" s="672"/>
      <c r="AI98" s="672"/>
      <c r="AJ98" s="672"/>
      <c r="AK98" s="672"/>
      <c r="AL98" s="672"/>
      <c r="AM98" s="672"/>
      <c r="AN98" s="672"/>
      <c r="AO98" s="672"/>
      <c r="AP98" s="672"/>
      <c r="AQ98" s="672"/>
      <c r="AR98" s="672"/>
      <c r="AS98" s="672"/>
      <c r="AT98" s="672"/>
      <c r="AU98" s="672"/>
      <c r="AV98" s="672"/>
      <c r="AW98" s="672"/>
      <c r="AX98" s="672"/>
      <c r="AY98" s="672"/>
      <c r="AZ98" s="672"/>
      <c r="BA98" s="672"/>
      <c r="BB98" s="672"/>
      <c r="BC98" s="672"/>
      <c r="BD98" s="672"/>
      <c r="BE98" s="672"/>
      <c r="BF98" s="672"/>
      <c r="BG98" s="672"/>
      <c r="BH98" s="672"/>
      <c r="BI98" s="672"/>
      <c r="BJ98" s="673"/>
    </row>
    <row r="99" spans="2:62" s="25" customFormat="1" ht="18" customHeight="1">
      <c r="B99" s="678"/>
      <c r="C99" s="671"/>
      <c r="D99" s="672"/>
      <c r="E99" s="672"/>
      <c r="F99" s="672"/>
      <c r="G99" s="672"/>
      <c r="H99" s="672"/>
      <c r="I99" s="672"/>
      <c r="J99" s="672"/>
      <c r="K99" s="672"/>
      <c r="L99" s="672"/>
      <c r="M99" s="672"/>
      <c r="N99" s="672"/>
      <c r="O99" s="672"/>
      <c r="P99" s="672"/>
      <c r="Q99" s="672"/>
      <c r="R99" s="672"/>
      <c r="S99" s="672"/>
      <c r="T99" s="672"/>
      <c r="U99" s="672"/>
      <c r="V99" s="672"/>
      <c r="W99" s="672"/>
      <c r="X99" s="672"/>
      <c r="Y99" s="672"/>
      <c r="Z99" s="672"/>
      <c r="AA99" s="672"/>
      <c r="AB99" s="672"/>
      <c r="AC99" s="672"/>
      <c r="AD99" s="672"/>
      <c r="AE99" s="672"/>
      <c r="AF99" s="672"/>
      <c r="AG99" s="672"/>
      <c r="AH99" s="672"/>
      <c r="AI99" s="672"/>
      <c r="AJ99" s="672"/>
      <c r="AK99" s="672"/>
      <c r="AL99" s="672"/>
      <c r="AM99" s="672"/>
      <c r="AN99" s="672"/>
      <c r="AO99" s="672"/>
      <c r="AP99" s="672"/>
      <c r="AQ99" s="672"/>
      <c r="AR99" s="672"/>
      <c r="AS99" s="672"/>
      <c r="AT99" s="672"/>
      <c r="AU99" s="672"/>
      <c r="AV99" s="672"/>
      <c r="AW99" s="672"/>
      <c r="AX99" s="672"/>
      <c r="AY99" s="672"/>
      <c r="AZ99" s="672"/>
      <c r="BA99" s="672"/>
      <c r="BB99" s="672"/>
      <c r="BC99" s="672"/>
      <c r="BD99" s="672"/>
      <c r="BE99" s="672"/>
      <c r="BF99" s="672"/>
      <c r="BG99" s="672"/>
      <c r="BH99" s="672"/>
      <c r="BI99" s="672"/>
      <c r="BJ99" s="673"/>
    </row>
    <row r="100" spans="2:62" s="25" customFormat="1" ht="18" customHeight="1">
      <c r="B100" s="678"/>
      <c r="C100" s="671"/>
      <c r="D100" s="672"/>
      <c r="E100" s="672"/>
      <c r="F100" s="672"/>
      <c r="G100" s="672"/>
      <c r="H100" s="672"/>
      <c r="I100" s="672"/>
      <c r="J100" s="672"/>
      <c r="K100" s="672"/>
      <c r="L100" s="672"/>
      <c r="M100" s="672"/>
      <c r="N100" s="672"/>
      <c r="O100" s="672"/>
      <c r="P100" s="672"/>
      <c r="Q100" s="672"/>
      <c r="R100" s="672"/>
      <c r="S100" s="672"/>
      <c r="T100" s="672"/>
      <c r="U100" s="672"/>
      <c r="V100" s="672"/>
      <c r="W100" s="672"/>
      <c r="X100" s="672"/>
      <c r="Y100" s="672"/>
      <c r="Z100" s="672"/>
      <c r="AA100" s="672"/>
      <c r="AB100" s="672"/>
      <c r="AC100" s="672"/>
      <c r="AD100" s="672"/>
      <c r="AE100" s="672"/>
      <c r="AF100" s="672"/>
      <c r="AG100" s="672"/>
      <c r="AH100" s="672"/>
      <c r="AI100" s="672"/>
      <c r="AJ100" s="672"/>
      <c r="AK100" s="672"/>
      <c r="AL100" s="672"/>
      <c r="AM100" s="672"/>
      <c r="AN100" s="672"/>
      <c r="AO100" s="672"/>
      <c r="AP100" s="672"/>
      <c r="AQ100" s="672"/>
      <c r="AR100" s="672"/>
      <c r="AS100" s="672"/>
      <c r="AT100" s="672"/>
      <c r="AU100" s="672"/>
      <c r="AV100" s="672"/>
      <c r="AW100" s="672"/>
      <c r="AX100" s="672"/>
      <c r="AY100" s="672"/>
      <c r="AZ100" s="672"/>
      <c r="BA100" s="672"/>
      <c r="BB100" s="672"/>
      <c r="BC100" s="672"/>
      <c r="BD100" s="672"/>
      <c r="BE100" s="672"/>
      <c r="BF100" s="672"/>
      <c r="BG100" s="672"/>
      <c r="BH100" s="672"/>
      <c r="BI100" s="672"/>
      <c r="BJ100" s="673"/>
    </row>
    <row r="101" spans="2:62" s="25" customFormat="1" ht="18" customHeight="1">
      <c r="B101" s="678"/>
      <c r="C101" s="671"/>
      <c r="D101" s="672"/>
      <c r="E101" s="672"/>
      <c r="F101" s="672"/>
      <c r="G101" s="672"/>
      <c r="H101" s="672"/>
      <c r="I101" s="672"/>
      <c r="J101" s="672"/>
      <c r="K101" s="672"/>
      <c r="L101" s="672"/>
      <c r="M101" s="672"/>
      <c r="N101" s="672"/>
      <c r="O101" s="672"/>
      <c r="P101" s="672"/>
      <c r="Q101" s="672"/>
      <c r="R101" s="672"/>
      <c r="S101" s="672"/>
      <c r="T101" s="672"/>
      <c r="U101" s="672"/>
      <c r="V101" s="672"/>
      <c r="W101" s="672"/>
      <c r="X101" s="672"/>
      <c r="Y101" s="672"/>
      <c r="Z101" s="672"/>
      <c r="AA101" s="672"/>
      <c r="AB101" s="672"/>
      <c r="AC101" s="672"/>
      <c r="AD101" s="672"/>
      <c r="AE101" s="672"/>
      <c r="AF101" s="672"/>
      <c r="AG101" s="672"/>
      <c r="AH101" s="672"/>
      <c r="AI101" s="672"/>
      <c r="AJ101" s="672"/>
      <c r="AK101" s="672"/>
      <c r="AL101" s="672"/>
      <c r="AM101" s="672"/>
      <c r="AN101" s="672"/>
      <c r="AO101" s="672"/>
      <c r="AP101" s="672"/>
      <c r="AQ101" s="672"/>
      <c r="AR101" s="672"/>
      <c r="AS101" s="672"/>
      <c r="AT101" s="672"/>
      <c r="AU101" s="672"/>
      <c r="AV101" s="672"/>
      <c r="AW101" s="672"/>
      <c r="AX101" s="672"/>
      <c r="AY101" s="672"/>
      <c r="AZ101" s="672"/>
      <c r="BA101" s="672"/>
      <c r="BB101" s="672"/>
      <c r="BC101" s="672"/>
      <c r="BD101" s="672"/>
      <c r="BE101" s="672"/>
      <c r="BF101" s="672"/>
      <c r="BG101" s="672"/>
      <c r="BH101" s="672"/>
      <c r="BI101" s="672"/>
      <c r="BJ101" s="673"/>
    </row>
    <row r="102" spans="2:62" s="25" customFormat="1" ht="18" customHeight="1">
      <c r="B102" s="679"/>
      <c r="C102" s="674"/>
      <c r="D102" s="675"/>
      <c r="E102" s="675"/>
      <c r="F102" s="675"/>
      <c r="G102" s="675"/>
      <c r="H102" s="675"/>
      <c r="I102" s="675"/>
      <c r="J102" s="675"/>
      <c r="K102" s="675"/>
      <c r="L102" s="675"/>
      <c r="M102" s="675"/>
      <c r="N102" s="675"/>
      <c r="O102" s="675"/>
      <c r="P102" s="675"/>
      <c r="Q102" s="675"/>
      <c r="R102" s="675"/>
      <c r="S102" s="675"/>
      <c r="T102" s="675"/>
      <c r="U102" s="675"/>
      <c r="V102" s="675"/>
      <c r="W102" s="675"/>
      <c r="X102" s="675"/>
      <c r="Y102" s="675"/>
      <c r="Z102" s="675"/>
      <c r="AA102" s="675"/>
      <c r="AB102" s="675"/>
      <c r="AC102" s="675"/>
      <c r="AD102" s="675"/>
      <c r="AE102" s="675"/>
      <c r="AF102" s="675"/>
      <c r="AG102" s="675"/>
      <c r="AH102" s="675"/>
      <c r="AI102" s="675"/>
      <c r="AJ102" s="675"/>
      <c r="AK102" s="675"/>
      <c r="AL102" s="675"/>
      <c r="AM102" s="675"/>
      <c r="AN102" s="675"/>
      <c r="AO102" s="675"/>
      <c r="AP102" s="675"/>
      <c r="AQ102" s="675"/>
      <c r="AR102" s="675"/>
      <c r="AS102" s="675"/>
      <c r="AT102" s="675"/>
      <c r="AU102" s="675"/>
      <c r="AV102" s="675"/>
      <c r="AW102" s="675"/>
      <c r="AX102" s="675"/>
      <c r="AY102" s="675"/>
      <c r="AZ102" s="675"/>
      <c r="BA102" s="675"/>
      <c r="BB102" s="675"/>
      <c r="BC102" s="675"/>
      <c r="BD102" s="675"/>
      <c r="BE102" s="675"/>
      <c r="BF102" s="675"/>
      <c r="BG102" s="675"/>
      <c r="BH102" s="675"/>
      <c r="BI102" s="675"/>
      <c r="BJ102" s="676"/>
    </row>
    <row r="103" spans="2:62" s="25" customFormat="1" ht="18" customHeight="1">
      <c r="B103" s="677" t="s">
        <v>888</v>
      </c>
      <c r="C103" s="509" t="s">
        <v>889</v>
      </c>
      <c r="D103" s="510"/>
      <c r="E103" s="510"/>
      <c r="F103" s="510"/>
      <c r="G103" s="510"/>
      <c r="H103" s="510"/>
      <c r="I103" s="510"/>
      <c r="J103" s="510"/>
      <c r="K103" s="510"/>
      <c r="L103" s="510"/>
      <c r="M103" s="510"/>
      <c r="N103" s="510"/>
      <c r="O103" s="510"/>
      <c r="P103" s="510"/>
      <c r="Q103" s="510"/>
      <c r="R103" s="510"/>
      <c r="S103" s="510"/>
      <c r="T103" s="510"/>
      <c r="U103" s="510"/>
      <c r="V103" s="510"/>
      <c r="W103" s="510"/>
      <c r="X103" s="510"/>
      <c r="Y103" s="510"/>
      <c r="Z103" s="510"/>
      <c r="AA103" s="510"/>
      <c r="AB103" s="510"/>
      <c r="AC103" s="510"/>
      <c r="AD103" s="510"/>
      <c r="AE103" s="510"/>
      <c r="AF103" s="510"/>
      <c r="AG103" s="510"/>
      <c r="AH103" s="510"/>
      <c r="AI103" s="510"/>
      <c r="AJ103" s="510"/>
      <c r="AK103" s="510"/>
      <c r="AL103" s="510"/>
      <c r="AM103" s="510"/>
      <c r="AN103" s="510"/>
      <c r="AO103" s="510"/>
      <c r="AP103" s="510"/>
      <c r="AQ103" s="510"/>
      <c r="AR103" s="510"/>
      <c r="AS103" s="510"/>
      <c r="AT103" s="510"/>
      <c r="AU103" s="510"/>
      <c r="AV103" s="510"/>
      <c r="AW103" s="510"/>
      <c r="AX103" s="510"/>
      <c r="AY103" s="510"/>
      <c r="AZ103" s="510"/>
      <c r="BA103" s="510"/>
      <c r="BB103" s="510"/>
      <c r="BC103" s="510"/>
      <c r="BD103" s="510"/>
      <c r="BE103" s="510"/>
      <c r="BF103" s="510"/>
      <c r="BG103" s="510"/>
      <c r="BH103" s="510"/>
      <c r="BI103" s="510"/>
      <c r="BJ103" s="511"/>
    </row>
    <row r="104" spans="2:62" s="25" customFormat="1" ht="18" customHeight="1">
      <c r="B104" s="678"/>
      <c r="C104" s="512"/>
      <c r="D104" s="513"/>
      <c r="E104" s="513"/>
      <c r="F104" s="513"/>
      <c r="G104" s="513"/>
      <c r="H104" s="513"/>
      <c r="I104" s="513"/>
      <c r="J104" s="513"/>
      <c r="K104" s="513"/>
      <c r="L104" s="513"/>
      <c r="M104" s="513"/>
      <c r="N104" s="513"/>
      <c r="O104" s="513"/>
      <c r="P104" s="513"/>
      <c r="Q104" s="513"/>
      <c r="R104" s="513"/>
      <c r="S104" s="513"/>
      <c r="T104" s="513"/>
      <c r="U104" s="513"/>
      <c r="V104" s="513"/>
      <c r="W104" s="513"/>
      <c r="X104" s="513"/>
      <c r="Y104" s="513"/>
      <c r="Z104" s="513"/>
      <c r="AA104" s="513"/>
      <c r="AB104" s="513"/>
      <c r="AC104" s="513"/>
      <c r="AD104" s="513"/>
      <c r="AE104" s="513"/>
      <c r="AF104" s="513"/>
      <c r="AG104" s="513"/>
      <c r="AH104" s="513"/>
      <c r="AI104" s="513"/>
      <c r="AJ104" s="513"/>
      <c r="AK104" s="513"/>
      <c r="AL104" s="513"/>
      <c r="AM104" s="513"/>
      <c r="AN104" s="513"/>
      <c r="AO104" s="513"/>
      <c r="AP104" s="513"/>
      <c r="AQ104" s="513"/>
      <c r="AR104" s="513"/>
      <c r="AS104" s="513"/>
      <c r="AT104" s="513"/>
      <c r="AU104" s="513"/>
      <c r="AV104" s="513"/>
      <c r="AW104" s="513"/>
      <c r="AX104" s="513"/>
      <c r="AY104" s="513"/>
      <c r="AZ104" s="513"/>
      <c r="BA104" s="513"/>
      <c r="BB104" s="513"/>
      <c r="BC104" s="513"/>
      <c r="BD104" s="513"/>
      <c r="BE104" s="513"/>
      <c r="BF104" s="513"/>
      <c r="BG104" s="513"/>
      <c r="BH104" s="513"/>
      <c r="BI104" s="513"/>
      <c r="BJ104" s="514"/>
    </row>
    <row r="105" spans="2:62" s="25" customFormat="1" ht="18" customHeight="1">
      <c r="B105" s="678"/>
      <c r="C105" s="512"/>
      <c r="D105" s="513"/>
      <c r="E105" s="513"/>
      <c r="F105" s="513"/>
      <c r="G105" s="513"/>
      <c r="H105" s="513"/>
      <c r="I105" s="513"/>
      <c r="J105" s="513"/>
      <c r="K105" s="513"/>
      <c r="L105" s="513"/>
      <c r="M105" s="513"/>
      <c r="N105" s="513"/>
      <c r="O105" s="513"/>
      <c r="P105" s="513"/>
      <c r="Q105" s="513"/>
      <c r="R105" s="513"/>
      <c r="S105" s="513"/>
      <c r="T105" s="513"/>
      <c r="U105" s="513"/>
      <c r="V105" s="513"/>
      <c r="W105" s="513"/>
      <c r="X105" s="513"/>
      <c r="Y105" s="513"/>
      <c r="Z105" s="513"/>
      <c r="AA105" s="513"/>
      <c r="AB105" s="513"/>
      <c r="AC105" s="513"/>
      <c r="AD105" s="513"/>
      <c r="AE105" s="513"/>
      <c r="AF105" s="513"/>
      <c r="AG105" s="513"/>
      <c r="AH105" s="513"/>
      <c r="AI105" s="513"/>
      <c r="AJ105" s="513"/>
      <c r="AK105" s="513"/>
      <c r="AL105" s="513"/>
      <c r="AM105" s="513"/>
      <c r="AN105" s="513"/>
      <c r="AO105" s="513"/>
      <c r="AP105" s="513"/>
      <c r="AQ105" s="513"/>
      <c r="AR105" s="513"/>
      <c r="AS105" s="513"/>
      <c r="AT105" s="513"/>
      <c r="AU105" s="513"/>
      <c r="AV105" s="513"/>
      <c r="AW105" s="513"/>
      <c r="AX105" s="513"/>
      <c r="AY105" s="513"/>
      <c r="AZ105" s="513"/>
      <c r="BA105" s="513"/>
      <c r="BB105" s="513"/>
      <c r="BC105" s="513"/>
      <c r="BD105" s="513"/>
      <c r="BE105" s="513"/>
      <c r="BF105" s="513"/>
      <c r="BG105" s="513"/>
      <c r="BH105" s="513"/>
      <c r="BI105" s="513"/>
      <c r="BJ105" s="514"/>
    </row>
    <row r="106" spans="2:62" s="25" customFormat="1" ht="18" customHeight="1">
      <c r="B106" s="678"/>
      <c r="C106" s="512"/>
      <c r="D106" s="513"/>
      <c r="E106" s="513"/>
      <c r="F106" s="513"/>
      <c r="G106" s="513"/>
      <c r="H106" s="513"/>
      <c r="I106" s="513"/>
      <c r="J106" s="513"/>
      <c r="K106" s="513"/>
      <c r="L106" s="513"/>
      <c r="M106" s="513"/>
      <c r="N106" s="513"/>
      <c r="O106" s="513"/>
      <c r="P106" s="513"/>
      <c r="Q106" s="513"/>
      <c r="R106" s="513"/>
      <c r="S106" s="513"/>
      <c r="T106" s="513"/>
      <c r="U106" s="513"/>
      <c r="V106" s="513"/>
      <c r="W106" s="513"/>
      <c r="X106" s="513"/>
      <c r="Y106" s="513"/>
      <c r="Z106" s="513"/>
      <c r="AA106" s="513"/>
      <c r="AB106" s="513"/>
      <c r="AC106" s="513"/>
      <c r="AD106" s="513"/>
      <c r="AE106" s="513"/>
      <c r="AF106" s="513"/>
      <c r="AG106" s="513"/>
      <c r="AH106" s="513"/>
      <c r="AI106" s="513"/>
      <c r="AJ106" s="513"/>
      <c r="AK106" s="513"/>
      <c r="AL106" s="513"/>
      <c r="AM106" s="513"/>
      <c r="AN106" s="513"/>
      <c r="AO106" s="513"/>
      <c r="AP106" s="513"/>
      <c r="AQ106" s="513"/>
      <c r="AR106" s="513"/>
      <c r="AS106" s="513"/>
      <c r="AT106" s="513"/>
      <c r="AU106" s="513"/>
      <c r="AV106" s="513"/>
      <c r="AW106" s="513"/>
      <c r="AX106" s="513"/>
      <c r="AY106" s="513"/>
      <c r="AZ106" s="513"/>
      <c r="BA106" s="513"/>
      <c r="BB106" s="513"/>
      <c r="BC106" s="513"/>
      <c r="BD106" s="513"/>
      <c r="BE106" s="513"/>
      <c r="BF106" s="513"/>
      <c r="BG106" s="513"/>
      <c r="BH106" s="513"/>
      <c r="BI106" s="513"/>
      <c r="BJ106" s="514"/>
    </row>
    <row r="107" spans="2:62" s="25" customFormat="1" ht="18" customHeight="1">
      <c r="B107" s="678"/>
      <c r="C107" s="512"/>
      <c r="D107" s="513"/>
      <c r="E107" s="513"/>
      <c r="F107" s="513"/>
      <c r="G107" s="513"/>
      <c r="H107" s="513"/>
      <c r="I107" s="513"/>
      <c r="J107" s="513"/>
      <c r="K107" s="513"/>
      <c r="L107" s="513"/>
      <c r="M107" s="513"/>
      <c r="N107" s="513"/>
      <c r="O107" s="513"/>
      <c r="P107" s="513"/>
      <c r="Q107" s="513"/>
      <c r="R107" s="513"/>
      <c r="S107" s="513"/>
      <c r="T107" s="513"/>
      <c r="U107" s="513"/>
      <c r="V107" s="513"/>
      <c r="W107" s="513"/>
      <c r="X107" s="513"/>
      <c r="Y107" s="513"/>
      <c r="Z107" s="513"/>
      <c r="AA107" s="513"/>
      <c r="AB107" s="513"/>
      <c r="AC107" s="513"/>
      <c r="AD107" s="513"/>
      <c r="AE107" s="513"/>
      <c r="AF107" s="513"/>
      <c r="AG107" s="513"/>
      <c r="AH107" s="513"/>
      <c r="AI107" s="513"/>
      <c r="AJ107" s="513"/>
      <c r="AK107" s="513"/>
      <c r="AL107" s="513"/>
      <c r="AM107" s="513"/>
      <c r="AN107" s="513"/>
      <c r="AO107" s="513"/>
      <c r="AP107" s="513"/>
      <c r="AQ107" s="513"/>
      <c r="AR107" s="513"/>
      <c r="AS107" s="513"/>
      <c r="AT107" s="513"/>
      <c r="AU107" s="513"/>
      <c r="AV107" s="513"/>
      <c r="AW107" s="513"/>
      <c r="AX107" s="513"/>
      <c r="AY107" s="513"/>
      <c r="AZ107" s="513"/>
      <c r="BA107" s="513"/>
      <c r="BB107" s="513"/>
      <c r="BC107" s="513"/>
      <c r="BD107" s="513"/>
      <c r="BE107" s="513"/>
      <c r="BF107" s="513"/>
      <c r="BG107" s="513"/>
      <c r="BH107" s="513"/>
      <c r="BI107" s="513"/>
      <c r="BJ107" s="514"/>
    </row>
    <row r="108" spans="2:62" s="25" customFormat="1" ht="18" customHeight="1">
      <c r="B108" s="678"/>
      <c r="C108" s="512"/>
      <c r="D108" s="513"/>
      <c r="E108" s="513"/>
      <c r="F108" s="513"/>
      <c r="G108" s="513"/>
      <c r="H108" s="513"/>
      <c r="I108" s="513"/>
      <c r="J108" s="513"/>
      <c r="K108" s="513"/>
      <c r="L108" s="513"/>
      <c r="M108" s="513"/>
      <c r="N108" s="513"/>
      <c r="O108" s="513"/>
      <c r="P108" s="513"/>
      <c r="Q108" s="513"/>
      <c r="R108" s="513"/>
      <c r="S108" s="513"/>
      <c r="T108" s="513"/>
      <c r="U108" s="513"/>
      <c r="V108" s="513"/>
      <c r="W108" s="513"/>
      <c r="X108" s="513"/>
      <c r="Y108" s="513"/>
      <c r="Z108" s="513"/>
      <c r="AA108" s="513"/>
      <c r="AB108" s="513"/>
      <c r="AC108" s="513"/>
      <c r="AD108" s="513"/>
      <c r="AE108" s="513"/>
      <c r="AF108" s="513"/>
      <c r="AG108" s="513"/>
      <c r="AH108" s="513"/>
      <c r="AI108" s="513"/>
      <c r="AJ108" s="513"/>
      <c r="AK108" s="513"/>
      <c r="AL108" s="513"/>
      <c r="AM108" s="513"/>
      <c r="AN108" s="513"/>
      <c r="AO108" s="513"/>
      <c r="AP108" s="513"/>
      <c r="AQ108" s="513"/>
      <c r="AR108" s="513"/>
      <c r="AS108" s="513"/>
      <c r="AT108" s="513"/>
      <c r="AU108" s="513"/>
      <c r="AV108" s="513"/>
      <c r="AW108" s="513"/>
      <c r="AX108" s="513"/>
      <c r="AY108" s="513"/>
      <c r="AZ108" s="513"/>
      <c r="BA108" s="513"/>
      <c r="BB108" s="513"/>
      <c r="BC108" s="513"/>
      <c r="BD108" s="513"/>
      <c r="BE108" s="513"/>
      <c r="BF108" s="513"/>
      <c r="BG108" s="513"/>
      <c r="BH108" s="513"/>
      <c r="BI108" s="513"/>
      <c r="BJ108" s="514"/>
    </row>
    <row r="109" spans="2:62" s="25" customFormat="1" ht="18" customHeight="1">
      <c r="B109" s="678"/>
      <c r="C109" s="512"/>
      <c r="D109" s="513"/>
      <c r="E109" s="513"/>
      <c r="F109" s="513"/>
      <c r="G109" s="513"/>
      <c r="H109" s="513"/>
      <c r="I109" s="513"/>
      <c r="J109" s="513"/>
      <c r="K109" s="513"/>
      <c r="L109" s="513"/>
      <c r="M109" s="513"/>
      <c r="N109" s="513"/>
      <c r="O109" s="513"/>
      <c r="P109" s="513"/>
      <c r="Q109" s="513"/>
      <c r="R109" s="513"/>
      <c r="S109" s="513"/>
      <c r="T109" s="513"/>
      <c r="U109" s="513"/>
      <c r="V109" s="513"/>
      <c r="W109" s="513"/>
      <c r="X109" s="513"/>
      <c r="Y109" s="513"/>
      <c r="Z109" s="513"/>
      <c r="AA109" s="513"/>
      <c r="AB109" s="513"/>
      <c r="AC109" s="513"/>
      <c r="AD109" s="513"/>
      <c r="AE109" s="513"/>
      <c r="AF109" s="513"/>
      <c r="AG109" s="513"/>
      <c r="AH109" s="513"/>
      <c r="AI109" s="513"/>
      <c r="AJ109" s="513"/>
      <c r="AK109" s="513"/>
      <c r="AL109" s="513"/>
      <c r="AM109" s="513"/>
      <c r="AN109" s="513"/>
      <c r="AO109" s="513"/>
      <c r="AP109" s="513"/>
      <c r="AQ109" s="513"/>
      <c r="AR109" s="513"/>
      <c r="AS109" s="513"/>
      <c r="AT109" s="513"/>
      <c r="AU109" s="513"/>
      <c r="AV109" s="513"/>
      <c r="AW109" s="513"/>
      <c r="AX109" s="513"/>
      <c r="AY109" s="513"/>
      <c r="AZ109" s="513"/>
      <c r="BA109" s="513"/>
      <c r="BB109" s="513"/>
      <c r="BC109" s="513"/>
      <c r="BD109" s="513"/>
      <c r="BE109" s="513"/>
      <c r="BF109" s="513"/>
      <c r="BG109" s="513"/>
      <c r="BH109" s="513"/>
      <c r="BI109" s="513"/>
      <c r="BJ109" s="514"/>
    </row>
    <row r="110" spans="2:62" s="25" customFormat="1" ht="18" customHeight="1">
      <c r="B110" s="678"/>
      <c r="C110" s="512"/>
      <c r="D110" s="513"/>
      <c r="E110" s="513"/>
      <c r="F110" s="513"/>
      <c r="G110" s="513"/>
      <c r="H110" s="513"/>
      <c r="I110" s="513"/>
      <c r="J110" s="513"/>
      <c r="K110" s="513"/>
      <c r="L110" s="513"/>
      <c r="M110" s="513"/>
      <c r="N110" s="513"/>
      <c r="O110" s="513"/>
      <c r="P110" s="513"/>
      <c r="Q110" s="513"/>
      <c r="R110" s="513"/>
      <c r="S110" s="513"/>
      <c r="T110" s="513"/>
      <c r="U110" s="513"/>
      <c r="V110" s="513"/>
      <c r="W110" s="513"/>
      <c r="X110" s="513"/>
      <c r="Y110" s="513"/>
      <c r="Z110" s="513"/>
      <c r="AA110" s="513"/>
      <c r="AB110" s="513"/>
      <c r="AC110" s="513"/>
      <c r="AD110" s="513"/>
      <c r="AE110" s="513"/>
      <c r="AF110" s="513"/>
      <c r="AG110" s="513"/>
      <c r="AH110" s="513"/>
      <c r="AI110" s="513"/>
      <c r="AJ110" s="513"/>
      <c r="AK110" s="513"/>
      <c r="AL110" s="513"/>
      <c r="AM110" s="513"/>
      <c r="AN110" s="513"/>
      <c r="AO110" s="513"/>
      <c r="AP110" s="513"/>
      <c r="AQ110" s="513"/>
      <c r="AR110" s="513"/>
      <c r="AS110" s="513"/>
      <c r="AT110" s="513"/>
      <c r="AU110" s="513"/>
      <c r="AV110" s="513"/>
      <c r="AW110" s="513"/>
      <c r="AX110" s="513"/>
      <c r="AY110" s="513"/>
      <c r="AZ110" s="513"/>
      <c r="BA110" s="513"/>
      <c r="BB110" s="513"/>
      <c r="BC110" s="513"/>
      <c r="BD110" s="513"/>
      <c r="BE110" s="513"/>
      <c r="BF110" s="513"/>
      <c r="BG110" s="513"/>
      <c r="BH110" s="513"/>
      <c r="BI110" s="513"/>
      <c r="BJ110" s="514"/>
    </row>
    <row r="111" spans="2:62" s="25" customFormat="1" ht="18" customHeight="1">
      <c r="B111" s="678"/>
      <c r="C111" s="512"/>
      <c r="D111" s="513"/>
      <c r="E111" s="513"/>
      <c r="F111" s="513"/>
      <c r="G111" s="513"/>
      <c r="H111" s="513"/>
      <c r="I111" s="513"/>
      <c r="J111" s="513"/>
      <c r="K111" s="513"/>
      <c r="L111" s="513"/>
      <c r="M111" s="513"/>
      <c r="N111" s="513"/>
      <c r="O111" s="513"/>
      <c r="P111" s="513"/>
      <c r="Q111" s="513"/>
      <c r="R111" s="513"/>
      <c r="S111" s="513"/>
      <c r="T111" s="513"/>
      <c r="U111" s="513"/>
      <c r="V111" s="513"/>
      <c r="W111" s="513"/>
      <c r="X111" s="513"/>
      <c r="Y111" s="513"/>
      <c r="Z111" s="513"/>
      <c r="AA111" s="513"/>
      <c r="AB111" s="513"/>
      <c r="AC111" s="513"/>
      <c r="AD111" s="513"/>
      <c r="AE111" s="513"/>
      <c r="AF111" s="513"/>
      <c r="AG111" s="513"/>
      <c r="AH111" s="513"/>
      <c r="AI111" s="513"/>
      <c r="AJ111" s="513"/>
      <c r="AK111" s="513"/>
      <c r="AL111" s="513"/>
      <c r="AM111" s="513"/>
      <c r="AN111" s="513"/>
      <c r="AO111" s="513"/>
      <c r="AP111" s="513"/>
      <c r="AQ111" s="513"/>
      <c r="AR111" s="513"/>
      <c r="AS111" s="513"/>
      <c r="AT111" s="513"/>
      <c r="AU111" s="513"/>
      <c r="AV111" s="513"/>
      <c r="AW111" s="513"/>
      <c r="AX111" s="513"/>
      <c r="AY111" s="513"/>
      <c r="AZ111" s="513"/>
      <c r="BA111" s="513"/>
      <c r="BB111" s="513"/>
      <c r="BC111" s="513"/>
      <c r="BD111" s="513"/>
      <c r="BE111" s="513"/>
      <c r="BF111" s="513"/>
      <c r="BG111" s="513"/>
      <c r="BH111" s="513"/>
      <c r="BI111" s="513"/>
      <c r="BJ111" s="514"/>
    </row>
    <row r="112" spans="2:62" s="25" customFormat="1" ht="18" customHeight="1">
      <c r="B112" s="678"/>
      <c r="C112" s="512"/>
      <c r="D112" s="513"/>
      <c r="E112" s="513"/>
      <c r="F112" s="513"/>
      <c r="G112" s="513"/>
      <c r="H112" s="513"/>
      <c r="I112" s="513"/>
      <c r="J112" s="513"/>
      <c r="K112" s="513"/>
      <c r="L112" s="513"/>
      <c r="M112" s="513"/>
      <c r="N112" s="513"/>
      <c r="O112" s="513"/>
      <c r="P112" s="513"/>
      <c r="Q112" s="513"/>
      <c r="R112" s="513"/>
      <c r="S112" s="513"/>
      <c r="T112" s="513"/>
      <c r="U112" s="513"/>
      <c r="V112" s="513"/>
      <c r="W112" s="513"/>
      <c r="X112" s="513"/>
      <c r="Y112" s="513"/>
      <c r="Z112" s="513"/>
      <c r="AA112" s="513"/>
      <c r="AB112" s="513"/>
      <c r="AC112" s="513"/>
      <c r="AD112" s="513"/>
      <c r="AE112" s="513"/>
      <c r="AF112" s="513"/>
      <c r="AG112" s="513"/>
      <c r="AH112" s="513"/>
      <c r="AI112" s="513"/>
      <c r="AJ112" s="513"/>
      <c r="AK112" s="513"/>
      <c r="AL112" s="513"/>
      <c r="AM112" s="513"/>
      <c r="AN112" s="513"/>
      <c r="AO112" s="513"/>
      <c r="AP112" s="513"/>
      <c r="AQ112" s="513"/>
      <c r="AR112" s="513"/>
      <c r="AS112" s="513"/>
      <c r="AT112" s="513"/>
      <c r="AU112" s="513"/>
      <c r="AV112" s="513"/>
      <c r="AW112" s="513"/>
      <c r="AX112" s="513"/>
      <c r="AY112" s="513"/>
      <c r="AZ112" s="513"/>
      <c r="BA112" s="513"/>
      <c r="BB112" s="513"/>
      <c r="BC112" s="513"/>
      <c r="BD112" s="513"/>
      <c r="BE112" s="513"/>
      <c r="BF112" s="513"/>
      <c r="BG112" s="513"/>
      <c r="BH112" s="513"/>
      <c r="BI112" s="513"/>
      <c r="BJ112" s="514"/>
    </row>
    <row r="113" spans="2:62" s="25" customFormat="1" ht="18" customHeight="1">
      <c r="B113" s="679"/>
      <c r="C113" s="515"/>
      <c r="D113" s="516"/>
      <c r="E113" s="516"/>
      <c r="F113" s="516"/>
      <c r="G113" s="516"/>
      <c r="H113" s="516"/>
      <c r="I113" s="516"/>
      <c r="J113" s="516"/>
      <c r="K113" s="516"/>
      <c r="L113" s="516"/>
      <c r="M113" s="516"/>
      <c r="N113" s="516"/>
      <c r="O113" s="516"/>
      <c r="P113" s="516"/>
      <c r="Q113" s="516"/>
      <c r="R113" s="516"/>
      <c r="S113" s="516"/>
      <c r="T113" s="516"/>
      <c r="U113" s="516"/>
      <c r="V113" s="516"/>
      <c r="W113" s="516"/>
      <c r="X113" s="516"/>
      <c r="Y113" s="516"/>
      <c r="Z113" s="516"/>
      <c r="AA113" s="516"/>
      <c r="AB113" s="516"/>
      <c r="AC113" s="516"/>
      <c r="AD113" s="516"/>
      <c r="AE113" s="516"/>
      <c r="AF113" s="516"/>
      <c r="AG113" s="516"/>
      <c r="AH113" s="516"/>
      <c r="AI113" s="516"/>
      <c r="AJ113" s="516"/>
      <c r="AK113" s="516"/>
      <c r="AL113" s="516"/>
      <c r="AM113" s="516"/>
      <c r="AN113" s="516"/>
      <c r="AO113" s="516"/>
      <c r="AP113" s="516"/>
      <c r="AQ113" s="516"/>
      <c r="AR113" s="516"/>
      <c r="AS113" s="516"/>
      <c r="AT113" s="516"/>
      <c r="AU113" s="516"/>
      <c r="AV113" s="516"/>
      <c r="AW113" s="516"/>
      <c r="AX113" s="516"/>
      <c r="AY113" s="516"/>
      <c r="AZ113" s="516"/>
      <c r="BA113" s="516"/>
      <c r="BB113" s="516"/>
      <c r="BC113" s="516"/>
      <c r="BD113" s="516"/>
      <c r="BE113" s="516"/>
      <c r="BF113" s="516"/>
      <c r="BG113" s="516"/>
      <c r="BH113" s="516"/>
      <c r="BI113" s="516"/>
      <c r="BJ113" s="517"/>
    </row>
    <row r="114" spans="2:62" s="25" customFormat="1" ht="18" customHeight="1">
      <c r="B114" s="677" t="s">
        <v>890</v>
      </c>
      <c r="C114" s="668" t="s">
        <v>891</v>
      </c>
      <c r="D114" s="669"/>
      <c r="E114" s="669"/>
      <c r="F114" s="669"/>
      <c r="G114" s="669"/>
      <c r="H114" s="669"/>
      <c r="I114" s="669"/>
      <c r="J114" s="669"/>
      <c r="K114" s="669"/>
      <c r="L114" s="669"/>
      <c r="M114" s="669"/>
      <c r="N114" s="669"/>
      <c r="O114" s="669"/>
      <c r="P114" s="669"/>
      <c r="Q114" s="669"/>
      <c r="R114" s="669"/>
      <c r="S114" s="669"/>
      <c r="T114" s="669"/>
      <c r="U114" s="669"/>
      <c r="V114" s="669"/>
      <c r="W114" s="669"/>
      <c r="X114" s="669"/>
      <c r="Y114" s="669"/>
      <c r="Z114" s="669"/>
      <c r="AA114" s="669"/>
      <c r="AB114" s="669"/>
      <c r="AC114" s="669"/>
      <c r="AD114" s="669"/>
      <c r="AE114" s="669"/>
      <c r="AF114" s="669"/>
      <c r="AG114" s="669"/>
      <c r="AH114" s="669"/>
      <c r="AI114" s="669"/>
      <c r="AJ114" s="669"/>
      <c r="AK114" s="669"/>
      <c r="AL114" s="669"/>
      <c r="AM114" s="669"/>
      <c r="AN114" s="669"/>
      <c r="AO114" s="669"/>
      <c r="AP114" s="669"/>
      <c r="AQ114" s="669"/>
      <c r="AR114" s="669"/>
      <c r="AS114" s="669"/>
      <c r="AT114" s="669"/>
      <c r="AU114" s="669"/>
      <c r="AV114" s="669"/>
      <c r="AW114" s="669"/>
      <c r="AX114" s="669"/>
      <c r="AY114" s="669"/>
      <c r="AZ114" s="669"/>
      <c r="BA114" s="669"/>
      <c r="BB114" s="669"/>
      <c r="BC114" s="669"/>
      <c r="BD114" s="669"/>
      <c r="BE114" s="669"/>
      <c r="BF114" s="669"/>
      <c r="BG114" s="669"/>
      <c r="BH114" s="669"/>
      <c r="BI114" s="669"/>
      <c r="BJ114" s="670"/>
    </row>
    <row r="115" spans="2:62" s="25" customFormat="1" ht="18" customHeight="1">
      <c r="B115" s="678"/>
      <c r="C115" s="671"/>
      <c r="D115" s="672"/>
      <c r="E115" s="672"/>
      <c r="F115" s="672"/>
      <c r="G115" s="672"/>
      <c r="H115" s="672"/>
      <c r="I115" s="672"/>
      <c r="J115" s="672"/>
      <c r="K115" s="672"/>
      <c r="L115" s="672"/>
      <c r="M115" s="672"/>
      <c r="N115" s="672"/>
      <c r="O115" s="672"/>
      <c r="P115" s="672"/>
      <c r="Q115" s="672"/>
      <c r="R115" s="672"/>
      <c r="S115" s="672"/>
      <c r="T115" s="672"/>
      <c r="U115" s="672"/>
      <c r="V115" s="672"/>
      <c r="W115" s="672"/>
      <c r="X115" s="672"/>
      <c r="Y115" s="672"/>
      <c r="Z115" s="672"/>
      <c r="AA115" s="672"/>
      <c r="AB115" s="672"/>
      <c r="AC115" s="672"/>
      <c r="AD115" s="672"/>
      <c r="AE115" s="672"/>
      <c r="AF115" s="672"/>
      <c r="AG115" s="672"/>
      <c r="AH115" s="672"/>
      <c r="AI115" s="672"/>
      <c r="AJ115" s="672"/>
      <c r="AK115" s="672"/>
      <c r="AL115" s="672"/>
      <c r="AM115" s="672"/>
      <c r="AN115" s="672"/>
      <c r="AO115" s="672"/>
      <c r="AP115" s="672"/>
      <c r="AQ115" s="672"/>
      <c r="AR115" s="672"/>
      <c r="AS115" s="672"/>
      <c r="AT115" s="672"/>
      <c r="AU115" s="672"/>
      <c r="AV115" s="672"/>
      <c r="AW115" s="672"/>
      <c r="AX115" s="672"/>
      <c r="AY115" s="672"/>
      <c r="AZ115" s="672"/>
      <c r="BA115" s="672"/>
      <c r="BB115" s="672"/>
      <c r="BC115" s="672"/>
      <c r="BD115" s="672"/>
      <c r="BE115" s="672"/>
      <c r="BF115" s="672"/>
      <c r="BG115" s="672"/>
      <c r="BH115" s="672"/>
      <c r="BI115" s="672"/>
      <c r="BJ115" s="673"/>
    </row>
    <row r="116" spans="2:62" s="25" customFormat="1" ht="18" customHeight="1">
      <c r="B116" s="678"/>
      <c r="C116" s="671"/>
      <c r="D116" s="672"/>
      <c r="E116" s="672"/>
      <c r="F116" s="672"/>
      <c r="G116" s="672"/>
      <c r="H116" s="672"/>
      <c r="I116" s="672"/>
      <c r="J116" s="672"/>
      <c r="K116" s="672"/>
      <c r="L116" s="672"/>
      <c r="M116" s="672"/>
      <c r="N116" s="672"/>
      <c r="O116" s="672"/>
      <c r="P116" s="672"/>
      <c r="Q116" s="672"/>
      <c r="R116" s="672"/>
      <c r="S116" s="672"/>
      <c r="T116" s="672"/>
      <c r="U116" s="672"/>
      <c r="V116" s="672"/>
      <c r="W116" s="672"/>
      <c r="X116" s="672"/>
      <c r="Y116" s="672"/>
      <c r="Z116" s="672"/>
      <c r="AA116" s="672"/>
      <c r="AB116" s="672"/>
      <c r="AC116" s="672"/>
      <c r="AD116" s="672"/>
      <c r="AE116" s="672"/>
      <c r="AF116" s="672"/>
      <c r="AG116" s="672"/>
      <c r="AH116" s="672"/>
      <c r="AI116" s="672"/>
      <c r="AJ116" s="672"/>
      <c r="AK116" s="672"/>
      <c r="AL116" s="672"/>
      <c r="AM116" s="672"/>
      <c r="AN116" s="672"/>
      <c r="AO116" s="672"/>
      <c r="AP116" s="672"/>
      <c r="AQ116" s="672"/>
      <c r="AR116" s="672"/>
      <c r="AS116" s="672"/>
      <c r="AT116" s="672"/>
      <c r="AU116" s="672"/>
      <c r="AV116" s="672"/>
      <c r="AW116" s="672"/>
      <c r="AX116" s="672"/>
      <c r="AY116" s="672"/>
      <c r="AZ116" s="672"/>
      <c r="BA116" s="672"/>
      <c r="BB116" s="672"/>
      <c r="BC116" s="672"/>
      <c r="BD116" s="672"/>
      <c r="BE116" s="672"/>
      <c r="BF116" s="672"/>
      <c r="BG116" s="672"/>
      <c r="BH116" s="672"/>
      <c r="BI116" s="672"/>
      <c r="BJ116" s="673"/>
    </row>
    <row r="117" spans="2:62" s="25" customFormat="1" ht="18" customHeight="1">
      <c r="B117" s="678"/>
      <c r="C117" s="671"/>
      <c r="D117" s="672"/>
      <c r="E117" s="672"/>
      <c r="F117" s="672"/>
      <c r="G117" s="672"/>
      <c r="H117" s="672"/>
      <c r="I117" s="672"/>
      <c r="J117" s="672"/>
      <c r="K117" s="672"/>
      <c r="L117" s="672"/>
      <c r="M117" s="672"/>
      <c r="N117" s="672"/>
      <c r="O117" s="672"/>
      <c r="P117" s="672"/>
      <c r="Q117" s="672"/>
      <c r="R117" s="672"/>
      <c r="S117" s="672"/>
      <c r="T117" s="672"/>
      <c r="U117" s="672"/>
      <c r="V117" s="672"/>
      <c r="W117" s="672"/>
      <c r="X117" s="672"/>
      <c r="Y117" s="672"/>
      <c r="Z117" s="672"/>
      <c r="AA117" s="672"/>
      <c r="AB117" s="672"/>
      <c r="AC117" s="672"/>
      <c r="AD117" s="672"/>
      <c r="AE117" s="672"/>
      <c r="AF117" s="672"/>
      <c r="AG117" s="672"/>
      <c r="AH117" s="672"/>
      <c r="AI117" s="672"/>
      <c r="AJ117" s="672"/>
      <c r="AK117" s="672"/>
      <c r="AL117" s="672"/>
      <c r="AM117" s="672"/>
      <c r="AN117" s="672"/>
      <c r="AO117" s="672"/>
      <c r="AP117" s="672"/>
      <c r="AQ117" s="672"/>
      <c r="AR117" s="672"/>
      <c r="AS117" s="672"/>
      <c r="AT117" s="672"/>
      <c r="AU117" s="672"/>
      <c r="AV117" s="672"/>
      <c r="AW117" s="672"/>
      <c r="AX117" s="672"/>
      <c r="AY117" s="672"/>
      <c r="AZ117" s="672"/>
      <c r="BA117" s="672"/>
      <c r="BB117" s="672"/>
      <c r="BC117" s="672"/>
      <c r="BD117" s="672"/>
      <c r="BE117" s="672"/>
      <c r="BF117" s="672"/>
      <c r="BG117" s="672"/>
      <c r="BH117" s="672"/>
      <c r="BI117" s="672"/>
      <c r="BJ117" s="673"/>
    </row>
    <row r="118" spans="2:62" s="25" customFormat="1" ht="18" customHeight="1">
      <c r="B118" s="678"/>
      <c r="C118" s="671"/>
      <c r="D118" s="672"/>
      <c r="E118" s="672"/>
      <c r="F118" s="672"/>
      <c r="G118" s="672"/>
      <c r="H118" s="672"/>
      <c r="I118" s="672"/>
      <c r="J118" s="672"/>
      <c r="K118" s="672"/>
      <c r="L118" s="672"/>
      <c r="M118" s="672"/>
      <c r="N118" s="672"/>
      <c r="O118" s="672"/>
      <c r="P118" s="672"/>
      <c r="Q118" s="672"/>
      <c r="R118" s="672"/>
      <c r="S118" s="672"/>
      <c r="T118" s="672"/>
      <c r="U118" s="672"/>
      <c r="V118" s="672"/>
      <c r="W118" s="672"/>
      <c r="X118" s="672"/>
      <c r="Y118" s="672"/>
      <c r="Z118" s="672"/>
      <c r="AA118" s="672"/>
      <c r="AB118" s="672"/>
      <c r="AC118" s="672"/>
      <c r="AD118" s="672"/>
      <c r="AE118" s="672"/>
      <c r="AF118" s="672"/>
      <c r="AG118" s="672"/>
      <c r="AH118" s="672"/>
      <c r="AI118" s="672"/>
      <c r="AJ118" s="672"/>
      <c r="AK118" s="672"/>
      <c r="AL118" s="672"/>
      <c r="AM118" s="672"/>
      <c r="AN118" s="672"/>
      <c r="AO118" s="672"/>
      <c r="AP118" s="672"/>
      <c r="AQ118" s="672"/>
      <c r="AR118" s="672"/>
      <c r="AS118" s="672"/>
      <c r="AT118" s="672"/>
      <c r="AU118" s="672"/>
      <c r="AV118" s="672"/>
      <c r="AW118" s="672"/>
      <c r="AX118" s="672"/>
      <c r="AY118" s="672"/>
      <c r="AZ118" s="672"/>
      <c r="BA118" s="672"/>
      <c r="BB118" s="672"/>
      <c r="BC118" s="672"/>
      <c r="BD118" s="672"/>
      <c r="BE118" s="672"/>
      <c r="BF118" s="672"/>
      <c r="BG118" s="672"/>
      <c r="BH118" s="672"/>
      <c r="BI118" s="672"/>
      <c r="BJ118" s="673"/>
    </row>
    <row r="119" spans="2:62" s="25" customFormat="1" ht="18" customHeight="1">
      <c r="B119" s="678"/>
      <c r="C119" s="671"/>
      <c r="D119" s="672"/>
      <c r="E119" s="672"/>
      <c r="F119" s="672"/>
      <c r="G119" s="672"/>
      <c r="H119" s="672"/>
      <c r="I119" s="672"/>
      <c r="J119" s="672"/>
      <c r="K119" s="672"/>
      <c r="L119" s="672"/>
      <c r="M119" s="672"/>
      <c r="N119" s="672"/>
      <c r="O119" s="672"/>
      <c r="P119" s="672"/>
      <c r="Q119" s="672"/>
      <c r="R119" s="672"/>
      <c r="S119" s="672"/>
      <c r="T119" s="672"/>
      <c r="U119" s="672"/>
      <c r="V119" s="672"/>
      <c r="W119" s="672"/>
      <c r="X119" s="672"/>
      <c r="Y119" s="672"/>
      <c r="Z119" s="672"/>
      <c r="AA119" s="672"/>
      <c r="AB119" s="672"/>
      <c r="AC119" s="672"/>
      <c r="AD119" s="672"/>
      <c r="AE119" s="672"/>
      <c r="AF119" s="672"/>
      <c r="AG119" s="672"/>
      <c r="AH119" s="672"/>
      <c r="AI119" s="672"/>
      <c r="AJ119" s="672"/>
      <c r="AK119" s="672"/>
      <c r="AL119" s="672"/>
      <c r="AM119" s="672"/>
      <c r="AN119" s="672"/>
      <c r="AO119" s="672"/>
      <c r="AP119" s="672"/>
      <c r="AQ119" s="672"/>
      <c r="AR119" s="672"/>
      <c r="AS119" s="672"/>
      <c r="AT119" s="672"/>
      <c r="AU119" s="672"/>
      <c r="AV119" s="672"/>
      <c r="AW119" s="672"/>
      <c r="AX119" s="672"/>
      <c r="AY119" s="672"/>
      <c r="AZ119" s="672"/>
      <c r="BA119" s="672"/>
      <c r="BB119" s="672"/>
      <c r="BC119" s="672"/>
      <c r="BD119" s="672"/>
      <c r="BE119" s="672"/>
      <c r="BF119" s="672"/>
      <c r="BG119" s="672"/>
      <c r="BH119" s="672"/>
      <c r="BI119" s="672"/>
      <c r="BJ119" s="673"/>
    </row>
    <row r="120" spans="2:62" s="25" customFormat="1" ht="18" customHeight="1">
      <c r="B120" s="678"/>
      <c r="C120" s="671"/>
      <c r="D120" s="672"/>
      <c r="E120" s="672"/>
      <c r="F120" s="672"/>
      <c r="G120" s="672"/>
      <c r="H120" s="672"/>
      <c r="I120" s="672"/>
      <c r="J120" s="672"/>
      <c r="K120" s="672"/>
      <c r="L120" s="672"/>
      <c r="M120" s="672"/>
      <c r="N120" s="672"/>
      <c r="O120" s="672"/>
      <c r="P120" s="672"/>
      <c r="Q120" s="672"/>
      <c r="R120" s="672"/>
      <c r="S120" s="672"/>
      <c r="T120" s="672"/>
      <c r="U120" s="672"/>
      <c r="V120" s="672"/>
      <c r="W120" s="672"/>
      <c r="X120" s="672"/>
      <c r="Y120" s="672"/>
      <c r="Z120" s="672"/>
      <c r="AA120" s="672"/>
      <c r="AB120" s="672"/>
      <c r="AC120" s="672"/>
      <c r="AD120" s="672"/>
      <c r="AE120" s="672"/>
      <c r="AF120" s="672"/>
      <c r="AG120" s="672"/>
      <c r="AH120" s="672"/>
      <c r="AI120" s="672"/>
      <c r="AJ120" s="672"/>
      <c r="AK120" s="672"/>
      <c r="AL120" s="672"/>
      <c r="AM120" s="672"/>
      <c r="AN120" s="672"/>
      <c r="AO120" s="672"/>
      <c r="AP120" s="672"/>
      <c r="AQ120" s="672"/>
      <c r="AR120" s="672"/>
      <c r="AS120" s="672"/>
      <c r="AT120" s="672"/>
      <c r="AU120" s="672"/>
      <c r="AV120" s="672"/>
      <c r="AW120" s="672"/>
      <c r="AX120" s="672"/>
      <c r="AY120" s="672"/>
      <c r="AZ120" s="672"/>
      <c r="BA120" s="672"/>
      <c r="BB120" s="672"/>
      <c r="BC120" s="672"/>
      <c r="BD120" s="672"/>
      <c r="BE120" s="672"/>
      <c r="BF120" s="672"/>
      <c r="BG120" s="672"/>
      <c r="BH120" s="672"/>
      <c r="BI120" s="672"/>
      <c r="BJ120" s="673"/>
    </row>
    <row r="121" spans="2:62" s="25" customFormat="1" ht="18" customHeight="1">
      <c r="B121" s="678"/>
      <c r="C121" s="671"/>
      <c r="D121" s="672"/>
      <c r="E121" s="672"/>
      <c r="F121" s="672"/>
      <c r="G121" s="672"/>
      <c r="H121" s="672"/>
      <c r="I121" s="672"/>
      <c r="J121" s="672"/>
      <c r="K121" s="672"/>
      <c r="L121" s="672"/>
      <c r="M121" s="672"/>
      <c r="N121" s="672"/>
      <c r="O121" s="672"/>
      <c r="P121" s="672"/>
      <c r="Q121" s="672"/>
      <c r="R121" s="672"/>
      <c r="S121" s="672"/>
      <c r="T121" s="672"/>
      <c r="U121" s="672"/>
      <c r="V121" s="672"/>
      <c r="W121" s="672"/>
      <c r="X121" s="672"/>
      <c r="Y121" s="672"/>
      <c r="Z121" s="672"/>
      <c r="AA121" s="672"/>
      <c r="AB121" s="672"/>
      <c r="AC121" s="672"/>
      <c r="AD121" s="672"/>
      <c r="AE121" s="672"/>
      <c r="AF121" s="672"/>
      <c r="AG121" s="672"/>
      <c r="AH121" s="672"/>
      <c r="AI121" s="672"/>
      <c r="AJ121" s="672"/>
      <c r="AK121" s="672"/>
      <c r="AL121" s="672"/>
      <c r="AM121" s="672"/>
      <c r="AN121" s="672"/>
      <c r="AO121" s="672"/>
      <c r="AP121" s="672"/>
      <c r="AQ121" s="672"/>
      <c r="AR121" s="672"/>
      <c r="AS121" s="672"/>
      <c r="AT121" s="672"/>
      <c r="AU121" s="672"/>
      <c r="AV121" s="672"/>
      <c r="AW121" s="672"/>
      <c r="AX121" s="672"/>
      <c r="AY121" s="672"/>
      <c r="AZ121" s="672"/>
      <c r="BA121" s="672"/>
      <c r="BB121" s="672"/>
      <c r="BC121" s="672"/>
      <c r="BD121" s="672"/>
      <c r="BE121" s="672"/>
      <c r="BF121" s="672"/>
      <c r="BG121" s="672"/>
      <c r="BH121" s="672"/>
      <c r="BI121" s="672"/>
      <c r="BJ121" s="673"/>
    </row>
    <row r="122" spans="2:62" s="25" customFormat="1" ht="18" customHeight="1">
      <c r="B122" s="678"/>
      <c r="C122" s="671"/>
      <c r="D122" s="672"/>
      <c r="E122" s="672"/>
      <c r="F122" s="672"/>
      <c r="G122" s="672"/>
      <c r="H122" s="672"/>
      <c r="I122" s="672"/>
      <c r="J122" s="672"/>
      <c r="K122" s="672"/>
      <c r="L122" s="672"/>
      <c r="M122" s="672"/>
      <c r="N122" s="672"/>
      <c r="O122" s="672"/>
      <c r="P122" s="672"/>
      <c r="Q122" s="672"/>
      <c r="R122" s="672"/>
      <c r="S122" s="672"/>
      <c r="T122" s="672"/>
      <c r="U122" s="672"/>
      <c r="V122" s="672"/>
      <c r="W122" s="672"/>
      <c r="X122" s="672"/>
      <c r="Y122" s="672"/>
      <c r="Z122" s="672"/>
      <c r="AA122" s="672"/>
      <c r="AB122" s="672"/>
      <c r="AC122" s="672"/>
      <c r="AD122" s="672"/>
      <c r="AE122" s="672"/>
      <c r="AF122" s="672"/>
      <c r="AG122" s="672"/>
      <c r="AH122" s="672"/>
      <c r="AI122" s="672"/>
      <c r="AJ122" s="672"/>
      <c r="AK122" s="672"/>
      <c r="AL122" s="672"/>
      <c r="AM122" s="672"/>
      <c r="AN122" s="672"/>
      <c r="AO122" s="672"/>
      <c r="AP122" s="672"/>
      <c r="AQ122" s="672"/>
      <c r="AR122" s="672"/>
      <c r="AS122" s="672"/>
      <c r="AT122" s="672"/>
      <c r="AU122" s="672"/>
      <c r="AV122" s="672"/>
      <c r="AW122" s="672"/>
      <c r="AX122" s="672"/>
      <c r="AY122" s="672"/>
      <c r="AZ122" s="672"/>
      <c r="BA122" s="672"/>
      <c r="BB122" s="672"/>
      <c r="BC122" s="672"/>
      <c r="BD122" s="672"/>
      <c r="BE122" s="672"/>
      <c r="BF122" s="672"/>
      <c r="BG122" s="672"/>
      <c r="BH122" s="672"/>
      <c r="BI122" s="672"/>
      <c r="BJ122" s="673"/>
    </row>
    <row r="123" spans="2:62" s="25" customFormat="1" ht="18" customHeight="1">
      <c r="B123" s="678"/>
      <c r="C123" s="671"/>
      <c r="D123" s="672"/>
      <c r="E123" s="672"/>
      <c r="F123" s="672"/>
      <c r="G123" s="672"/>
      <c r="H123" s="672"/>
      <c r="I123" s="672"/>
      <c r="J123" s="672"/>
      <c r="K123" s="672"/>
      <c r="L123" s="672"/>
      <c r="M123" s="672"/>
      <c r="N123" s="672"/>
      <c r="O123" s="672"/>
      <c r="P123" s="672"/>
      <c r="Q123" s="672"/>
      <c r="R123" s="672"/>
      <c r="S123" s="672"/>
      <c r="T123" s="672"/>
      <c r="U123" s="672"/>
      <c r="V123" s="672"/>
      <c r="W123" s="672"/>
      <c r="X123" s="672"/>
      <c r="Y123" s="672"/>
      <c r="Z123" s="672"/>
      <c r="AA123" s="672"/>
      <c r="AB123" s="672"/>
      <c r="AC123" s="672"/>
      <c r="AD123" s="672"/>
      <c r="AE123" s="672"/>
      <c r="AF123" s="672"/>
      <c r="AG123" s="672"/>
      <c r="AH123" s="672"/>
      <c r="AI123" s="672"/>
      <c r="AJ123" s="672"/>
      <c r="AK123" s="672"/>
      <c r="AL123" s="672"/>
      <c r="AM123" s="672"/>
      <c r="AN123" s="672"/>
      <c r="AO123" s="672"/>
      <c r="AP123" s="672"/>
      <c r="AQ123" s="672"/>
      <c r="AR123" s="672"/>
      <c r="AS123" s="672"/>
      <c r="AT123" s="672"/>
      <c r="AU123" s="672"/>
      <c r="AV123" s="672"/>
      <c r="AW123" s="672"/>
      <c r="AX123" s="672"/>
      <c r="AY123" s="672"/>
      <c r="AZ123" s="672"/>
      <c r="BA123" s="672"/>
      <c r="BB123" s="672"/>
      <c r="BC123" s="672"/>
      <c r="BD123" s="672"/>
      <c r="BE123" s="672"/>
      <c r="BF123" s="672"/>
      <c r="BG123" s="672"/>
      <c r="BH123" s="672"/>
      <c r="BI123" s="672"/>
      <c r="BJ123" s="673"/>
    </row>
    <row r="124" spans="2:62" s="25" customFormat="1" ht="18" customHeight="1">
      <c r="B124" s="679"/>
      <c r="C124" s="674"/>
      <c r="D124" s="675"/>
      <c r="E124" s="675"/>
      <c r="F124" s="675"/>
      <c r="G124" s="675"/>
      <c r="H124" s="675"/>
      <c r="I124" s="675"/>
      <c r="J124" s="675"/>
      <c r="K124" s="675"/>
      <c r="L124" s="675"/>
      <c r="M124" s="675"/>
      <c r="N124" s="675"/>
      <c r="O124" s="675"/>
      <c r="P124" s="675"/>
      <c r="Q124" s="675"/>
      <c r="R124" s="675"/>
      <c r="S124" s="675"/>
      <c r="T124" s="675"/>
      <c r="U124" s="675"/>
      <c r="V124" s="675"/>
      <c r="W124" s="675"/>
      <c r="X124" s="675"/>
      <c r="Y124" s="675"/>
      <c r="Z124" s="675"/>
      <c r="AA124" s="675"/>
      <c r="AB124" s="675"/>
      <c r="AC124" s="675"/>
      <c r="AD124" s="675"/>
      <c r="AE124" s="675"/>
      <c r="AF124" s="675"/>
      <c r="AG124" s="675"/>
      <c r="AH124" s="675"/>
      <c r="AI124" s="675"/>
      <c r="AJ124" s="675"/>
      <c r="AK124" s="675"/>
      <c r="AL124" s="675"/>
      <c r="AM124" s="675"/>
      <c r="AN124" s="675"/>
      <c r="AO124" s="675"/>
      <c r="AP124" s="675"/>
      <c r="AQ124" s="675"/>
      <c r="AR124" s="675"/>
      <c r="AS124" s="675"/>
      <c r="AT124" s="675"/>
      <c r="AU124" s="675"/>
      <c r="AV124" s="675"/>
      <c r="AW124" s="675"/>
      <c r="AX124" s="675"/>
      <c r="AY124" s="675"/>
      <c r="AZ124" s="675"/>
      <c r="BA124" s="675"/>
      <c r="BB124" s="675"/>
      <c r="BC124" s="675"/>
      <c r="BD124" s="675"/>
      <c r="BE124" s="675"/>
      <c r="BF124" s="675"/>
      <c r="BG124" s="675"/>
      <c r="BH124" s="675"/>
      <c r="BI124" s="675"/>
      <c r="BJ124" s="676"/>
    </row>
    <row r="125" spans="2:62" s="25" customFormat="1" ht="18" customHeight="1">
      <c r="B125" s="677" t="s">
        <v>892</v>
      </c>
      <c r="C125" s="509" t="s">
        <v>893</v>
      </c>
      <c r="D125" s="510"/>
      <c r="E125" s="510"/>
      <c r="F125" s="510"/>
      <c r="G125" s="510"/>
      <c r="H125" s="510"/>
      <c r="I125" s="510"/>
      <c r="J125" s="510"/>
      <c r="K125" s="510"/>
      <c r="L125" s="510"/>
      <c r="M125" s="510"/>
      <c r="N125" s="510"/>
      <c r="O125" s="510"/>
      <c r="P125" s="510"/>
      <c r="Q125" s="510"/>
      <c r="R125" s="510"/>
      <c r="S125" s="510"/>
      <c r="T125" s="510"/>
      <c r="U125" s="510"/>
      <c r="V125" s="510"/>
      <c r="W125" s="510"/>
      <c r="X125" s="510"/>
      <c r="Y125" s="510"/>
      <c r="Z125" s="510"/>
      <c r="AA125" s="510"/>
      <c r="AB125" s="510"/>
      <c r="AC125" s="510"/>
      <c r="AD125" s="510"/>
      <c r="AE125" s="510"/>
      <c r="AF125" s="510"/>
      <c r="AG125" s="510"/>
      <c r="AH125" s="510"/>
      <c r="AI125" s="510"/>
      <c r="AJ125" s="510"/>
      <c r="AK125" s="510"/>
      <c r="AL125" s="510"/>
      <c r="AM125" s="510"/>
      <c r="AN125" s="510"/>
      <c r="AO125" s="510"/>
      <c r="AP125" s="510"/>
      <c r="AQ125" s="510"/>
      <c r="AR125" s="510"/>
      <c r="AS125" s="510"/>
      <c r="AT125" s="510"/>
      <c r="AU125" s="510"/>
      <c r="AV125" s="510"/>
      <c r="AW125" s="510"/>
      <c r="AX125" s="510"/>
      <c r="AY125" s="510"/>
      <c r="AZ125" s="510"/>
      <c r="BA125" s="510"/>
      <c r="BB125" s="510"/>
      <c r="BC125" s="510"/>
      <c r="BD125" s="510"/>
      <c r="BE125" s="510"/>
      <c r="BF125" s="510"/>
      <c r="BG125" s="510"/>
      <c r="BH125" s="510"/>
      <c r="BI125" s="510"/>
      <c r="BJ125" s="511"/>
    </row>
    <row r="126" spans="2:62" s="25" customFormat="1" ht="18" customHeight="1">
      <c r="B126" s="678"/>
      <c r="C126" s="512"/>
      <c r="D126" s="513"/>
      <c r="E126" s="513"/>
      <c r="F126" s="513"/>
      <c r="G126" s="513"/>
      <c r="H126" s="513"/>
      <c r="I126" s="513"/>
      <c r="J126" s="513"/>
      <c r="K126" s="513"/>
      <c r="L126" s="513"/>
      <c r="M126" s="513"/>
      <c r="N126" s="513"/>
      <c r="O126" s="513"/>
      <c r="P126" s="513"/>
      <c r="Q126" s="513"/>
      <c r="R126" s="513"/>
      <c r="S126" s="513"/>
      <c r="T126" s="513"/>
      <c r="U126" s="513"/>
      <c r="V126" s="513"/>
      <c r="W126" s="513"/>
      <c r="X126" s="513"/>
      <c r="Y126" s="513"/>
      <c r="Z126" s="513"/>
      <c r="AA126" s="513"/>
      <c r="AB126" s="513"/>
      <c r="AC126" s="513"/>
      <c r="AD126" s="513"/>
      <c r="AE126" s="513"/>
      <c r="AF126" s="513"/>
      <c r="AG126" s="513"/>
      <c r="AH126" s="513"/>
      <c r="AI126" s="513"/>
      <c r="AJ126" s="513"/>
      <c r="AK126" s="513"/>
      <c r="AL126" s="513"/>
      <c r="AM126" s="513"/>
      <c r="AN126" s="513"/>
      <c r="AO126" s="513"/>
      <c r="AP126" s="513"/>
      <c r="AQ126" s="513"/>
      <c r="AR126" s="513"/>
      <c r="AS126" s="513"/>
      <c r="AT126" s="513"/>
      <c r="AU126" s="513"/>
      <c r="AV126" s="513"/>
      <c r="AW126" s="513"/>
      <c r="AX126" s="513"/>
      <c r="AY126" s="513"/>
      <c r="AZ126" s="513"/>
      <c r="BA126" s="513"/>
      <c r="BB126" s="513"/>
      <c r="BC126" s="513"/>
      <c r="BD126" s="513"/>
      <c r="BE126" s="513"/>
      <c r="BF126" s="513"/>
      <c r="BG126" s="513"/>
      <c r="BH126" s="513"/>
      <c r="BI126" s="513"/>
      <c r="BJ126" s="514"/>
    </row>
    <row r="127" spans="2:62" s="25" customFormat="1" ht="18" customHeight="1">
      <c r="B127" s="678"/>
      <c r="C127" s="512"/>
      <c r="D127" s="513"/>
      <c r="E127" s="513"/>
      <c r="F127" s="513"/>
      <c r="G127" s="513"/>
      <c r="H127" s="513"/>
      <c r="I127" s="513"/>
      <c r="J127" s="513"/>
      <c r="K127" s="513"/>
      <c r="L127" s="513"/>
      <c r="M127" s="513"/>
      <c r="N127" s="513"/>
      <c r="O127" s="513"/>
      <c r="P127" s="513"/>
      <c r="Q127" s="513"/>
      <c r="R127" s="513"/>
      <c r="S127" s="513"/>
      <c r="T127" s="513"/>
      <c r="U127" s="513"/>
      <c r="V127" s="513"/>
      <c r="W127" s="513"/>
      <c r="X127" s="513"/>
      <c r="Y127" s="513"/>
      <c r="Z127" s="513"/>
      <c r="AA127" s="513"/>
      <c r="AB127" s="513"/>
      <c r="AC127" s="513"/>
      <c r="AD127" s="513"/>
      <c r="AE127" s="513"/>
      <c r="AF127" s="513"/>
      <c r="AG127" s="513"/>
      <c r="AH127" s="513"/>
      <c r="AI127" s="513"/>
      <c r="AJ127" s="513"/>
      <c r="AK127" s="513"/>
      <c r="AL127" s="513"/>
      <c r="AM127" s="513"/>
      <c r="AN127" s="513"/>
      <c r="AO127" s="513"/>
      <c r="AP127" s="513"/>
      <c r="AQ127" s="513"/>
      <c r="AR127" s="513"/>
      <c r="AS127" s="513"/>
      <c r="AT127" s="513"/>
      <c r="AU127" s="513"/>
      <c r="AV127" s="513"/>
      <c r="AW127" s="513"/>
      <c r="AX127" s="513"/>
      <c r="AY127" s="513"/>
      <c r="AZ127" s="513"/>
      <c r="BA127" s="513"/>
      <c r="BB127" s="513"/>
      <c r="BC127" s="513"/>
      <c r="BD127" s="513"/>
      <c r="BE127" s="513"/>
      <c r="BF127" s="513"/>
      <c r="BG127" s="513"/>
      <c r="BH127" s="513"/>
      <c r="BI127" s="513"/>
      <c r="BJ127" s="514"/>
    </row>
    <row r="128" spans="2:62" s="25" customFormat="1" ht="18" customHeight="1">
      <c r="B128" s="678"/>
      <c r="C128" s="512"/>
      <c r="D128" s="513"/>
      <c r="E128" s="513"/>
      <c r="F128" s="513"/>
      <c r="G128" s="513"/>
      <c r="H128" s="513"/>
      <c r="I128" s="513"/>
      <c r="J128" s="513"/>
      <c r="K128" s="513"/>
      <c r="L128" s="513"/>
      <c r="M128" s="513"/>
      <c r="N128" s="513"/>
      <c r="O128" s="513"/>
      <c r="P128" s="513"/>
      <c r="Q128" s="513"/>
      <c r="R128" s="513"/>
      <c r="S128" s="513"/>
      <c r="T128" s="513"/>
      <c r="U128" s="513"/>
      <c r="V128" s="513"/>
      <c r="W128" s="513"/>
      <c r="X128" s="513"/>
      <c r="Y128" s="513"/>
      <c r="Z128" s="513"/>
      <c r="AA128" s="513"/>
      <c r="AB128" s="513"/>
      <c r="AC128" s="513"/>
      <c r="AD128" s="513"/>
      <c r="AE128" s="513"/>
      <c r="AF128" s="513"/>
      <c r="AG128" s="513"/>
      <c r="AH128" s="513"/>
      <c r="AI128" s="513"/>
      <c r="AJ128" s="513"/>
      <c r="AK128" s="513"/>
      <c r="AL128" s="513"/>
      <c r="AM128" s="513"/>
      <c r="AN128" s="513"/>
      <c r="AO128" s="513"/>
      <c r="AP128" s="513"/>
      <c r="AQ128" s="513"/>
      <c r="AR128" s="513"/>
      <c r="AS128" s="513"/>
      <c r="AT128" s="513"/>
      <c r="AU128" s="513"/>
      <c r="AV128" s="513"/>
      <c r="AW128" s="513"/>
      <c r="AX128" s="513"/>
      <c r="AY128" s="513"/>
      <c r="AZ128" s="513"/>
      <c r="BA128" s="513"/>
      <c r="BB128" s="513"/>
      <c r="BC128" s="513"/>
      <c r="BD128" s="513"/>
      <c r="BE128" s="513"/>
      <c r="BF128" s="513"/>
      <c r="BG128" s="513"/>
      <c r="BH128" s="513"/>
      <c r="BI128" s="513"/>
      <c r="BJ128" s="514"/>
    </row>
    <row r="129" spans="2:62" s="25" customFormat="1" ht="18" customHeight="1">
      <c r="B129" s="678"/>
      <c r="C129" s="512"/>
      <c r="D129" s="513"/>
      <c r="E129" s="513"/>
      <c r="F129" s="513"/>
      <c r="G129" s="513"/>
      <c r="H129" s="513"/>
      <c r="I129" s="513"/>
      <c r="J129" s="513"/>
      <c r="K129" s="513"/>
      <c r="L129" s="513"/>
      <c r="M129" s="513"/>
      <c r="N129" s="513"/>
      <c r="O129" s="513"/>
      <c r="P129" s="513"/>
      <c r="Q129" s="513"/>
      <c r="R129" s="513"/>
      <c r="S129" s="513"/>
      <c r="T129" s="513"/>
      <c r="U129" s="513"/>
      <c r="V129" s="513"/>
      <c r="W129" s="513"/>
      <c r="X129" s="513"/>
      <c r="Y129" s="513"/>
      <c r="Z129" s="513"/>
      <c r="AA129" s="513"/>
      <c r="AB129" s="513"/>
      <c r="AC129" s="513"/>
      <c r="AD129" s="513"/>
      <c r="AE129" s="513"/>
      <c r="AF129" s="513"/>
      <c r="AG129" s="513"/>
      <c r="AH129" s="513"/>
      <c r="AI129" s="513"/>
      <c r="AJ129" s="513"/>
      <c r="AK129" s="513"/>
      <c r="AL129" s="513"/>
      <c r="AM129" s="513"/>
      <c r="AN129" s="513"/>
      <c r="AO129" s="513"/>
      <c r="AP129" s="513"/>
      <c r="AQ129" s="513"/>
      <c r="AR129" s="513"/>
      <c r="AS129" s="513"/>
      <c r="AT129" s="513"/>
      <c r="AU129" s="513"/>
      <c r="AV129" s="513"/>
      <c r="AW129" s="513"/>
      <c r="AX129" s="513"/>
      <c r="AY129" s="513"/>
      <c r="AZ129" s="513"/>
      <c r="BA129" s="513"/>
      <c r="BB129" s="513"/>
      <c r="BC129" s="513"/>
      <c r="BD129" s="513"/>
      <c r="BE129" s="513"/>
      <c r="BF129" s="513"/>
      <c r="BG129" s="513"/>
      <c r="BH129" s="513"/>
      <c r="BI129" s="513"/>
      <c r="BJ129" s="514"/>
    </row>
    <row r="130" spans="2:62" s="25" customFormat="1" ht="18" customHeight="1">
      <c r="B130" s="678"/>
      <c r="C130" s="512"/>
      <c r="D130" s="513"/>
      <c r="E130" s="513"/>
      <c r="F130" s="513"/>
      <c r="G130" s="513"/>
      <c r="H130" s="513"/>
      <c r="I130" s="513"/>
      <c r="J130" s="513"/>
      <c r="K130" s="513"/>
      <c r="L130" s="513"/>
      <c r="M130" s="513"/>
      <c r="N130" s="513"/>
      <c r="O130" s="513"/>
      <c r="P130" s="513"/>
      <c r="Q130" s="513"/>
      <c r="R130" s="513"/>
      <c r="S130" s="513"/>
      <c r="T130" s="513"/>
      <c r="U130" s="513"/>
      <c r="V130" s="513"/>
      <c r="W130" s="513"/>
      <c r="X130" s="513"/>
      <c r="Y130" s="513"/>
      <c r="Z130" s="513"/>
      <c r="AA130" s="513"/>
      <c r="AB130" s="513"/>
      <c r="AC130" s="513"/>
      <c r="AD130" s="513"/>
      <c r="AE130" s="513"/>
      <c r="AF130" s="513"/>
      <c r="AG130" s="513"/>
      <c r="AH130" s="513"/>
      <c r="AI130" s="513"/>
      <c r="AJ130" s="513"/>
      <c r="AK130" s="513"/>
      <c r="AL130" s="513"/>
      <c r="AM130" s="513"/>
      <c r="AN130" s="513"/>
      <c r="AO130" s="513"/>
      <c r="AP130" s="513"/>
      <c r="AQ130" s="513"/>
      <c r="AR130" s="513"/>
      <c r="AS130" s="513"/>
      <c r="AT130" s="513"/>
      <c r="AU130" s="513"/>
      <c r="AV130" s="513"/>
      <c r="AW130" s="513"/>
      <c r="AX130" s="513"/>
      <c r="AY130" s="513"/>
      <c r="AZ130" s="513"/>
      <c r="BA130" s="513"/>
      <c r="BB130" s="513"/>
      <c r="BC130" s="513"/>
      <c r="BD130" s="513"/>
      <c r="BE130" s="513"/>
      <c r="BF130" s="513"/>
      <c r="BG130" s="513"/>
      <c r="BH130" s="513"/>
      <c r="BI130" s="513"/>
      <c r="BJ130" s="514"/>
    </row>
    <row r="131" spans="2:62" s="25" customFormat="1" ht="18" customHeight="1">
      <c r="B131" s="678"/>
      <c r="C131" s="512"/>
      <c r="D131" s="513"/>
      <c r="E131" s="513"/>
      <c r="F131" s="513"/>
      <c r="G131" s="513"/>
      <c r="H131" s="513"/>
      <c r="I131" s="513"/>
      <c r="J131" s="513"/>
      <c r="K131" s="513"/>
      <c r="L131" s="513"/>
      <c r="M131" s="513"/>
      <c r="N131" s="513"/>
      <c r="O131" s="513"/>
      <c r="P131" s="513"/>
      <c r="Q131" s="513"/>
      <c r="R131" s="513"/>
      <c r="S131" s="513"/>
      <c r="T131" s="513"/>
      <c r="U131" s="513"/>
      <c r="V131" s="513"/>
      <c r="W131" s="513"/>
      <c r="X131" s="513"/>
      <c r="Y131" s="513"/>
      <c r="Z131" s="513"/>
      <c r="AA131" s="513"/>
      <c r="AB131" s="513"/>
      <c r="AC131" s="513"/>
      <c r="AD131" s="513"/>
      <c r="AE131" s="513"/>
      <c r="AF131" s="513"/>
      <c r="AG131" s="513"/>
      <c r="AH131" s="513"/>
      <c r="AI131" s="513"/>
      <c r="AJ131" s="513"/>
      <c r="AK131" s="513"/>
      <c r="AL131" s="513"/>
      <c r="AM131" s="513"/>
      <c r="AN131" s="513"/>
      <c r="AO131" s="513"/>
      <c r="AP131" s="513"/>
      <c r="AQ131" s="513"/>
      <c r="AR131" s="513"/>
      <c r="AS131" s="513"/>
      <c r="AT131" s="513"/>
      <c r="AU131" s="513"/>
      <c r="AV131" s="513"/>
      <c r="AW131" s="513"/>
      <c r="AX131" s="513"/>
      <c r="AY131" s="513"/>
      <c r="AZ131" s="513"/>
      <c r="BA131" s="513"/>
      <c r="BB131" s="513"/>
      <c r="BC131" s="513"/>
      <c r="BD131" s="513"/>
      <c r="BE131" s="513"/>
      <c r="BF131" s="513"/>
      <c r="BG131" s="513"/>
      <c r="BH131" s="513"/>
      <c r="BI131" s="513"/>
      <c r="BJ131" s="514"/>
    </row>
    <row r="132" spans="2:62" s="25" customFormat="1" ht="18" customHeight="1">
      <c r="B132" s="678"/>
      <c r="C132" s="512"/>
      <c r="D132" s="513"/>
      <c r="E132" s="513"/>
      <c r="F132" s="513"/>
      <c r="G132" s="513"/>
      <c r="H132" s="513"/>
      <c r="I132" s="513"/>
      <c r="J132" s="513"/>
      <c r="K132" s="513"/>
      <c r="L132" s="513"/>
      <c r="M132" s="513"/>
      <c r="N132" s="513"/>
      <c r="O132" s="513"/>
      <c r="P132" s="513"/>
      <c r="Q132" s="513"/>
      <c r="R132" s="513"/>
      <c r="S132" s="513"/>
      <c r="T132" s="513"/>
      <c r="U132" s="513"/>
      <c r="V132" s="513"/>
      <c r="W132" s="513"/>
      <c r="X132" s="513"/>
      <c r="Y132" s="513"/>
      <c r="Z132" s="513"/>
      <c r="AA132" s="513"/>
      <c r="AB132" s="513"/>
      <c r="AC132" s="513"/>
      <c r="AD132" s="513"/>
      <c r="AE132" s="513"/>
      <c r="AF132" s="513"/>
      <c r="AG132" s="513"/>
      <c r="AH132" s="513"/>
      <c r="AI132" s="513"/>
      <c r="AJ132" s="513"/>
      <c r="AK132" s="513"/>
      <c r="AL132" s="513"/>
      <c r="AM132" s="513"/>
      <c r="AN132" s="513"/>
      <c r="AO132" s="513"/>
      <c r="AP132" s="513"/>
      <c r="AQ132" s="513"/>
      <c r="AR132" s="513"/>
      <c r="AS132" s="513"/>
      <c r="AT132" s="513"/>
      <c r="AU132" s="513"/>
      <c r="AV132" s="513"/>
      <c r="AW132" s="513"/>
      <c r="AX132" s="513"/>
      <c r="AY132" s="513"/>
      <c r="AZ132" s="513"/>
      <c r="BA132" s="513"/>
      <c r="BB132" s="513"/>
      <c r="BC132" s="513"/>
      <c r="BD132" s="513"/>
      <c r="BE132" s="513"/>
      <c r="BF132" s="513"/>
      <c r="BG132" s="513"/>
      <c r="BH132" s="513"/>
      <c r="BI132" s="513"/>
      <c r="BJ132" s="514"/>
    </row>
    <row r="133" spans="2:62" s="25" customFormat="1" ht="18" customHeight="1">
      <c r="B133" s="678"/>
      <c r="C133" s="512"/>
      <c r="D133" s="513"/>
      <c r="E133" s="513"/>
      <c r="F133" s="513"/>
      <c r="G133" s="513"/>
      <c r="H133" s="513"/>
      <c r="I133" s="513"/>
      <c r="J133" s="513"/>
      <c r="K133" s="513"/>
      <c r="L133" s="513"/>
      <c r="M133" s="513"/>
      <c r="N133" s="513"/>
      <c r="O133" s="513"/>
      <c r="P133" s="513"/>
      <c r="Q133" s="513"/>
      <c r="R133" s="513"/>
      <c r="S133" s="513"/>
      <c r="T133" s="513"/>
      <c r="U133" s="513"/>
      <c r="V133" s="513"/>
      <c r="W133" s="513"/>
      <c r="X133" s="513"/>
      <c r="Y133" s="513"/>
      <c r="Z133" s="513"/>
      <c r="AA133" s="513"/>
      <c r="AB133" s="513"/>
      <c r="AC133" s="513"/>
      <c r="AD133" s="513"/>
      <c r="AE133" s="513"/>
      <c r="AF133" s="513"/>
      <c r="AG133" s="513"/>
      <c r="AH133" s="513"/>
      <c r="AI133" s="513"/>
      <c r="AJ133" s="513"/>
      <c r="AK133" s="513"/>
      <c r="AL133" s="513"/>
      <c r="AM133" s="513"/>
      <c r="AN133" s="513"/>
      <c r="AO133" s="513"/>
      <c r="AP133" s="513"/>
      <c r="AQ133" s="513"/>
      <c r="AR133" s="513"/>
      <c r="AS133" s="513"/>
      <c r="AT133" s="513"/>
      <c r="AU133" s="513"/>
      <c r="AV133" s="513"/>
      <c r="AW133" s="513"/>
      <c r="AX133" s="513"/>
      <c r="AY133" s="513"/>
      <c r="AZ133" s="513"/>
      <c r="BA133" s="513"/>
      <c r="BB133" s="513"/>
      <c r="BC133" s="513"/>
      <c r="BD133" s="513"/>
      <c r="BE133" s="513"/>
      <c r="BF133" s="513"/>
      <c r="BG133" s="513"/>
      <c r="BH133" s="513"/>
      <c r="BI133" s="513"/>
      <c r="BJ133" s="514"/>
    </row>
    <row r="134" spans="2:62" s="25" customFormat="1" ht="18" customHeight="1">
      <c r="B134" s="678"/>
      <c r="C134" s="512"/>
      <c r="D134" s="513"/>
      <c r="E134" s="513"/>
      <c r="F134" s="513"/>
      <c r="G134" s="513"/>
      <c r="H134" s="513"/>
      <c r="I134" s="513"/>
      <c r="J134" s="513"/>
      <c r="K134" s="513"/>
      <c r="L134" s="513"/>
      <c r="M134" s="513"/>
      <c r="N134" s="513"/>
      <c r="O134" s="513"/>
      <c r="P134" s="513"/>
      <c r="Q134" s="513"/>
      <c r="R134" s="513"/>
      <c r="S134" s="513"/>
      <c r="T134" s="513"/>
      <c r="U134" s="513"/>
      <c r="V134" s="513"/>
      <c r="W134" s="513"/>
      <c r="X134" s="513"/>
      <c r="Y134" s="513"/>
      <c r="Z134" s="513"/>
      <c r="AA134" s="513"/>
      <c r="AB134" s="513"/>
      <c r="AC134" s="513"/>
      <c r="AD134" s="513"/>
      <c r="AE134" s="513"/>
      <c r="AF134" s="513"/>
      <c r="AG134" s="513"/>
      <c r="AH134" s="513"/>
      <c r="AI134" s="513"/>
      <c r="AJ134" s="513"/>
      <c r="AK134" s="513"/>
      <c r="AL134" s="513"/>
      <c r="AM134" s="513"/>
      <c r="AN134" s="513"/>
      <c r="AO134" s="513"/>
      <c r="AP134" s="513"/>
      <c r="AQ134" s="513"/>
      <c r="AR134" s="513"/>
      <c r="AS134" s="513"/>
      <c r="AT134" s="513"/>
      <c r="AU134" s="513"/>
      <c r="AV134" s="513"/>
      <c r="AW134" s="513"/>
      <c r="AX134" s="513"/>
      <c r="AY134" s="513"/>
      <c r="AZ134" s="513"/>
      <c r="BA134" s="513"/>
      <c r="BB134" s="513"/>
      <c r="BC134" s="513"/>
      <c r="BD134" s="513"/>
      <c r="BE134" s="513"/>
      <c r="BF134" s="513"/>
      <c r="BG134" s="513"/>
      <c r="BH134" s="513"/>
      <c r="BI134" s="513"/>
      <c r="BJ134" s="514"/>
    </row>
    <row r="135" spans="2:62" s="25" customFormat="1" ht="18" customHeight="1">
      <c r="B135" s="679"/>
      <c r="C135" s="515"/>
      <c r="D135" s="516"/>
      <c r="E135" s="516"/>
      <c r="F135" s="516"/>
      <c r="G135" s="516"/>
      <c r="H135" s="516"/>
      <c r="I135" s="516"/>
      <c r="J135" s="516"/>
      <c r="K135" s="516"/>
      <c r="L135" s="516"/>
      <c r="M135" s="516"/>
      <c r="N135" s="516"/>
      <c r="O135" s="516"/>
      <c r="P135" s="516"/>
      <c r="Q135" s="516"/>
      <c r="R135" s="516"/>
      <c r="S135" s="516"/>
      <c r="T135" s="516"/>
      <c r="U135" s="516"/>
      <c r="V135" s="516"/>
      <c r="W135" s="516"/>
      <c r="X135" s="516"/>
      <c r="Y135" s="516"/>
      <c r="Z135" s="516"/>
      <c r="AA135" s="516"/>
      <c r="AB135" s="516"/>
      <c r="AC135" s="516"/>
      <c r="AD135" s="516"/>
      <c r="AE135" s="516"/>
      <c r="AF135" s="516"/>
      <c r="AG135" s="516"/>
      <c r="AH135" s="516"/>
      <c r="AI135" s="516"/>
      <c r="AJ135" s="516"/>
      <c r="AK135" s="516"/>
      <c r="AL135" s="516"/>
      <c r="AM135" s="516"/>
      <c r="AN135" s="516"/>
      <c r="AO135" s="516"/>
      <c r="AP135" s="516"/>
      <c r="AQ135" s="516"/>
      <c r="AR135" s="516"/>
      <c r="AS135" s="516"/>
      <c r="AT135" s="516"/>
      <c r="AU135" s="516"/>
      <c r="AV135" s="516"/>
      <c r="AW135" s="516"/>
      <c r="AX135" s="516"/>
      <c r="AY135" s="516"/>
      <c r="AZ135" s="516"/>
      <c r="BA135" s="516"/>
      <c r="BB135" s="516"/>
      <c r="BC135" s="516"/>
      <c r="BD135" s="516"/>
      <c r="BE135" s="516"/>
      <c r="BF135" s="516"/>
      <c r="BG135" s="516"/>
      <c r="BH135" s="516"/>
      <c r="BI135" s="516"/>
      <c r="BJ135" s="517"/>
    </row>
    <row r="136" spans="2:62" s="25" customFormat="1" ht="18" customHeight="1">
      <c r="B136" s="677" t="s">
        <v>894</v>
      </c>
      <c r="C136" s="668" t="s">
        <v>895</v>
      </c>
      <c r="D136" s="669"/>
      <c r="E136" s="669"/>
      <c r="F136" s="669"/>
      <c r="G136" s="669"/>
      <c r="H136" s="669"/>
      <c r="I136" s="669"/>
      <c r="J136" s="669"/>
      <c r="K136" s="669"/>
      <c r="L136" s="669"/>
      <c r="M136" s="669"/>
      <c r="N136" s="669"/>
      <c r="O136" s="669"/>
      <c r="P136" s="669"/>
      <c r="Q136" s="669"/>
      <c r="R136" s="669"/>
      <c r="S136" s="669"/>
      <c r="T136" s="669"/>
      <c r="U136" s="669"/>
      <c r="V136" s="669"/>
      <c r="W136" s="669"/>
      <c r="X136" s="669"/>
      <c r="Y136" s="669"/>
      <c r="Z136" s="669"/>
      <c r="AA136" s="669"/>
      <c r="AB136" s="669"/>
      <c r="AC136" s="669"/>
      <c r="AD136" s="669"/>
      <c r="AE136" s="669"/>
      <c r="AF136" s="669"/>
      <c r="AG136" s="669"/>
      <c r="AH136" s="669"/>
      <c r="AI136" s="669"/>
      <c r="AJ136" s="669"/>
      <c r="AK136" s="669"/>
      <c r="AL136" s="669"/>
      <c r="AM136" s="669"/>
      <c r="AN136" s="669"/>
      <c r="AO136" s="669"/>
      <c r="AP136" s="669"/>
      <c r="AQ136" s="669"/>
      <c r="AR136" s="669"/>
      <c r="AS136" s="669"/>
      <c r="AT136" s="669"/>
      <c r="AU136" s="669"/>
      <c r="AV136" s="669"/>
      <c r="AW136" s="669"/>
      <c r="AX136" s="669"/>
      <c r="AY136" s="669"/>
      <c r="AZ136" s="669"/>
      <c r="BA136" s="669"/>
      <c r="BB136" s="669"/>
      <c r="BC136" s="669"/>
      <c r="BD136" s="669"/>
      <c r="BE136" s="669"/>
      <c r="BF136" s="669"/>
      <c r="BG136" s="669"/>
      <c r="BH136" s="669"/>
      <c r="BI136" s="669"/>
      <c r="BJ136" s="670"/>
    </row>
    <row r="137" spans="2:62" s="25" customFormat="1" ht="18" customHeight="1">
      <c r="B137" s="678"/>
      <c r="C137" s="671"/>
      <c r="D137" s="672"/>
      <c r="E137" s="672"/>
      <c r="F137" s="672"/>
      <c r="G137" s="672"/>
      <c r="H137" s="672"/>
      <c r="I137" s="672"/>
      <c r="J137" s="672"/>
      <c r="K137" s="672"/>
      <c r="L137" s="672"/>
      <c r="M137" s="672"/>
      <c r="N137" s="672"/>
      <c r="O137" s="672"/>
      <c r="P137" s="672"/>
      <c r="Q137" s="672"/>
      <c r="R137" s="672"/>
      <c r="S137" s="672"/>
      <c r="T137" s="672"/>
      <c r="U137" s="672"/>
      <c r="V137" s="672"/>
      <c r="W137" s="672"/>
      <c r="X137" s="672"/>
      <c r="Y137" s="672"/>
      <c r="Z137" s="672"/>
      <c r="AA137" s="672"/>
      <c r="AB137" s="672"/>
      <c r="AC137" s="672"/>
      <c r="AD137" s="672"/>
      <c r="AE137" s="672"/>
      <c r="AF137" s="672"/>
      <c r="AG137" s="672"/>
      <c r="AH137" s="672"/>
      <c r="AI137" s="672"/>
      <c r="AJ137" s="672"/>
      <c r="AK137" s="672"/>
      <c r="AL137" s="672"/>
      <c r="AM137" s="672"/>
      <c r="AN137" s="672"/>
      <c r="AO137" s="672"/>
      <c r="AP137" s="672"/>
      <c r="AQ137" s="672"/>
      <c r="AR137" s="672"/>
      <c r="AS137" s="672"/>
      <c r="AT137" s="672"/>
      <c r="AU137" s="672"/>
      <c r="AV137" s="672"/>
      <c r="AW137" s="672"/>
      <c r="AX137" s="672"/>
      <c r="AY137" s="672"/>
      <c r="AZ137" s="672"/>
      <c r="BA137" s="672"/>
      <c r="BB137" s="672"/>
      <c r="BC137" s="672"/>
      <c r="BD137" s="672"/>
      <c r="BE137" s="672"/>
      <c r="BF137" s="672"/>
      <c r="BG137" s="672"/>
      <c r="BH137" s="672"/>
      <c r="BI137" s="672"/>
      <c r="BJ137" s="673"/>
    </row>
    <row r="138" spans="2:62" s="25" customFormat="1" ht="18" customHeight="1">
      <c r="B138" s="678"/>
      <c r="C138" s="671"/>
      <c r="D138" s="672"/>
      <c r="E138" s="672"/>
      <c r="F138" s="672"/>
      <c r="G138" s="672"/>
      <c r="H138" s="672"/>
      <c r="I138" s="672"/>
      <c r="J138" s="672"/>
      <c r="K138" s="672"/>
      <c r="L138" s="672"/>
      <c r="M138" s="672"/>
      <c r="N138" s="672"/>
      <c r="O138" s="672"/>
      <c r="P138" s="672"/>
      <c r="Q138" s="672"/>
      <c r="R138" s="672"/>
      <c r="S138" s="672"/>
      <c r="T138" s="672"/>
      <c r="U138" s="672"/>
      <c r="V138" s="672"/>
      <c r="W138" s="672"/>
      <c r="X138" s="672"/>
      <c r="Y138" s="672"/>
      <c r="Z138" s="672"/>
      <c r="AA138" s="672"/>
      <c r="AB138" s="672"/>
      <c r="AC138" s="672"/>
      <c r="AD138" s="672"/>
      <c r="AE138" s="672"/>
      <c r="AF138" s="672"/>
      <c r="AG138" s="672"/>
      <c r="AH138" s="672"/>
      <c r="AI138" s="672"/>
      <c r="AJ138" s="672"/>
      <c r="AK138" s="672"/>
      <c r="AL138" s="672"/>
      <c r="AM138" s="672"/>
      <c r="AN138" s="672"/>
      <c r="AO138" s="672"/>
      <c r="AP138" s="672"/>
      <c r="AQ138" s="672"/>
      <c r="AR138" s="672"/>
      <c r="AS138" s="672"/>
      <c r="AT138" s="672"/>
      <c r="AU138" s="672"/>
      <c r="AV138" s="672"/>
      <c r="AW138" s="672"/>
      <c r="AX138" s="672"/>
      <c r="AY138" s="672"/>
      <c r="AZ138" s="672"/>
      <c r="BA138" s="672"/>
      <c r="BB138" s="672"/>
      <c r="BC138" s="672"/>
      <c r="BD138" s="672"/>
      <c r="BE138" s="672"/>
      <c r="BF138" s="672"/>
      <c r="BG138" s="672"/>
      <c r="BH138" s="672"/>
      <c r="BI138" s="672"/>
      <c r="BJ138" s="673"/>
    </row>
    <row r="139" spans="2:62" s="25" customFormat="1" ht="18" customHeight="1">
      <c r="B139" s="678"/>
      <c r="C139" s="671"/>
      <c r="D139" s="672"/>
      <c r="E139" s="672"/>
      <c r="F139" s="672"/>
      <c r="G139" s="672"/>
      <c r="H139" s="672"/>
      <c r="I139" s="672"/>
      <c r="J139" s="672"/>
      <c r="K139" s="672"/>
      <c r="L139" s="672"/>
      <c r="M139" s="672"/>
      <c r="N139" s="672"/>
      <c r="O139" s="672"/>
      <c r="P139" s="672"/>
      <c r="Q139" s="672"/>
      <c r="R139" s="672"/>
      <c r="S139" s="672"/>
      <c r="T139" s="672"/>
      <c r="U139" s="672"/>
      <c r="V139" s="672"/>
      <c r="W139" s="672"/>
      <c r="X139" s="672"/>
      <c r="Y139" s="672"/>
      <c r="Z139" s="672"/>
      <c r="AA139" s="672"/>
      <c r="AB139" s="672"/>
      <c r="AC139" s="672"/>
      <c r="AD139" s="672"/>
      <c r="AE139" s="672"/>
      <c r="AF139" s="672"/>
      <c r="AG139" s="672"/>
      <c r="AH139" s="672"/>
      <c r="AI139" s="672"/>
      <c r="AJ139" s="672"/>
      <c r="AK139" s="672"/>
      <c r="AL139" s="672"/>
      <c r="AM139" s="672"/>
      <c r="AN139" s="672"/>
      <c r="AO139" s="672"/>
      <c r="AP139" s="672"/>
      <c r="AQ139" s="672"/>
      <c r="AR139" s="672"/>
      <c r="AS139" s="672"/>
      <c r="AT139" s="672"/>
      <c r="AU139" s="672"/>
      <c r="AV139" s="672"/>
      <c r="AW139" s="672"/>
      <c r="AX139" s="672"/>
      <c r="AY139" s="672"/>
      <c r="AZ139" s="672"/>
      <c r="BA139" s="672"/>
      <c r="BB139" s="672"/>
      <c r="BC139" s="672"/>
      <c r="BD139" s="672"/>
      <c r="BE139" s="672"/>
      <c r="BF139" s="672"/>
      <c r="BG139" s="672"/>
      <c r="BH139" s="672"/>
      <c r="BI139" s="672"/>
      <c r="BJ139" s="673"/>
    </row>
    <row r="140" spans="2:62" s="25" customFormat="1" ht="18" customHeight="1">
      <c r="B140" s="678"/>
      <c r="C140" s="671"/>
      <c r="D140" s="672"/>
      <c r="E140" s="672"/>
      <c r="F140" s="672"/>
      <c r="G140" s="672"/>
      <c r="H140" s="672"/>
      <c r="I140" s="672"/>
      <c r="J140" s="672"/>
      <c r="K140" s="672"/>
      <c r="L140" s="672"/>
      <c r="M140" s="672"/>
      <c r="N140" s="672"/>
      <c r="O140" s="672"/>
      <c r="P140" s="672"/>
      <c r="Q140" s="672"/>
      <c r="R140" s="672"/>
      <c r="S140" s="672"/>
      <c r="T140" s="672"/>
      <c r="U140" s="672"/>
      <c r="V140" s="672"/>
      <c r="W140" s="672"/>
      <c r="X140" s="672"/>
      <c r="Y140" s="672"/>
      <c r="Z140" s="672"/>
      <c r="AA140" s="672"/>
      <c r="AB140" s="672"/>
      <c r="AC140" s="672"/>
      <c r="AD140" s="672"/>
      <c r="AE140" s="672"/>
      <c r="AF140" s="672"/>
      <c r="AG140" s="672"/>
      <c r="AH140" s="672"/>
      <c r="AI140" s="672"/>
      <c r="AJ140" s="672"/>
      <c r="AK140" s="672"/>
      <c r="AL140" s="672"/>
      <c r="AM140" s="672"/>
      <c r="AN140" s="672"/>
      <c r="AO140" s="672"/>
      <c r="AP140" s="672"/>
      <c r="AQ140" s="672"/>
      <c r="AR140" s="672"/>
      <c r="AS140" s="672"/>
      <c r="AT140" s="672"/>
      <c r="AU140" s="672"/>
      <c r="AV140" s="672"/>
      <c r="AW140" s="672"/>
      <c r="AX140" s="672"/>
      <c r="AY140" s="672"/>
      <c r="AZ140" s="672"/>
      <c r="BA140" s="672"/>
      <c r="BB140" s="672"/>
      <c r="BC140" s="672"/>
      <c r="BD140" s="672"/>
      <c r="BE140" s="672"/>
      <c r="BF140" s="672"/>
      <c r="BG140" s="672"/>
      <c r="BH140" s="672"/>
      <c r="BI140" s="672"/>
      <c r="BJ140" s="673"/>
    </row>
    <row r="141" spans="2:62" s="25" customFormat="1" ht="18" customHeight="1">
      <c r="B141" s="678"/>
      <c r="C141" s="671"/>
      <c r="D141" s="672"/>
      <c r="E141" s="672"/>
      <c r="F141" s="672"/>
      <c r="G141" s="672"/>
      <c r="H141" s="672"/>
      <c r="I141" s="672"/>
      <c r="J141" s="672"/>
      <c r="K141" s="672"/>
      <c r="L141" s="672"/>
      <c r="M141" s="672"/>
      <c r="N141" s="672"/>
      <c r="O141" s="672"/>
      <c r="P141" s="672"/>
      <c r="Q141" s="672"/>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c r="AY141" s="672"/>
      <c r="AZ141" s="672"/>
      <c r="BA141" s="672"/>
      <c r="BB141" s="672"/>
      <c r="BC141" s="672"/>
      <c r="BD141" s="672"/>
      <c r="BE141" s="672"/>
      <c r="BF141" s="672"/>
      <c r="BG141" s="672"/>
      <c r="BH141" s="672"/>
      <c r="BI141" s="672"/>
      <c r="BJ141" s="673"/>
    </row>
    <row r="142" spans="2:62" s="25" customFormat="1" ht="18" customHeight="1">
      <c r="B142" s="678"/>
      <c r="C142" s="671"/>
      <c r="D142" s="672"/>
      <c r="E142" s="672"/>
      <c r="F142" s="672"/>
      <c r="G142" s="672"/>
      <c r="H142" s="672"/>
      <c r="I142" s="672"/>
      <c r="J142" s="672"/>
      <c r="K142" s="672"/>
      <c r="L142" s="672"/>
      <c r="M142" s="672"/>
      <c r="N142" s="672"/>
      <c r="O142" s="672"/>
      <c r="P142" s="672"/>
      <c r="Q142" s="672"/>
      <c r="R142" s="672"/>
      <c r="S142" s="672"/>
      <c r="T142" s="672"/>
      <c r="U142" s="672"/>
      <c r="V142" s="672"/>
      <c r="W142" s="672"/>
      <c r="X142" s="672"/>
      <c r="Y142" s="672"/>
      <c r="Z142" s="672"/>
      <c r="AA142" s="672"/>
      <c r="AB142" s="672"/>
      <c r="AC142" s="672"/>
      <c r="AD142" s="672"/>
      <c r="AE142" s="672"/>
      <c r="AF142" s="672"/>
      <c r="AG142" s="672"/>
      <c r="AH142" s="672"/>
      <c r="AI142" s="672"/>
      <c r="AJ142" s="672"/>
      <c r="AK142" s="672"/>
      <c r="AL142" s="672"/>
      <c r="AM142" s="672"/>
      <c r="AN142" s="672"/>
      <c r="AO142" s="672"/>
      <c r="AP142" s="672"/>
      <c r="AQ142" s="672"/>
      <c r="AR142" s="672"/>
      <c r="AS142" s="672"/>
      <c r="AT142" s="672"/>
      <c r="AU142" s="672"/>
      <c r="AV142" s="672"/>
      <c r="AW142" s="672"/>
      <c r="AX142" s="672"/>
      <c r="AY142" s="672"/>
      <c r="AZ142" s="672"/>
      <c r="BA142" s="672"/>
      <c r="BB142" s="672"/>
      <c r="BC142" s="672"/>
      <c r="BD142" s="672"/>
      <c r="BE142" s="672"/>
      <c r="BF142" s="672"/>
      <c r="BG142" s="672"/>
      <c r="BH142" s="672"/>
      <c r="BI142" s="672"/>
      <c r="BJ142" s="673"/>
    </row>
    <row r="143" spans="2:62" s="25" customFormat="1" ht="18" customHeight="1">
      <c r="B143" s="678"/>
      <c r="C143" s="671"/>
      <c r="D143" s="672"/>
      <c r="E143" s="672"/>
      <c r="F143" s="672"/>
      <c r="G143" s="672"/>
      <c r="H143" s="672"/>
      <c r="I143" s="672"/>
      <c r="J143" s="672"/>
      <c r="K143" s="672"/>
      <c r="L143" s="672"/>
      <c r="M143" s="672"/>
      <c r="N143" s="672"/>
      <c r="O143" s="672"/>
      <c r="P143" s="672"/>
      <c r="Q143" s="672"/>
      <c r="R143" s="672"/>
      <c r="S143" s="672"/>
      <c r="T143" s="672"/>
      <c r="U143" s="672"/>
      <c r="V143" s="672"/>
      <c r="W143" s="672"/>
      <c r="X143" s="672"/>
      <c r="Y143" s="672"/>
      <c r="Z143" s="672"/>
      <c r="AA143" s="672"/>
      <c r="AB143" s="672"/>
      <c r="AC143" s="672"/>
      <c r="AD143" s="672"/>
      <c r="AE143" s="672"/>
      <c r="AF143" s="672"/>
      <c r="AG143" s="672"/>
      <c r="AH143" s="672"/>
      <c r="AI143" s="672"/>
      <c r="AJ143" s="672"/>
      <c r="AK143" s="672"/>
      <c r="AL143" s="672"/>
      <c r="AM143" s="672"/>
      <c r="AN143" s="672"/>
      <c r="AO143" s="672"/>
      <c r="AP143" s="672"/>
      <c r="AQ143" s="672"/>
      <c r="AR143" s="672"/>
      <c r="AS143" s="672"/>
      <c r="AT143" s="672"/>
      <c r="AU143" s="672"/>
      <c r="AV143" s="672"/>
      <c r="AW143" s="672"/>
      <c r="AX143" s="672"/>
      <c r="AY143" s="672"/>
      <c r="AZ143" s="672"/>
      <c r="BA143" s="672"/>
      <c r="BB143" s="672"/>
      <c r="BC143" s="672"/>
      <c r="BD143" s="672"/>
      <c r="BE143" s="672"/>
      <c r="BF143" s="672"/>
      <c r="BG143" s="672"/>
      <c r="BH143" s="672"/>
      <c r="BI143" s="672"/>
      <c r="BJ143" s="673"/>
    </row>
    <row r="144" spans="2:62" s="25" customFormat="1" ht="18" customHeight="1">
      <c r="B144" s="678"/>
      <c r="C144" s="671"/>
      <c r="D144" s="672"/>
      <c r="E144" s="672"/>
      <c r="F144" s="672"/>
      <c r="G144" s="672"/>
      <c r="H144" s="672"/>
      <c r="I144" s="672"/>
      <c r="J144" s="672"/>
      <c r="K144" s="672"/>
      <c r="L144" s="672"/>
      <c r="M144" s="672"/>
      <c r="N144" s="672"/>
      <c r="O144" s="672"/>
      <c r="P144" s="672"/>
      <c r="Q144" s="672"/>
      <c r="R144" s="672"/>
      <c r="S144" s="672"/>
      <c r="T144" s="672"/>
      <c r="U144" s="672"/>
      <c r="V144" s="672"/>
      <c r="W144" s="672"/>
      <c r="X144" s="672"/>
      <c r="Y144" s="672"/>
      <c r="Z144" s="672"/>
      <c r="AA144" s="672"/>
      <c r="AB144" s="672"/>
      <c r="AC144" s="672"/>
      <c r="AD144" s="672"/>
      <c r="AE144" s="672"/>
      <c r="AF144" s="672"/>
      <c r="AG144" s="672"/>
      <c r="AH144" s="672"/>
      <c r="AI144" s="672"/>
      <c r="AJ144" s="672"/>
      <c r="AK144" s="672"/>
      <c r="AL144" s="672"/>
      <c r="AM144" s="672"/>
      <c r="AN144" s="672"/>
      <c r="AO144" s="672"/>
      <c r="AP144" s="672"/>
      <c r="AQ144" s="672"/>
      <c r="AR144" s="672"/>
      <c r="AS144" s="672"/>
      <c r="AT144" s="672"/>
      <c r="AU144" s="672"/>
      <c r="AV144" s="672"/>
      <c r="AW144" s="672"/>
      <c r="AX144" s="672"/>
      <c r="AY144" s="672"/>
      <c r="AZ144" s="672"/>
      <c r="BA144" s="672"/>
      <c r="BB144" s="672"/>
      <c r="BC144" s="672"/>
      <c r="BD144" s="672"/>
      <c r="BE144" s="672"/>
      <c r="BF144" s="672"/>
      <c r="BG144" s="672"/>
      <c r="BH144" s="672"/>
      <c r="BI144" s="672"/>
      <c r="BJ144" s="673"/>
    </row>
    <row r="145" spans="2:62" s="25" customFormat="1" ht="18" customHeight="1">
      <c r="B145" s="678"/>
      <c r="C145" s="671"/>
      <c r="D145" s="672"/>
      <c r="E145" s="672"/>
      <c r="F145" s="672"/>
      <c r="G145" s="672"/>
      <c r="H145" s="672"/>
      <c r="I145" s="672"/>
      <c r="J145" s="672"/>
      <c r="K145" s="672"/>
      <c r="L145" s="672"/>
      <c r="M145" s="672"/>
      <c r="N145" s="672"/>
      <c r="O145" s="672"/>
      <c r="P145" s="672"/>
      <c r="Q145" s="672"/>
      <c r="R145" s="672"/>
      <c r="S145" s="672"/>
      <c r="T145" s="672"/>
      <c r="U145" s="672"/>
      <c r="V145" s="672"/>
      <c r="W145" s="672"/>
      <c r="X145" s="672"/>
      <c r="Y145" s="672"/>
      <c r="Z145" s="672"/>
      <c r="AA145" s="672"/>
      <c r="AB145" s="672"/>
      <c r="AC145" s="672"/>
      <c r="AD145" s="672"/>
      <c r="AE145" s="672"/>
      <c r="AF145" s="672"/>
      <c r="AG145" s="672"/>
      <c r="AH145" s="672"/>
      <c r="AI145" s="672"/>
      <c r="AJ145" s="672"/>
      <c r="AK145" s="672"/>
      <c r="AL145" s="672"/>
      <c r="AM145" s="672"/>
      <c r="AN145" s="672"/>
      <c r="AO145" s="672"/>
      <c r="AP145" s="672"/>
      <c r="AQ145" s="672"/>
      <c r="AR145" s="672"/>
      <c r="AS145" s="672"/>
      <c r="AT145" s="672"/>
      <c r="AU145" s="672"/>
      <c r="AV145" s="672"/>
      <c r="AW145" s="672"/>
      <c r="AX145" s="672"/>
      <c r="AY145" s="672"/>
      <c r="AZ145" s="672"/>
      <c r="BA145" s="672"/>
      <c r="BB145" s="672"/>
      <c r="BC145" s="672"/>
      <c r="BD145" s="672"/>
      <c r="BE145" s="672"/>
      <c r="BF145" s="672"/>
      <c r="BG145" s="672"/>
      <c r="BH145" s="672"/>
      <c r="BI145" s="672"/>
      <c r="BJ145" s="673"/>
    </row>
    <row r="146" spans="2:62" s="25" customFormat="1" ht="18" customHeight="1">
      <c r="B146" s="679"/>
      <c r="C146" s="674"/>
      <c r="D146" s="675"/>
      <c r="E146" s="675"/>
      <c r="F146" s="675"/>
      <c r="G146" s="675"/>
      <c r="H146" s="675"/>
      <c r="I146" s="675"/>
      <c r="J146" s="675"/>
      <c r="K146" s="675"/>
      <c r="L146" s="675"/>
      <c r="M146" s="675"/>
      <c r="N146" s="675"/>
      <c r="O146" s="675"/>
      <c r="P146" s="675"/>
      <c r="Q146" s="675"/>
      <c r="R146" s="675"/>
      <c r="S146" s="675"/>
      <c r="T146" s="675"/>
      <c r="U146" s="675"/>
      <c r="V146" s="675"/>
      <c r="W146" s="675"/>
      <c r="X146" s="675"/>
      <c r="Y146" s="675"/>
      <c r="Z146" s="675"/>
      <c r="AA146" s="675"/>
      <c r="AB146" s="675"/>
      <c r="AC146" s="675"/>
      <c r="AD146" s="675"/>
      <c r="AE146" s="675"/>
      <c r="AF146" s="675"/>
      <c r="AG146" s="675"/>
      <c r="AH146" s="675"/>
      <c r="AI146" s="675"/>
      <c r="AJ146" s="675"/>
      <c r="AK146" s="675"/>
      <c r="AL146" s="675"/>
      <c r="AM146" s="675"/>
      <c r="AN146" s="675"/>
      <c r="AO146" s="675"/>
      <c r="AP146" s="675"/>
      <c r="AQ146" s="675"/>
      <c r="AR146" s="675"/>
      <c r="AS146" s="675"/>
      <c r="AT146" s="675"/>
      <c r="AU146" s="675"/>
      <c r="AV146" s="675"/>
      <c r="AW146" s="675"/>
      <c r="AX146" s="675"/>
      <c r="AY146" s="675"/>
      <c r="AZ146" s="675"/>
      <c r="BA146" s="675"/>
      <c r="BB146" s="675"/>
      <c r="BC146" s="675"/>
      <c r="BD146" s="675"/>
      <c r="BE146" s="675"/>
      <c r="BF146" s="675"/>
      <c r="BG146" s="675"/>
      <c r="BH146" s="675"/>
      <c r="BI146" s="675"/>
      <c r="BJ146" s="676"/>
    </row>
    <row r="147" spans="2:62" s="25" customFormat="1" ht="18" customHeight="1">
      <c r="B147" s="677" t="s">
        <v>896</v>
      </c>
      <c r="C147" s="509" t="s">
        <v>897</v>
      </c>
      <c r="D147" s="510"/>
      <c r="E147" s="510"/>
      <c r="F147" s="510"/>
      <c r="G147" s="510"/>
      <c r="H147" s="510"/>
      <c r="I147" s="510"/>
      <c r="J147" s="510"/>
      <c r="K147" s="510"/>
      <c r="L147" s="510"/>
      <c r="M147" s="510"/>
      <c r="N147" s="510"/>
      <c r="O147" s="510"/>
      <c r="P147" s="510"/>
      <c r="Q147" s="510"/>
      <c r="R147" s="510"/>
      <c r="S147" s="510"/>
      <c r="T147" s="510"/>
      <c r="U147" s="510"/>
      <c r="V147" s="510"/>
      <c r="W147" s="510"/>
      <c r="X147" s="510"/>
      <c r="Y147" s="510"/>
      <c r="Z147" s="510"/>
      <c r="AA147" s="510"/>
      <c r="AB147" s="510"/>
      <c r="AC147" s="510"/>
      <c r="AD147" s="510"/>
      <c r="AE147" s="510"/>
      <c r="AF147" s="510"/>
      <c r="AG147" s="510"/>
      <c r="AH147" s="510"/>
      <c r="AI147" s="510"/>
      <c r="AJ147" s="510"/>
      <c r="AK147" s="510"/>
      <c r="AL147" s="510"/>
      <c r="AM147" s="510"/>
      <c r="AN147" s="510"/>
      <c r="AO147" s="510"/>
      <c r="AP147" s="510"/>
      <c r="AQ147" s="510"/>
      <c r="AR147" s="510"/>
      <c r="AS147" s="510"/>
      <c r="AT147" s="510"/>
      <c r="AU147" s="510"/>
      <c r="AV147" s="510"/>
      <c r="AW147" s="510"/>
      <c r="AX147" s="510"/>
      <c r="AY147" s="510"/>
      <c r="AZ147" s="510"/>
      <c r="BA147" s="510"/>
      <c r="BB147" s="510"/>
      <c r="BC147" s="510"/>
      <c r="BD147" s="510"/>
      <c r="BE147" s="510"/>
      <c r="BF147" s="510"/>
      <c r="BG147" s="510"/>
      <c r="BH147" s="510"/>
      <c r="BI147" s="510"/>
      <c r="BJ147" s="511"/>
    </row>
    <row r="148" spans="2:62" s="25" customFormat="1" ht="18" customHeight="1">
      <c r="B148" s="678"/>
      <c r="C148" s="512"/>
      <c r="D148" s="513"/>
      <c r="E148" s="513"/>
      <c r="F148" s="513"/>
      <c r="G148" s="513"/>
      <c r="H148" s="513"/>
      <c r="I148" s="513"/>
      <c r="J148" s="513"/>
      <c r="K148" s="513"/>
      <c r="L148" s="513"/>
      <c r="M148" s="513"/>
      <c r="N148" s="513"/>
      <c r="O148" s="513"/>
      <c r="P148" s="513"/>
      <c r="Q148" s="513"/>
      <c r="R148" s="513"/>
      <c r="S148" s="513"/>
      <c r="T148" s="513"/>
      <c r="U148" s="513"/>
      <c r="V148" s="513"/>
      <c r="W148" s="513"/>
      <c r="X148" s="513"/>
      <c r="Y148" s="513"/>
      <c r="Z148" s="513"/>
      <c r="AA148" s="513"/>
      <c r="AB148" s="513"/>
      <c r="AC148" s="513"/>
      <c r="AD148" s="513"/>
      <c r="AE148" s="513"/>
      <c r="AF148" s="513"/>
      <c r="AG148" s="513"/>
      <c r="AH148" s="513"/>
      <c r="AI148" s="513"/>
      <c r="AJ148" s="513"/>
      <c r="AK148" s="513"/>
      <c r="AL148" s="513"/>
      <c r="AM148" s="513"/>
      <c r="AN148" s="513"/>
      <c r="AO148" s="513"/>
      <c r="AP148" s="513"/>
      <c r="AQ148" s="513"/>
      <c r="AR148" s="513"/>
      <c r="AS148" s="513"/>
      <c r="AT148" s="513"/>
      <c r="AU148" s="513"/>
      <c r="AV148" s="513"/>
      <c r="AW148" s="513"/>
      <c r="AX148" s="513"/>
      <c r="AY148" s="513"/>
      <c r="AZ148" s="513"/>
      <c r="BA148" s="513"/>
      <c r="BB148" s="513"/>
      <c r="BC148" s="513"/>
      <c r="BD148" s="513"/>
      <c r="BE148" s="513"/>
      <c r="BF148" s="513"/>
      <c r="BG148" s="513"/>
      <c r="BH148" s="513"/>
      <c r="BI148" s="513"/>
      <c r="BJ148" s="514"/>
    </row>
    <row r="149" spans="2:62" s="25" customFormat="1" ht="18" customHeight="1">
      <c r="B149" s="678"/>
      <c r="C149" s="512"/>
      <c r="D149" s="513"/>
      <c r="E149" s="513"/>
      <c r="F149" s="513"/>
      <c r="G149" s="513"/>
      <c r="H149" s="513"/>
      <c r="I149" s="513"/>
      <c r="J149" s="513"/>
      <c r="K149" s="513"/>
      <c r="L149" s="513"/>
      <c r="M149" s="513"/>
      <c r="N149" s="513"/>
      <c r="O149" s="513"/>
      <c r="P149" s="513"/>
      <c r="Q149" s="513"/>
      <c r="R149" s="513"/>
      <c r="S149" s="513"/>
      <c r="T149" s="513"/>
      <c r="U149" s="513"/>
      <c r="V149" s="513"/>
      <c r="W149" s="513"/>
      <c r="X149" s="513"/>
      <c r="Y149" s="513"/>
      <c r="Z149" s="513"/>
      <c r="AA149" s="513"/>
      <c r="AB149" s="513"/>
      <c r="AC149" s="513"/>
      <c r="AD149" s="513"/>
      <c r="AE149" s="513"/>
      <c r="AF149" s="513"/>
      <c r="AG149" s="513"/>
      <c r="AH149" s="513"/>
      <c r="AI149" s="513"/>
      <c r="AJ149" s="513"/>
      <c r="AK149" s="513"/>
      <c r="AL149" s="513"/>
      <c r="AM149" s="513"/>
      <c r="AN149" s="513"/>
      <c r="AO149" s="513"/>
      <c r="AP149" s="513"/>
      <c r="AQ149" s="513"/>
      <c r="AR149" s="513"/>
      <c r="AS149" s="513"/>
      <c r="AT149" s="513"/>
      <c r="AU149" s="513"/>
      <c r="AV149" s="513"/>
      <c r="AW149" s="513"/>
      <c r="AX149" s="513"/>
      <c r="AY149" s="513"/>
      <c r="AZ149" s="513"/>
      <c r="BA149" s="513"/>
      <c r="BB149" s="513"/>
      <c r="BC149" s="513"/>
      <c r="BD149" s="513"/>
      <c r="BE149" s="513"/>
      <c r="BF149" s="513"/>
      <c r="BG149" s="513"/>
      <c r="BH149" s="513"/>
      <c r="BI149" s="513"/>
      <c r="BJ149" s="514"/>
    </row>
    <row r="150" spans="2:62" s="25" customFormat="1" ht="18" customHeight="1">
      <c r="B150" s="678"/>
      <c r="C150" s="512"/>
      <c r="D150" s="513"/>
      <c r="E150" s="513"/>
      <c r="F150" s="513"/>
      <c r="G150" s="513"/>
      <c r="H150" s="513"/>
      <c r="I150" s="513"/>
      <c r="J150" s="513"/>
      <c r="K150" s="513"/>
      <c r="L150" s="513"/>
      <c r="M150" s="513"/>
      <c r="N150" s="513"/>
      <c r="O150" s="513"/>
      <c r="P150" s="513"/>
      <c r="Q150" s="513"/>
      <c r="R150" s="513"/>
      <c r="S150" s="513"/>
      <c r="T150" s="513"/>
      <c r="U150" s="513"/>
      <c r="V150" s="513"/>
      <c r="W150" s="513"/>
      <c r="X150" s="513"/>
      <c r="Y150" s="513"/>
      <c r="Z150" s="513"/>
      <c r="AA150" s="513"/>
      <c r="AB150" s="513"/>
      <c r="AC150" s="513"/>
      <c r="AD150" s="513"/>
      <c r="AE150" s="513"/>
      <c r="AF150" s="513"/>
      <c r="AG150" s="513"/>
      <c r="AH150" s="513"/>
      <c r="AI150" s="513"/>
      <c r="AJ150" s="513"/>
      <c r="AK150" s="513"/>
      <c r="AL150" s="513"/>
      <c r="AM150" s="513"/>
      <c r="AN150" s="513"/>
      <c r="AO150" s="513"/>
      <c r="AP150" s="513"/>
      <c r="AQ150" s="513"/>
      <c r="AR150" s="513"/>
      <c r="AS150" s="513"/>
      <c r="AT150" s="513"/>
      <c r="AU150" s="513"/>
      <c r="AV150" s="513"/>
      <c r="AW150" s="513"/>
      <c r="AX150" s="513"/>
      <c r="AY150" s="513"/>
      <c r="AZ150" s="513"/>
      <c r="BA150" s="513"/>
      <c r="BB150" s="513"/>
      <c r="BC150" s="513"/>
      <c r="BD150" s="513"/>
      <c r="BE150" s="513"/>
      <c r="BF150" s="513"/>
      <c r="BG150" s="513"/>
      <c r="BH150" s="513"/>
      <c r="BI150" s="513"/>
      <c r="BJ150" s="514"/>
    </row>
    <row r="151" spans="2:62" s="25" customFormat="1" ht="18" customHeight="1">
      <c r="B151" s="678"/>
      <c r="C151" s="512"/>
      <c r="D151" s="513"/>
      <c r="E151" s="513"/>
      <c r="F151" s="513"/>
      <c r="G151" s="513"/>
      <c r="H151" s="513"/>
      <c r="I151" s="513"/>
      <c r="J151" s="513"/>
      <c r="K151" s="513"/>
      <c r="L151" s="513"/>
      <c r="M151" s="513"/>
      <c r="N151" s="513"/>
      <c r="O151" s="513"/>
      <c r="P151" s="513"/>
      <c r="Q151" s="513"/>
      <c r="R151" s="513"/>
      <c r="S151" s="513"/>
      <c r="T151" s="513"/>
      <c r="U151" s="513"/>
      <c r="V151" s="513"/>
      <c r="W151" s="513"/>
      <c r="X151" s="513"/>
      <c r="Y151" s="513"/>
      <c r="Z151" s="513"/>
      <c r="AA151" s="513"/>
      <c r="AB151" s="513"/>
      <c r="AC151" s="513"/>
      <c r="AD151" s="513"/>
      <c r="AE151" s="513"/>
      <c r="AF151" s="513"/>
      <c r="AG151" s="513"/>
      <c r="AH151" s="513"/>
      <c r="AI151" s="513"/>
      <c r="AJ151" s="513"/>
      <c r="AK151" s="513"/>
      <c r="AL151" s="513"/>
      <c r="AM151" s="513"/>
      <c r="AN151" s="513"/>
      <c r="AO151" s="513"/>
      <c r="AP151" s="513"/>
      <c r="AQ151" s="513"/>
      <c r="AR151" s="513"/>
      <c r="AS151" s="513"/>
      <c r="AT151" s="513"/>
      <c r="AU151" s="513"/>
      <c r="AV151" s="513"/>
      <c r="AW151" s="513"/>
      <c r="AX151" s="513"/>
      <c r="AY151" s="513"/>
      <c r="AZ151" s="513"/>
      <c r="BA151" s="513"/>
      <c r="BB151" s="513"/>
      <c r="BC151" s="513"/>
      <c r="BD151" s="513"/>
      <c r="BE151" s="513"/>
      <c r="BF151" s="513"/>
      <c r="BG151" s="513"/>
      <c r="BH151" s="513"/>
      <c r="BI151" s="513"/>
      <c r="BJ151" s="514"/>
    </row>
    <row r="152" spans="2:62" s="25" customFormat="1" ht="18" customHeight="1">
      <c r="B152" s="678"/>
      <c r="C152" s="512"/>
      <c r="D152" s="513"/>
      <c r="E152" s="513"/>
      <c r="F152" s="513"/>
      <c r="G152" s="513"/>
      <c r="H152" s="513"/>
      <c r="I152" s="513"/>
      <c r="J152" s="513"/>
      <c r="K152" s="513"/>
      <c r="L152" s="513"/>
      <c r="M152" s="513"/>
      <c r="N152" s="513"/>
      <c r="O152" s="513"/>
      <c r="P152" s="513"/>
      <c r="Q152" s="513"/>
      <c r="R152" s="513"/>
      <c r="S152" s="513"/>
      <c r="T152" s="513"/>
      <c r="U152" s="513"/>
      <c r="V152" s="513"/>
      <c r="W152" s="513"/>
      <c r="X152" s="513"/>
      <c r="Y152" s="513"/>
      <c r="Z152" s="513"/>
      <c r="AA152" s="513"/>
      <c r="AB152" s="513"/>
      <c r="AC152" s="513"/>
      <c r="AD152" s="513"/>
      <c r="AE152" s="513"/>
      <c r="AF152" s="513"/>
      <c r="AG152" s="513"/>
      <c r="AH152" s="513"/>
      <c r="AI152" s="513"/>
      <c r="AJ152" s="513"/>
      <c r="AK152" s="513"/>
      <c r="AL152" s="513"/>
      <c r="AM152" s="513"/>
      <c r="AN152" s="513"/>
      <c r="AO152" s="513"/>
      <c r="AP152" s="513"/>
      <c r="AQ152" s="513"/>
      <c r="AR152" s="513"/>
      <c r="AS152" s="513"/>
      <c r="AT152" s="513"/>
      <c r="AU152" s="513"/>
      <c r="AV152" s="513"/>
      <c r="AW152" s="513"/>
      <c r="AX152" s="513"/>
      <c r="AY152" s="513"/>
      <c r="AZ152" s="513"/>
      <c r="BA152" s="513"/>
      <c r="BB152" s="513"/>
      <c r="BC152" s="513"/>
      <c r="BD152" s="513"/>
      <c r="BE152" s="513"/>
      <c r="BF152" s="513"/>
      <c r="BG152" s="513"/>
      <c r="BH152" s="513"/>
      <c r="BI152" s="513"/>
      <c r="BJ152" s="514"/>
    </row>
    <row r="153" spans="2:62" s="25" customFormat="1" ht="18" customHeight="1">
      <c r="B153" s="678"/>
      <c r="C153" s="512"/>
      <c r="D153" s="513"/>
      <c r="E153" s="513"/>
      <c r="F153" s="513"/>
      <c r="G153" s="513"/>
      <c r="H153" s="513"/>
      <c r="I153" s="513"/>
      <c r="J153" s="513"/>
      <c r="K153" s="513"/>
      <c r="L153" s="513"/>
      <c r="M153" s="513"/>
      <c r="N153" s="513"/>
      <c r="O153" s="513"/>
      <c r="P153" s="513"/>
      <c r="Q153" s="513"/>
      <c r="R153" s="513"/>
      <c r="S153" s="513"/>
      <c r="T153" s="513"/>
      <c r="U153" s="513"/>
      <c r="V153" s="513"/>
      <c r="W153" s="513"/>
      <c r="X153" s="513"/>
      <c r="Y153" s="513"/>
      <c r="Z153" s="513"/>
      <c r="AA153" s="513"/>
      <c r="AB153" s="513"/>
      <c r="AC153" s="513"/>
      <c r="AD153" s="513"/>
      <c r="AE153" s="513"/>
      <c r="AF153" s="513"/>
      <c r="AG153" s="513"/>
      <c r="AH153" s="513"/>
      <c r="AI153" s="513"/>
      <c r="AJ153" s="513"/>
      <c r="AK153" s="513"/>
      <c r="AL153" s="513"/>
      <c r="AM153" s="513"/>
      <c r="AN153" s="513"/>
      <c r="AO153" s="513"/>
      <c r="AP153" s="513"/>
      <c r="AQ153" s="513"/>
      <c r="AR153" s="513"/>
      <c r="AS153" s="513"/>
      <c r="AT153" s="513"/>
      <c r="AU153" s="513"/>
      <c r="AV153" s="513"/>
      <c r="AW153" s="513"/>
      <c r="AX153" s="513"/>
      <c r="AY153" s="513"/>
      <c r="AZ153" s="513"/>
      <c r="BA153" s="513"/>
      <c r="BB153" s="513"/>
      <c r="BC153" s="513"/>
      <c r="BD153" s="513"/>
      <c r="BE153" s="513"/>
      <c r="BF153" s="513"/>
      <c r="BG153" s="513"/>
      <c r="BH153" s="513"/>
      <c r="BI153" s="513"/>
      <c r="BJ153" s="514"/>
    </row>
    <row r="154" spans="2:62" s="25" customFormat="1" ht="18" customHeight="1">
      <c r="B154" s="678"/>
      <c r="C154" s="512"/>
      <c r="D154" s="513"/>
      <c r="E154" s="513"/>
      <c r="F154" s="513"/>
      <c r="G154" s="513"/>
      <c r="H154" s="513"/>
      <c r="I154" s="513"/>
      <c r="J154" s="513"/>
      <c r="K154" s="513"/>
      <c r="L154" s="513"/>
      <c r="M154" s="513"/>
      <c r="N154" s="513"/>
      <c r="O154" s="513"/>
      <c r="P154" s="513"/>
      <c r="Q154" s="513"/>
      <c r="R154" s="513"/>
      <c r="S154" s="513"/>
      <c r="T154" s="513"/>
      <c r="U154" s="513"/>
      <c r="V154" s="513"/>
      <c r="W154" s="513"/>
      <c r="X154" s="513"/>
      <c r="Y154" s="513"/>
      <c r="Z154" s="513"/>
      <c r="AA154" s="513"/>
      <c r="AB154" s="513"/>
      <c r="AC154" s="513"/>
      <c r="AD154" s="513"/>
      <c r="AE154" s="513"/>
      <c r="AF154" s="513"/>
      <c r="AG154" s="513"/>
      <c r="AH154" s="513"/>
      <c r="AI154" s="513"/>
      <c r="AJ154" s="513"/>
      <c r="AK154" s="513"/>
      <c r="AL154" s="513"/>
      <c r="AM154" s="513"/>
      <c r="AN154" s="513"/>
      <c r="AO154" s="513"/>
      <c r="AP154" s="513"/>
      <c r="AQ154" s="513"/>
      <c r="AR154" s="513"/>
      <c r="AS154" s="513"/>
      <c r="AT154" s="513"/>
      <c r="AU154" s="513"/>
      <c r="AV154" s="513"/>
      <c r="AW154" s="513"/>
      <c r="AX154" s="513"/>
      <c r="AY154" s="513"/>
      <c r="AZ154" s="513"/>
      <c r="BA154" s="513"/>
      <c r="BB154" s="513"/>
      <c r="BC154" s="513"/>
      <c r="BD154" s="513"/>
      <c r="BE154" s="513"/>
      <c r="BF154" s="513"/>
      <c r="BG154" s="513"/>
      <c r="BH154" s="513"/>
      <c r="BI154" s="513"/>
      <c r="BJ154" s="514"/>
    </row>
    <row r="155" spans="2:62" s="25" customFormat="1" ht="18" customHeight="1">
      <c r="B155" s="678"/>
      <c r="C155" s="512"/>
      <c r="D155" s="513"/>
      <c r="E155" s="513"/>
      <c r="F155" s="513"/>
      <c r="G155" s="513"/>
      <c r="H155" s="513"/>
      <c r="I155" s="513"/>
      <c r="J155" s="513"/>
      <c r="K155" s="513"/>
      <c r="L155" s="513"/>
      <c r="M155" s="513"/>
      <c r="N155" s="513"/>
      <c r="O155" s="513"/>
      <c r="P155" s="513"/>
      <c r="Q155" s="513"/>
      <c r="R155" s="513"/>
      <c r="S155" s="513"/>
      <c r="T155" s="513"/>
      <c r="U155" s="513"/>
      <c r="V155" s="513"/>
      <c r="W155" s="513"/>
      <c r="X155" s="513"/>
      <c r="Y155" s="513"/>
      <c r="Z155" s="513"/>
      <c r="AA155" s="513"/>
      <c r="AB155" s="513"/>
      <c r="AC155" s="513"/>
      <c r="AD155" s="513"/>
      <c r="AE155" s="513"/>
      <c r="AF155" s="513"/>
      <c r="AG155" s="513"/>
      <c r="AH155" s="513"/>
      <c r="AI155" s="513"/>
      <c r="AJ155" s="513"/>
      <c r="AK155" s="513"/>
      <c r="AL155" s="513"/>
      <c r="AM155" s="513"/>
      <c r="AN155" s="513"/>
      <c r="AO155" s="513"/>
      <c r="AP155" s="513"/>
      <c r="AQ155" s="513"/>
      <c r="AR155" s="513"/>
      <c r="AS155" s="513"/>
      <c r="AT155" s="513"/>
      <c r="AU155" s="513"/>
      <c r="AV155" s="513"/>
      <c r="AW155" s="513"/>
      <c r="AX155" s="513"/>
      <c r="AY155" s="513"/>
      <c r="AZ155" s="513"/>
      <c r="BA155" s="513"/>
      <c r="BB155" s="513"/>
      <c r="BC155" s="513"/>
      <c r="BD155" s="513"/>
      <c r="BE155" s="513"/>
      <c r="BF155" s="513"/>
      <c r="BG155" s="513"/>
      <c r="BH155" s="513"/>
      <c r="BI155" s="513"/>
      <c r="BJ155" s="514"/>
    </row>
    <row r="156" spans="2:62" s="25" customFormat="1" ht="18" customHeight="1">
      <c r="B156" s="678"/>
      <c r="C156" s="512"/>
      <c r="D156" s="513"/>
      <c r="E156" s="513"/>
      <c r="F156" s="513"/>
      <c r="G156" s="513"/>
      <c r="H156" s="513"/>
      <c r="I156" s="513"/>
      <c r="J156" s="513"/>
      <c r="K156" s="513"/>
      <c r="L156" s="513"/>
      <c r="M156" s="513"/>
      <c r="N156" s="513"/>
      <c r="O156" s="513"/>
      <c r="P156" s="513"/>
      <c r="Q156" s="513"/>
      <c r="R156" s="513"/>
      <c r="S156" s="513"/>
      <c r="T156" s="513"/>
      <c r="U156" s="513"/>
      <c r="V156" s="513"/>
      <c r="W156" s="513"/>
      <c r="X156" s="513"/>
      <c r="Y156" s="513"/>
      <c r="Z156" s="513"/>
      <c r="AA156" s="513"/>
      <c r="AB156" s="513"/>
      <c r="AC156" s="513"/>
      <c r="AD156" s="513"/>
      <c r="AE156" s="513"/>
      <c r="AF156" s="513"/>
      <c r="AG156" s="513"/>
      <c r="AH156" s="513"/>
      <c r="AI156" s="513"/>
      <c r="AJ156" s="513"/>
      <c r="AK156" s="513"/>
      <c r="AL156" s="513"/>
      <c r="AM156" s="513"/>
      <c r="AN156" s="513"/>
      <c r="AO156" s="513"/>
      <c r="AP156" s="513"/>
      <c r="AQ156" s="513"/>
      <c r="AR156" s="513"/>
      <c r="AS156" s="513"/>
      <c r="AT156" s="513"/>
      <c r="AU156" s="513"/>
      <c r="AV156" s="513"/>
      <c r="AW156" s="513"/>
      <c r="AX156" s="513"/>
      <c r="AY156" s="513"/>
      <c r="AZ156" s="513"/>
      <c r="BA156" s="513"/>
      <c r="BB156" s="513"/>
      <c r="BC156" s="513"/>
      <c r="BD156" s="513"/>
      <c r="BE156" s="513"/>
      <c r="BF156" s="513"/>
      <c r="BG156" s="513"/>
      <c r="BH156" s="513"/>
      <c r="BI156" s="513"/>
      <c r="BJ156" s="514"/>
    </row>
    <row r="157" spans="2:62" s="25" customFormat="1" ht="18" customHeight="1">
      <c r="B157" s="679"/>
      <c r="C157" s="515"/>
      <c r="D157" s="516"/>
      <c r="E157" s="516"/>
      <c r="F157" s="516"/>
      <c r="G157" s="516"/>
      <c r="H157" s="516"/>
      <c r="I157" s="516"/>
      <c r="J157" s="516"/>
      <c r="K157" s="516"/>
      <c r="L157" s="516"/>
      <c r="M157" s="516"/>
      <c r="N157" s="516"/>
      <c r="O157" s="516"/>
      <c r="P157" s="516"/>
      <c r="Q157" s="516"/>
      <c r="R157" s="516"/>
      <c r="S157" s="516"/>
      <c r="T157" s="516"/>
      <c r="U157" s="516"/>
      <c r="V157" s="516"/>
      <c r="W157" s="516"/>
      <c r="X157" s="516"/>
      <c r="Y157" s="516"/>
      <c r="Z157" s="516"/>
      <c r="AA157" s="516"/>
      <c r="AB157" s="516"/>
      <c r="AC157" s="516"/>
      <c r="AD157" s="516"/>
      <c r="AE157" s="516"/>
      <c r="AF157" s="516"/>
      <c r="AG157" s="516"/>
      <c r="AH157" s="516"/>
      <c r="AI157" s="516"/>
      <c r="AJ157" s="516"/>
      <c r="AK157" s="516"/>
      <c r="AL157" s="516"/>
      <c r="AM157" s="516"/>
      <c r="AN157" s="516"/>
      <c r="AO157" s="516"/>
      <c r="AP157" s="516"/>
      <c r="AQ157" s="516"/>
      <c r="AR157" s="516"/>
      <c r="AS157" s="516"/>
      <c r="AT157" s="516"/>
      <c r="AU157" s="516"/>
      <c r="AV157" s="516"/>
      <c r="AW157" s="516"/>
      <c r="AX157" s="516"/>
      <c r="AY157" s="516"/>
      <c r="AZ157" s="516"/>
      <c r="BA157" s="516"/>
      <c r="BB157" s="516"/>
      <c r="BC157" s="516"/>
      <c r="BD157" s="516"/>
      <c r="BE157" s="516"/>
      <c r="BF157" s="516"/>
      <c r="BG157" s="516"/>
      <c r="BH157" s="516"/>
      <c r="BI157" s="516"/>
      <c r="BJ157" s="517"/>
    </row>
    <row r="158" spans="2:62" s="25" customFormat="1" ht="18" customHeight="1">
      <c r="B158" s="677" t="s">
        <v>898</v>
      </c>
      <c r="C158" s="668" t="s">
        <v>899</v>
      </c>
      <c r="D158" s="669"/>
      <c r="E158" s="669"/>
      <c r="F158" s="669"/>
      <c r="G158" s="669"/>
      <c r="H158" s="669"/>
      <c r="I158" s="669"/>
      <c r="J158" s="669"/>
      <c r="K158" s="669"/>
      <c r="L158" s="669"/>
      <c r="M158" s="669"/>
      <c r="N158" s="669"/>
      <c r="O158" s="669"/>
      <c r="P158" s="669"/>
      <c r="Q158" s="669"/>
      <c r="R158" s="669"/>
      <c r="S158" s="669"/>
      <c r="T158" s="669"/>
      <c r="U158" s="669"/>
      <c r="V158" s="669"/>
      <c r="W158" s="669"/>
      <c r="X158" s="669"/>
      <c r="Y158" s="669"/>
      <c r="Z158" s="669"/>
      <c r="AA158" s="669"/>
      <c r="AB158" s="669"/>
      <c r="AC158" s="669"/>
      <c r="AD158" s="669"/>
      <c r="AE158" s="669"/>
      <c r="AF158" s="669"/>
      <c r="AG158" s="669"/>
      <c r="AH158" s="669"/>
      <c r="AI158" s="669"/>
      <c r="AJ158" s="669"/>
      <c r="AK158" s="669"/>
      <c r="AL158" s="669"/>
      <c r="AM158" s="669"/>
      <c r="AN158" s="669"/>
      <c r="AO158" s="669"/>
      <c r="AP158" s="669"/>
      <c r="AQ158" s="669"/>
      <c r="AR158" s="669"/>
      <c r="AS158" s="669"/>
      <c r="AT158" s="669"/>
      <c r="AU158" s="669"/>
      <c r="AV158" s="669"/>
      <c r="AW158" s="669"/>
      <c r="AX158" s="669"/>
      <c r="AY158" s="669"/>
      <c r="AZ158" s="669"/>
      <c r="BA158" s="669"/>
      <c r="BB158" s="669"/>
      <c r="BC158" s="669"/>
      <c r="BD158" s="669"/>
      <c r="BE158" s="669"/>
      <c r="BF158" s="669"/>
      <c r="BG158" s="669"/>
      <c r="BH158" s="669"/>
      <c r="BI158" s="669"/>
      <c r="BJ158" s="670"/>
    </row>
    <row r="159" spans="2:62" s="25" customFormat="1" ht="18" customHeight="1">
      <c r="B159" s="678"/>
      <c r="C159" s="671"/>
      <c r="D159" s="672"/>
      <c r="E159" s="672"/>
      <c r="F159" s="672"/>
      <c r="G159" s="672"/>
      <c r="H159" s="672"/>
      <c r="I159" s="672"/>
      <c r="J159" s="672"/>
      <c r="K159" s="672"/>
      <c r="L159" s="672"/>
      <c r="M159" s="672"/>
      <c r="N159" s="672"/>
      <c r="O159" s="672"/>
      <c r="P159" s="672"/>
      <c r="Q159" s="672"/>
      <c r="R159" s="672"/>
      <c r="S159" s="672"/>
      <c r="T159" s="672"/>
      <c r="U159" s="672"/>
      <c r="V159" s="672"/>
      <c r="W159" s="672"/>
      <c r="X159" s="672"/>
      <c r="Y159" s="672"/>
      <c r="Z159" s="672"/>
      <c r="AA159" s="672"/>
      <c r="AB159" s="672"/>
      <c r="AC159" s="672"/>
      <c r="AD159" s="672"/>
      <c r="AE159" s="672"/>
      <c r="AF159" s="672"/>
      <c r="AG159" s="672"/>
      <c r="AH159" s="672"/>
      <c r="AI159" s="672"/>
      <c r="AJ159" s="672"/>
      <c r="AK159" s="672"/>
      <c r="AL159" s="672"/>
      <c r="AM159" s="672"/>
      <c r="AN159" s="672"/>
      <c r="AO159" s="672"/>
      <c r="AP159" s="672"/>
      <c r="AQ159" s="672"/>
      <c r="AR159" s="672"/>
      <c r="AS159" s="672"/>
      <c r="AT159" s="672"/>
      <c r="AU159" s="672"/>
      <c r="AV159" s="672"/>
      <c r="AW159" s="672"/>
      <c r="AX159" s="672"/>
      <c r="AY159" s="672"/>
      <c r="AZ159" s="672"/>
      <c r="BA159" s="672"/>
      <c r="BB159" s="672"/>
      <c r="BC159" s="672"/>
      <c r="BD159" s="672"/>
      <c r="BE159" s="672"/>
      <c r="BF159" s="672"/>
      <c r="BG159" s="672"/>
      <c r="BH159" s="672"/>
      <c r="BI159" s="672"/>
      <c r="BJ159" s="673"/>
    </row>
    <row r="160" spans="2:62" s="25" customFormat="1" ht="18" customHeight="1">
      <c r="B160" s="678"/>
      <c r="C160" s="671"/>
      <c r="D160" s="672"/>
      <c r="E160" s="672"/>
      <c r="F160" s="672"/>
      <c r="G160" s="672"/>
      <c r="H160" s="672"/>
      <c r="I160" s="672"/>
      <c r="J160" s="672"/>
      <c r="K160" s="672"/>
      <c r="L160" s="672"/>
      <c r="M160" s="672"/>
      <c r="N160" s="672"/>
      <c r="O160" s="672"/>
      <c r="P160" s="672"/>
      <c r="Q160" s="672"/>
      <c r="R160" s="672"/>
      <c r="S160" s="672"/>
      <c r="T160" s="672"/>
      <c r="U160" s="672"/>
      <c r="V160" s="672"/>
      <c r="W160" s="672"/>
      <c r="X160" s="672"/>
      <c r="Y160" s="672"/>
      <c r="Z160" s="672"/>
      <c r="AA160" s="672"/>
      <c r="AB160" s="672"/>
      <c r="AC160" s="672"/>
      <c r="AD160" s="672"/>
      <c r="AE160" s="672"/>
      <c r="AF160" s="672"/>
      <c r="AG160" s="672"/>
      <c r="AH160" s="672"/>
      <c r="AI160" s="672"/>
      <c r="AJ160" s="672"/>
      <c r="AK160" s="672"/>
      <c r="AL160" s="672"/>
      <c r="AM160" s="672"/>
      <c r="AN160" s="672"/>
      <c r="AO160" s="672"/>
      <c r="AP160" s="672"/>
      <c r="AQ160" s="672"/>
      <c r="AR160" s="672"/>
      <c r="AS160" s="672"/>
      <c r="AT160" s="672"/>
      <c r="AU160" s="672"/>
      <c r="AV160" s="672"/>
      <c r="AW160" s="672"/>
      <c r="AX160" s="672"/>
      <c r="AY160" s="672"/>
      <c r="AZ160" s="672"/>
      <c r="BA160" s="672"/>
      <c r="BB160" s="672"/>
      <c r="BC160" s="672"/>
      <c r="BD160" s="672"/>
      <c r="BE160" s="672"/>
      <c r="BF160" s="672"/>
      <c r="BG160" s="672"/>
      <c r="BH160" s="672"/>
      <c r="BI160" s="672"/>
      <c r="BJ160" s="673"/>
    </row>
    <row r="161" spans="2:62" s="25" customFormat="1" ht="18" customHeight="1">
      <c r="B161" s="678"/>
      <c r="C161" s="671"/>
      <c r="D161" s="672"/>
      <c r="E161" s="672"/>
      <c r="F161" s="672"/>
      <c r="G161" s="672"/>
      <c r="H161" s="672"/>
      <c r="I161" s="672"/>
      <c r="J161" s="672"/>
      <c r="K161" s="672"/>
      <c r="L161" s="672"/>
      <c r="M161" s="672"/>
      <c r="N161" s="672"/>
      <c r="O161" s="672"/>
      <c r="P161" s="672"/>
      <c r="Q161" s="672"/>
      <c r="R161" s="672"/>
      <c r="S161" s="672"/>
      <c r="T161" s="672"/>
      <c r="U161" s="672"/>
      <c r="V161" s="672"/>
      <c r="W161" s="672"/>
      <c r="X161" s="672"/>
      <c r="Y161" s="672"/>
      <c r="Z161" s="672"/>
      <c r="AA161" s="672"/>
      <c r="AB161" s="672"/>
      <c r="AC161" s="672"/>
      <c r="AD161" s="672"/>
      <c r="AE161" s="672"/>
      <c r="AF161" s="672"/>
      <c r="AG161" s="672"/>
      <c r="AH161" s="672"/>
      <c r="AI161" s="672"/>
      <c r="AJ161" s="672"/>
      <c r="AK161" s="672"/>
      <c r="AL161" s="672"/>
      <c r="AM161" s="672"/>
      <c r="AN161" s="672"/>
      <c r="AO161" s="672"/>
      <c r="AP161" s="672"/>
      <c r="AQ161" s="672"/>
      <c r="AR161" s="672"/>
      <c r="AS161" s="672"/>
      <c r="AT161" s="672"/>
      <c r="AU161" s="672"/>
      <c r="AV161" s="672"/>
      <c r="AW161" s="672"/>
      <c r="AX161" s="672"/>
      <c r="AY161" s="672"/>
      <c r="AZ161" s="672"/>
      <c r="BA161" s="672"/>
      <c r="BB161" s="672"/>
      <c r="BC161" s="672"/>
      <c r="BD161" s="672"/>
      <c r="BE161" s="672"/>
      <c r="BF161" s="672"/>
      <c r="BG161" s="672"/>
      <c r="BH161" s="672"/>
      <c r="BI161" s="672"/>
      <c r="BJ161" s="673"/>
    </row>
    <row r="162" spans="2:62" s="25" customFormat="1" ht="18" customHeight="1">
      <c r="B162" s="678"/>
      <c r="C162" s="671"/>
      <c r="D162" s="672"/>
      <c r="E162" s="672"/>
      <c r="F162" s="672"/>
      <c r="G162" s="672"/>
      <c r="H162" s="672"/>
      <c r="I162" s="672"/>
      <c r="J162" s="672"/>
      <c r="K162" s="672"/>
      <c r="L162" s="672"/>
      <c r="M162" s="672"/>
      <c r="N162" s="672"/>
      <c r="O162" s="672"/>
      <c r="P162" s="672"/>
      <c r="Q162" s="672"/>
      <c r="R162" s="672"/>
      <c r="S162" s="672"/>
      <c r="T162" s="672"/>
      <c r="U162" s="672"/>
      <c r="V162" s="672"/>
      <c r="W162" s="672"/>
      <c r="X162" s="672"/>
      <c r="Y162" s="672"/>
      <c r="Z162" s="672"/>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c r="BG162" s="672"/>
      <c r="BH162" s="672"/>
      <c r="BI162" s="672"/>
      <c r="BJ162" s="673"/>
    </row>
    <row r="163" spans="2:62" s="25" customFormat="1" ht="18" customHeight="1">
      <c r="B163" s="678"/>
      <c r="C163" s="671"/>
      <c r="D163" s="672"/>
      <c r="E163" s="672"/>
      <c r="F163" s="672"/>
      <c r="G163" s="672"/>
      <c r="H163" s="672"/>
      <c r="I163" s="672"/>
      <c r="J163" s="672"/>
      <c r="K163" s="672"/>
      <c r="L163" s="672"/>
      <c r="M163" s="672"/>
      <c r="N163" s="672"/>
      <c r="O163" s="672"/>
      <c r="P163" s="672"/>
      <c r="Q163" s="672"/>
      <c r="R163" s="672"/>
      <c r="S163" s="672"/>
      <c r="T163" s="672"/>
      <c r="U163" s="672"/>
      <c r="V163" s="672"/>
      <c r="W163" s="672"/>
      <c r="X163" s="672"/>
      <c r="Y163" s="672"/>
      <c r="Z163" s="672"/>
      <c r="AA163" s="672"/>
      <c r="AB163" s="672"/>
      <c r="AC163" s="672"/>
      <c r="AD163" s="672"/>
      <c r="AE163" s="672"/>
      <c r="AF163" s="672"/>
      <c r="AG163" s="672"/>
      <c r="AH163" s="672"/>
      <c r="AI163" s="672"/>
      <c r="AJ163" s="672"/>
      <c r="AK163" s="672"/>
      <c r="AL163" s="672"/>
      <c r="AM163" s="672"/>
      <c r="AN163" s="672"/>
      <c r="AO163" s="672"/>
      <c r="AP163" s="672"/>
      <c r="AQ163" s="672"/>
      <c r="AR163" s="672"/>
      <c r="AS163" s="672"/>
      <c r="AT163" s="672"/>
      <c r="AU163" s="672"/>
      <c r="AV163" s="672"/>
      <c r="AW163" s="672"/>
      <c r="AX163" s="672"/>
      <c r="AY163" s="672"/>
      <c r="AZ163" s="672"/>
      <c r="BA163" s="672"/>
      <c r="BB163" s="672"/>
      <c r="BC163" s="672"/>
      <c r="BD163" s="672"/>
      <c r="BE163" s="672"/>
      <c r="BF163" s="672"/>
      <c r="BG163" s="672"/>
      <c r="BH163" s="672"/>
      <c r="BI163" s="672"/>
      <c r="BJ163" s="673"/>
    </row>
    <row r="164" spans="2:62" s="25" customFormat="1" ht="18" customHeight="1">
      <c r="B164" s="678"/>
      <c r="C164" s="671"/>
      <c r="D164" s="672"/>
      <c r="E164" s="672"/>
      <c r="F164" s="672"/>
      <c r="G164" s="672"/>
      <c r="H164" s="672"/>
      <c r="I164" s="672"/>
      <c r="J164" s="672"/>
      <c r="K164" s="672"/>
      <c r="L164" s="672"/>
      <c r="M164" s="672"/>
      <c r="N164" s="672"/>
      <c r="O164" s="672"/>
      <c r="P164" s="672"/>
      <c r="Q164" s="672"/>
      <c r="R164" s="672"/>
      <c r="S164" s="672"/>
      <c r="T164" s="672"/>
      <c r="U164" s="672"/>
      <c r="V164" s="672"/>
      <c r="W164" s="672"/>
      <c r="X164" s="672"/>
      <c r="Y164" s="672"/>
      <c r="Z164" s="672"/>
      <c r="AA164" s="672"/>
      <c r="AB164" s="672"/>
      <c r="AC164" s="672"/>
      <c r="AD164" s="672"/>
      <c r="AE164" s="672"/>
      <c r="AF164" s="672"/>
      <c r="AG164" s="672"/>
      <c r="AH164" s="672"/>
      <c r="AI164" s="672"/>
      <c r="AJ164" s="672"/>
      <c r="AK164" s="672"/>
      <c r="AL164" s="672"/>
      <c r="AM164" s="672"/>
      <c r="AN164" s="672"/>
      <c r="AO164" s="672"/>
      <c r="AP164" s="672"/>
      <c r="AQ164" s="672"/>
      <c r="AR164" s="672"/>
      <c r="AS164" s="672"/>
      <c r="AT164" s="672"/>
      <c r="AU164" s="672"/>
      <c r="AV164" s="672"/>
      <c r="AW164" s="672"/>
      <c r="AX164" s="672"/>
      <c r="AY164" s="672"/>
      <c r="AZ164" s="672"/>
      <c r="BA164" s="672"/>
      <c r="BB164" s="672"/>
      <c r="BC164" s="672"/>
      <c r="BD164" s="672"/>
      <c r="BE164" s="672"/>
      <c r="BF164" s="672"/>
      <c r="BG164" s="672"/>
      <c r="BH164" s="672"/>
      <c r="BI164" s="672"/>
      <c r="BJ164" s="673"/>
    </row>
    <row r="165" spans="2:62" s="25" customFormat="1" ht="18" customHeight="1">
      <c r="B165" s="678"/>
      <c r="C165" s="671"/>
      <c r="D165" s="672"/>
      <c r="E165" s="672"/>
      <c r="F165" s="672"/>
      <c r="G165" s="672"/>
      <c r="H165" s="672"/>
      <c r="I165" s="672"/>
      <c r="J165" s="672"/>
      <c r="K165" s="672"/>
      <c r="L165" s="672"/>
      <c r="M165" s="672"/>
      <c r="N165" s="672"/>
      <c r="O165" s="672"/>
      <c r="P165" s="672"/>
      <c r="Q165" s="672"/>
      <c r="R165" s="672"/>
      <c r="S165" s="672"/>
      <c r="T165" s="672"/>
      <c r="U165" s="672"/>
      <c r="V165" s="672"/>
      <c r="W165" s="672"/>
      <c r="X165" s="672"/>
      <c r="Y165" s="672"/>
      <c r="Z165" s="672"/>
      <c r="AA165" s="672"/>
      <c r="AB165" s="672"/>
      <c r="AC165" s="672"/>
      <c r="AD165" s="672"/>
      <c r="AE165" s="672"/>
      <c r="AF165" s="672"/>
      <c r="AG165" s="672"/>
      <c r="AH165" s="672"/>
      <c r="AI165" s="672"/>
      <c r="AJ165" s="672"/>
      <c r="AK165" s="672"/>
      <c r="AL165" s="672"/>
      <c r="AM165" s="672"/>
      <c r="AN165" s="672"/>
      <c r="AO165" s="672"/>
      <c r="AP165" s="672"/>
      <c r="AQ165" s="672"/>
      <c r="AR165" s="672"/>
      <c r="AS165" s="672"/>
      <c r="AT165" s="672"/>
      <c r="AU165" s="672"/>
      <c r="AV165" s="672"/>
      <c r="AW165" s="672"/>
      <c r="AX165" s="672"/>
      <c r="AY165" s="672"/>
      <c r="AZ165" s="672"/>
      <c r="BA165" s="672"/>
      <c r="BB165" s="672"/>
      <c r="BC165" s="672"/>
      <c r="BD165" s="672"/>
      <c r="BE165" s="672"/>
      <c r="BF165" s="672"/>
      <c r="BG165" s="672"/>
      <c r="BH165" s="672"/>
      <c r="BI165" s="672"/>
      <c r="BJ165" s="673"/>
    </row>
    <row r="166" spans="2:62" s="25" customFormat="1" ht="18" customHeight="1">
      <c r="B166" s="678"/>
      <c r="C166" s="671"/>
      <c r="D166" s="672"/>
      <c r="E166" s="672"/>
      <c r="F166" s="672"/>
      <c r="G166" s="672"/>
      <c r="H166" s="672"/>
      <c r="I166" s="672"/>
      <c r="J166" s="672"/>
      <c r="K166" s="672"/>
      <c r="L166" s="672"/>
      <c r="M166" s="672"/>
      <c r="N166" s="672"/>
      <c r="O166" s="672"/>
      <c r="P166" s="672"/>
      <c r="Q166" s="672"/>
      <c r="R166" s="672"/>
      <c r="S166" s="672"/>
      <c r="T166" s="672"/>
      <c r="U166" s="672"/>
      <c r="V166" s="672"/>
      <c r="W166" s="672"/>
      <c r="X166" s="672"/>
      <c r="Y166" s="672"/>
      <c r="Z166" s="672"/>
      <c r="AA166" s="672"/>
      <c r="AB166" s="672"/>
      <c r="AC166" s="672"/>
      <c r="AD166" s="672"/>
      <c r="AE166" s="672"/>
      <c r="AF166" s="672"/>
      <c r="AG166" s="672"/>
      <c r="AH166" s="672"/>
      <c r="AI166" s="672"/>
      <c r="AJ166" s="672"/>
      <c r="AK166" s="672"/>
      <c r="AL166" s="672"/>
      <c r="AM166" s="672"/>
      <c r="AN166" s="672"/>
      <c r="AO166" s="672"/>
      <c r="AP166" s="672"/>
      <c r="AQ166" s="672"/>
      <c r="AR166" s="672"/>
      <c r="AS166" s="672"/>
      <c r="AT166" s="672"/>
      <c r="AU166" s="672"/>
      <c r="AV166" s="672"/>
      <c r="AW166" s="672"/>
      <c r="AX166" s="672"/>
      <c r="AY166" s="672"/>
      <c r="AZ166" s="672"/>
      <c r="BA166" s="672"/>
      <c r="BB166" s="672"/>
      <c r="BC166" s="672"/>
      <c r="BD166" s="672"/>
      <c r="BE166" s="672"/>
      <c r="BF166" s="672"/>
      <c r="BG166" s="672"/>
      <c r="BH166" s="672"/>
      <c r="BI166" s="672"/>
      <c r="BJ166" s="673"/>
    </row>
    <row r="167" spans="2:62" s="25" customFormat="1" ht="18" customHeight="1">
      <c r="B167" s="678"/>
      <c r="C167" s="671"/>
      <c r="D167" s="672"/>
      <c r="E167" s="672"/>
      <c r="F167" s="672"/>
      <c r="G167" s="672"/>
      <c r="H167" s="672"/>
      <c r="I167" s="672"/>
      <c r="J167" s="672"/>
      <c r="K167" s="672"/>
      <c r="L167" s="672"/>
      <c r="M167" s="672"/>
      <c r="N167" s="672"/>
      <c r="O167" s="672"/>
      <c r="P167" s="672"/>
      <c r="Q167" s="672"/>
      <c r="R167" s="672"/>
      <c r="S167" s="672"/>
      <c r="T167" s="672"/>
      <c r="U167" s="672"/>
      <c r="V167" s="672"/>
      <c r="W167" s="672"/>
      <c r="X167" s="672"/>
      <c r="Y167" s="672"/>
      <c r="Z167" s="672"/>
      <c r="AA167" s="672"/>
      <c r="AB167" s="672"/>
      <c r="AC167" s="672"/>
      <c r="AD167" s="672"/>
      <c r="AE167" s="672"/>
      <c r="AF167" s="672"/>
      <c r="AG167" s="672"/>
      <c r="AH167" s="672"/>
      <c r="AI167" s="672"/>
      <c r="AJ167" s="672"/>
      <c r="AK167" s="672"/>
      <c r="AL167" s="672"/>
      <c r="AM167" s="672"/>
      <c r="AN167" s="672"/>
      <c r="AO167" s="672"/>
      <c r="AP167" s="672"/>
      <c r="AQ167" s="672"/>
      <c r="AR167" s="672"/>
      <c r="AS167" s="672"/>
      <c r="AT167" s="672"/>
      <c r="AU167" s="672"/>
      <c r="AV167" s="672"/>
      <c r="AW167" s="672"/>
      <c r="AX167" s="672"/>
      <c r="AY167" s="672"/>
      <c r="AZ167" s="672"/>
      <c r="BA167" s="672"/>
      <c r="BB167" s="672"/>
      <c r="BC167" s="672"/>
      <c r="BD167" s="672"/>
      <c r="BE167" s="672"/>
      <c r="BF167" s="672"/>
      <c r="BG167" s="672"/>
      <c r="BH167" s="672"/>
      <c r="BI167" s="672"/>
      <c r="BJ167" s="673"/>
    </row>
    <row r="168" spans="2:62" s="25" customFormat="1" ht="18" customHeight="1">
      <c r="B168" s="679"/>
      <c r="C168" s="674"/>
      <c r="D168" s="675"/>
      <c r="E168" s="675"/>
      <c r="F168" s="675"/>
      <c r="G168" s="675"/>
      <c r="H168" s="675"/>
      <c r="I168" s="675"/>
      <c r="J168" s="675"/>
      <c r="K168" s="675"/>
      <c r="L168" s="675"/>
      <c r="M168" s="675"/>
      <c r="N168" s="675"/>
      <c r="O168" s="675"/>
      <c r="P168" s="675"/>
      <c r="Q168" s="675"/>
      <c r="R168" s="675"/>
      <c r="S168" s="675"/>
      <c r="T168" s="675"/>
      <c r="U168" s="675"/>
      <c r="V168" s="675"/>
      <c r="W168" s="675"/>
      <c r="X168" s="675"/>
      <c r="Y168" s="675"/>
      <c r="Z168" s="675"/>
      <c r="AA168" s="675"/>
      <c r="AB168" s="675"/>
      <c r="AC168" s="675"/>
      <c r="AD168" s="675"/>
      <c r="AE168" s="675"/>
      <c r="AF168" s="675"/>
      <c r="AG168" s="675"/>
      <c r="AH168" s="675"/>
      <c r="AI168" s="675"/>
      <c r="AJ168" s="675"/>
      <c r="AK168" s="675"/>
      <c r="AL168" s="675"/>
      <c r="AM168" s="675"/>
      <c r="AN168" s="675"/>
      <c r="AO168" s="675"/>
      <c r="AP168" s="675"/>
      <c r="AQ168" s="675"/>
      <c r="AR168" s="675"/>
      <c r="AS168" s="675"/>
      <c r="AT168" s="675"/>
      <c r="AU168" s="675"/>
      <c r="AV168" s="675"/>
      <c r="AW168" s="675"/>
      <c r="AX168" s="675"/>
      <c r="AY168" s="675"/>
      <c r="AZ168" s="675"/>
      <c r="BA168" s="675"/>
      <c r="BB168" s="675"/>
      <c r="BC168" s="675"/>
      <c r="BD168" s="675"/>
      <c r="BE168" s="675"/>
      <c r="BF168" s="675"/>
      <c r="BG168" s="675"/>
      <c r="BH168" s="675"/>
      <c r="BI168" s="675"/>
      <c r="BJ168" s="676"/>
    </row>
    <row r="169" spans="2:62" s="25" customFormat="1" ht="18" customHeight="1">
      <c r="B169" s="677" t="s">
        <v>900</v>
      </c>
      <c r="C169" s="509" t="s">
        <v>901</v>
      </c>
      <c r="D169" s="510"/>
      <c r="E169" s="510"/>
      <c r="F169" s="510"/>
      <c r="G169" s="510"/>
      <c r="H169" s="510"/>
      <c r="I169" s="510"/>
      <c r="J169" s="510"/>
      <c r="K169" s="510"/>
      <c r="L169" s="510"/>
      <c r="M169" s="510"/>
      <c r="N169" s="510"/>
      <c r="O169" s="510"/>
      <c r="P169" s="510"/>
      <c r="Q169" s="510"/>
      <c r="R169" s="510"/>
      <c r="S169" s="510"/>
      <c r="T169" s="510"/>
      <c r="U169" s="510"/>
      <c r="V169" s="510"/>
      <c r="W169" s="510"/>
      <c r="X169" s="510"/>
      <c r="Y169" s="510"/>
      <c r="Z169" s="510"/>
      <c r="AA169" s="510"/>
      <c r="AB169" s="510"/>
      <c r="AC169" s="510"/>
      <c r="AD169" s="510"/>
      <c r="AE169" s="510"/>
      <c r="AF169" s="510"/>
      <c r="AG169" s="510"/>
      <c r="AH169" s="510"/>
      <c r="AI169" s="510"/>
      <c r="AJ169" s="510"/>
      <c r="AK169" s="510"/>
      <c r="AL169" s="510"/>
      <c r="AM169" s="510"/>
      <c r="AN169" s="510"/>
      <c r="AO169" s="510"/>
      <c r="AP169" s="510"/>
      <c r="AQ169" s="510"/>
      <c r="AR169" s="510"/>
      <c r="AS169" s="510"/>
      <c r="AT169" s="510"/>
      <c r="AU169" s="510"/>
      <c r="AV169" s="510"/>
      <c r="AW169" s="510"/>
      <c r="AX169" s="510"/>
      <c r="AY169" s="510"/>
      <c r="AZ169" s="510"/>
      <c r="BA169" s="510"/>
      <c r="BB169" s="510"/>
      <c r="BC169" s="510"/>
      <c r="BD169" s="510"/>
      <c r="BE169" s="510"/>
      <c r="BF169" s="510"/>
      <c r="BG169" s="510"/>
      <c r="BH169" s="510"/>
      <c r="BI169" s="510"/>
      <c r="BJ169" s="511"/>
    </row>
    <row r="170" spans="2:62" s="25" customFormat="1" ht="18" customHeight="1">
      <c r="B170" s="678"/>
      <c r="C170" s="512"/>
      <c r="D170" s="513"/>
      <c r="E170" s="513"/>
      <c r="F170" s="513"/>
      <c r="G170" s="513"/>
      <c r="H170" s="513"/>
      <c r="I170" s="513"/>
      <c r="J170" s="513"/>
      <c r="K170" s="513"/>
      <c r="L170" s="513"/>
      <c r="M170" s="513"/>
      <c r="N170" s="513"/>
      <c r="O170" s="513"/>
      <c r="P170" s="513"/>
      <c r="Q170" s="513"/>
      <c r="R170" s="513"/>
      <c r="S170" s="513"/>
      <c r="T170" s="513"/>
      <c r="U170" s="513"/>
      <c r="V170" s="513"/>
      <c r="W170" s="513"/>
      <c r="X170" s="513"/>
      <c r="Y170" s="513"/>
      <c r="Z170" s="513"/>
      <c r="AA170" s="513"/>
      <c r="AB170" s="513"/>
      <c r="AC170" s="513"/>
      <c r="AD170" s="513"/>
      <c r="AE170" s="513"/>
      <c r="AF170" s="513"/>
      <c r="AG170" s="513"/>
      <c r="AH170" s="513"/>
      <c r="AI170" s="513"/>
      <c r="AJ170" s="513"/>
      <c r="AK170" s="513"/>
      <c r="AL170" s="513"/>
      <c r="AM170" s="513"/>
      <c r="AN170" s="513"/>
      <c r="AO170" s="513"/>
      <c r="AP170" s="513"/>
      <c r="AQ170" s="513"/>
      <c r="AR170" s="513"/>
      <c r="AS170" s="513"/>
      <c r="AT170" s="513"/>
      <c r="AU170" s="513"/>
      <c r="AV170" s="513"/>
      <c r="AW170" s="513"/>
      <c r="AX170" s="513"/>
      <c r="AY170" s="513"/>
      <c r="AZ170" s="513"/>
      <c r="BA170" s="513"/>
      <c r="BB170" s="513"/>
      <c r="BC170" s="513"/>
      <c r="BD170" s="513"/>
      <c r="BE170" s="513"/>
      <c r="BF170" s="513"/>
      <c r="BG170" s="513"/>
      <c r="BH170" s="513"/>
      <c r="BI170" s="513"/>
      <c r="BJ170" s="514"/>
    </row>
    <row r="171" spans="2:62" s="25" customFormat="1" ht="18" customHeight="1">
      <c r="B171" s="678"/>
      <c r="C171" s="512"/>
      <c r="D171" s="513"/>
      <c r="E171" s="513"/>
      <c r="F171" s="513"/>
      <c r="G171" s="513"/>
      <c r="H171" s="513"/>
      <c r="I171" s="513"/>
      <c r="J171" s="513"/>
      <c r="K171" s="513"/>
      <c r="L171" s="513"/>
      <c r="M171" s="513"/>
      <c r="N171" s="513"/>
      <c r="O171" s="513"/>
      <c r="P171" s="513"/>
      <c r="Q171" s="513"/>
      <c r="R171" s="513"/>
      <c r="S171" s="513"/>
      <c r="T171" s="513"/>
      <c r="U171" s="513"/>
      <c r="V171" s="513"/>
      <c r="W171" s="513"/>
      <c r="X171" s="513"/>
      <c r="Y171" s="513"/>
      <c r="Z171" s="513"/>
      <c r="AA171" s="513"/>
      <c r="AB171" s="513"/>
      <c r="AC171" s="513"/>
      <c r="AD171" s="513"/>
      <c r="AE171" s="513"/>
      <c r="AF171" s="513"/>
      <c r="AG171" s="513"/>
      <c r="AH171" s="513"/>
      <c r="AI171" s="513"/>
      <c r="AJ171" s="513"/>
      <c r="AK171" s="513"/>
      <c r="AL171" s="513"/>
      <c r="AM171" s="513"/>
      <c r="AN171" s="513"/>
      <c r="AO171" s="513"/>
      <c r="AP171" s="513"/>
      <c r="AQ171" s="513"/>
      <c r="AR171" s="513"/>
      <c r="AS171" s="513"/>
      <c r="AT171" s="513"/>
      <c r="AU171" s="513"/>
      <c r="AV171" s="513"/>
      <c r="AW171" s="513"/>
      <c r="AX171" s="513"/>
      <c r="AY171" s="513"/>
      <c r="AZ171" s="513"/>
      <c r="BA171" s="513"/>
      <c r="BB171" s="513"/>
      <c r="BC171" s="513"/>
      <c r="BD171" s="513"/>
      <c r="BE171" s="513"/>
      <c r="BF171" s="513"/>
      <c r="BG171" s="513"/>
      <c r="BH171" s="513"/>
      <c r="BI171" s="513"/>
      <c r="BJ171" s="514"/>
    </row>
    <row r="172" spans="2:62" s="25" customFormat="1" ht="18" customHeight="1">
      <c r="B172" s="678"/>
      <c r="C172" s="512"/>
      <c r="D172" s="513"/>
      <c r="E172" s="513"/>
      <c r="F172" s="513"/>
      <c r="G172" s="513"/>
      <c r="H172" s="513"/>
      <c r="I172" s="513"/>
      <c r="J172" s="513"/>
      <c r="K172" s="513"/>
      <c r="L172" s="513"/>
      <c r="M172" s="513"/>
      <c r="N172" s="513"/>
      <c r="O172" s="513"/>
      <c r="P172" s="513"/>
      <c r="Q172" s="513"/>
      <c r="R172" s="513"/>
      <c r="S172" s="513"/>
      <c r="T172" s="513"/>
      <c r="U172" s="513"/>
      <c r="V172" s="513"/>
      <c r="W172" s="513"/>
      <c r="X172" s="513"/>
      <c r="Y172" s="513"/>
      <c r="Z172" s="513"/>
      <c r="AA172" s="513"/>
      <c r="AB172" s="513"/>
      <c r="AC172" s="513"/>
      <c r="AD172" s="513"/>
      <c r="AE172" s="513"/>
      <c r="AF172" s="513"/>
      <c r="AG172" s="513"/>
      <c r="AH172" s="513"/>
      <c r="AI172" s="513"/>
      <c r="AJ172" s="513"/>
      <c r="AK172" s="513"/>
      <c r="AL172" s="513"/>
      <c r="AM172" s="513"/>
      <c r="AN172" s="513"/>
      <c r="AO172" s="513"/>
      <c r="AP172" s="513"/>
      <c r="AQ172" s="513"/>
      <c r="AR172" s="513"/>
      <c r="AS172" s="513"/>
      <c r="AT172" s="513"/>
      <c r="AU172" s="513"/>
      <c r="AV172" s="513"/>
      <c r="AW172" s="513"/>
      <c r="AX172" s="513"/>
      <c r="AY172" s="513"/>
      <c r="AZ172" s="513"/>
      <c r="BA172" s="513"/>
      <c r="BB172" s="513"/>
      <c r="BC172" s="513"/>
      <c r="BD172" s="513"/>
      <c r="BE172" s="513"/>
      <c r="BF172" s="513"/>
      <c r="BG172" s="513"/>
      <c r="BH172" s="513"/>
      <c r="BI172" s="513"/>
      <c r="BJ172" s="514"/>
    </row>
    <row r="173" spans="2:62" s="25" customFormat="1" ht="18" customHeight="1">
      <c r="B173" s="678"/>
      <c r="C173" s="512"/>
      <c r="D173" s="513"/>
      <c r="E173" s="513"/>
      <c r="F173" s="513"/>
      <c r="G173" s="513"/>
      <c r="H173" s="513"/>
      <c r="I173" s="513"/>
      <c r="J173" s="513"/>
      <c r="K173" s="513"/>
      <c r="L173" s="513"/>
      <c r="M173" s="513"/>
      <c r="N173" s="513"/>
      <c r="O173" s="513"/>
      <c r="P173" s="513"/>
      <c r="Q173" s="513"/>
      <c r="R173" s="513"/>
      <c r="S173" s="513"/>
      <c r="T173" s="513"/>
      <c r="U173" s="513"/>
      <c r="V173" s="513"/>
      <c r="W173" s="513"/>
      <c r="X173" s="513"/>
      <c r="Y173" s="513"/>
      <c r="Z173" s="513"/>
      <c r="AA173" s="513"/>
      <c r="AB173" s="513"/>
      <c r="AC173" s="513"/>
      <c r="AD173" s="513"/>
      <c r="AE173" s="513"/>
      <c r="AF173" s="513"/>
      <c r="AG173" s="513"/>
      <c r="AH173" s="513"/>
      <c r="AI173" s="513"/>
      <c r="AJ173" s="513"/>
      <c r="AK173" s="513"/>
      <c r="AL173" s="513"/>
      <c r="AM173" s="513"/>
      <c r="AN173" s="513"/>
      <c r="AO173" s="513"/>
      <c r="AP173" s="513"/>
      <c r="AQ173" s="513"/>
      <c r="AR173" s="513"/>
      <c r="AS173" s="513"/>
      <c r="AT173" s="513"/>
      <c r="AU173" s="513"/>
      <c r="AV173" s="513"/>
      <c r="AW173" s="513"/>
      <c r="AX173" s="513"/>
      <c r="AY173" s="513"/>
      <c r="AZ173" s="513"/>
      <c r="BA173" s="513"/>
      <c r="BB173" s="513"/>
      <c r="BC173" s="513"/>
      <c r="BD173" s="513"/>
      <c r="BE173" s="513"/>
      <c r="BF173" s="513"/>
      <c r="BG173" s="513"/>
      <c r="BH173" s="513"/>
      <c r="BI173" s="513"/>
      <c r="BJ173" s="514"/>
    </row>
    <row r="174" spans="2:62" s="25" customFormat="1" ht="18" customHeight="1">
      <c r="B174" s="678"/>
      <c r="C174" s="512"/>
      <c r="D174" s="513"/>
      <c r="E174" s="513"/>
      <c r="F174" s="513"/>
      <c r="G174" s="513"/>
      <c r="H174" s="513"/>
      <c r="I174" s="513"/>
      <c r="J174" s="513"/>
      <c r="K174" s="513"/>
      <c r="L174" s="513"/>
      <c r="M174" s="513"/>
      <c r="N174" s="513"/>
      <c r="O174" s="513"/>
      <c r="P174" s="513"/>
      <c r="Q174" s="513"/>
      <c r="R174" s="513"/>
      <c r="S174" s="513"/>
      <c r="T174" s="513"/>
      <c r="U174" s="513"/>
      <c r="V174" s="513"/>
      <c r="W174" s="513"/>
      <c r="X174" s="513"/>
      <c r="Y174" s="513"/>
      <c r="Z174" s="513"/>
      <c r="AA174" s="513"/>
      <c r="AB174" s="513"/>
      <c r="AC174" s="513"/>
      <c r="AD174" s="513"/>
      <c r="AE174" s="513"/>
      <c r="AF174" s="513"/>
      <c r="AG174" s="513"/>
      <c r="AH174" s="513"/>
      <c r="AI174" s="513"/>
      <c r="AJ174" s="513"/>
      <c r="AK174" s="513"/>
      <c r="AL174" s="513"/>
      <c r="AM174" s="513"/>
      <c r="AN174" s="513"/>
      <c r="AO174" s="513"/>
      <c r="AP174" s="513"/>
      <c r="AQ174" s="513"/>
      <c r="AR174" s="513"/>
      <c r="AS174" s="513"/>
      <c r="AT174" s="513"/>
      <c r="AU174" s="513"/>
      <c r="AV174" s="513"/>
      <c r="AW174" s="513"/>
      <c r="AX174" s="513"/>
      <c r="AY174" s="513"/>
      <c r="AZ174" s="513"/>
      <c r="BA174" s="513"/>
      <c r="BB174" s="513"/>
      <c r="BC174" s="513"/>
      <c r="BD174" s="513"/>
      <c r="BE174" s="513"/>
      <c r="BF174" s="513"/>
      <c r="BG174" s="513"/>
      <c r="BH174" s="513"/>
      <c r="BI174" s="513"/>
      <c r="BJ174" s="514"/>
    </row>
    <row r="175" spans="2:62" s="25" customFormat="1" ht="18" customHeight="1">
      <c r="B175" s="678"/>
      <c r="C175" s="512"/>
      <c r="D175" s="513"/>
      <c r="E175" s="513"/>
      <c r="F175" s="513"/>
      <c r="G175" s="513"/>
      <c r="H175" s="513"/>
      <c r="I175" s="513"/>
      <c r="J175" s="513"/>
      <c r="K175" s="513"/>
      <c r="L175" s="513"/>
      <c r="M175" s="513"/>
      <c r="N175" s="513"/>
      <c r="O175" s="513"/>
      <c r="P175" s="513"/>
      <c r="Q175" s="513"/>
      <c r="R175" s="513"/>
      <c r="S175" s="513"/>
      <c r="T175" s="513"/>
      <c r="U175" s="513"/>
      <c r="V175" s="513"/>
      <c r="W175" s="513"/>
      <c r="X175" s="513"/>
      <c r="Y175" s="513"/>
      <c r="Z175" s="513"/>
      <c r="AA175" s="513"/>
      <c r="AB175" s="513"/>
      <c r="AC175" s="513"/>
      <c r="AD175" s="513"/>
      <c r="AE175" s="513"/>
      <c r="AF175" s="513"/>
      <c r="AG175" s="513"/>
      <c r="AH175" s="513"/>
      <c r="AI175" s="513"/>
      <c r="AJ175" s="513"/>
      <c r="AK175" s="513"/>
      <c r="AL175" s="513"/>
      <c r="AM175" s="513"/>
      <c r="AN175" s="513"/>
      <c r="AO175" s="513"/>
      <c r="AP175" s="513"/>
      <c r="AQ175" s="513"/>
      <c r="AR175" s="513"/>
      <c r="AS175" s="513"/>
      <c r="AT175" s="513"/>
      <c r="AU175" s="513"/>
      <c r="AV175" s="513"/>
      <c r="AW175" s="513"/>
      <c r="AX175" s="513"/>
      <c r="AY175" s="513"/>
      <c r="AZ175" s="513"/>
      <c r="BA175" s="513"/>
      <c r="BB175" s="513"/>
      <c r="BC175" s="513"/>
      <c r="BD175" s="513"/>
      <c r="BE175" s="513"/>
      <c r="BF175" s="513"/>
      <c r="BG175" s="513"/>
      <c r="BH175" s="513"/>
      <c r="BI175" s="513"/>
      <c r="BJ175" s="514"/>
    </row>
    <row r="176" spans="2:62" s="25" customFormat="1" ht="18" customHeight="1">
      <c r="B176" s="678"/>
      <c r="C176" s="512"/>
      <c r="D176" s="513"/>
      <c r="E176" s="513"/>
      <c r="F176" s="513"/>
      <c r="G176" s="513"/>
      <c r="H176" s="513"/>
      <c r="I176" s="513"/>
      <c r="J176" s="513"/>
      <c r="K176" s="513"/>
      <c r="L176" s="513"/>
      <c r="M176" s="513"/>
      <c r="N176" s="513"/>
      <c r="O176" s="513"/>
      <c r="P176" s="513"/>
      <c r="Q176" s="513"/>
      <c r="R176" s="513"/>
      <c r="S176" s="513"/>
      <c r="T176" s="513"/>
      <c r="U176" s="513"/>
      <c r="V176" s="513"/>
      <c r="W176" s="513"/>
      <c r="X176" s="513"/>
      <c r="Y176" s="513"/>
      <c r="Z176" s="513"/>
      <c r="AA176" s="513"/>
      <c r="AB176" s="513"/>
      <c r="AC176" s="513"/>
      <c r="AD176" s="513"/>
      <c r="AE176" s="513"/>
      <c r="AF176" s="513"/>
      <c r="AG176" s="513"/>
      <c r="AH176" s="513"/>
      <c r="AI176" s="513"/>
      <c r="AJ176" s="513"/>
      <c r="AK176" s="513"/>
      <c r="AL176" s="513"/>
      <c r="AM176" s="513"/>
      <c r="AN176" s="513"/>
      <c r="AO176" s="513"/>
      <c r="AP176" s="513"/>
      <c r="AQ176" s="513"/>
      <c r="AR176" s="513"/>
      <c r="AS176" s="513"/>
      <c r="AT176" s="513"/>
      <c r="AU176" s="513"/>
      <c r="AV176" s="513"/>
      <c r="AW176" s="513"/>
      <c r="AX176" s="513"/>
      <c r="AY176" s="513"/>
      <c r="AZ176" s="513"/>
      <c r="BA176" s="513"/>
      <c r="BB176" s="513"/>
      <c r="BC176" s="513"/>
      <c r="BD176" s="513"/>
      <c r="BE176" s="513"/>
      <c r="BF176" s="513"/>
      <c r="BG176" s="513"/>
      <c r="BH176" s="513"/>
      <c r="BI176" s="513"/>
      <c r="BJ176" s="514"/>
    </row>
    <row r="177" spans="2:62" s="25" customFormat="1" ht="18" customHeight="1">
      <c r="B177" s="678"/>
      <c r="C177" s="512"/>
      <c r="D177" s="513"/>
      <c r="E177" s="513"/>
      <c r="F177" s="513"/>
      <c r="G177" s="513"/>
      <c r="H177" s="513"/>
      <c r="I177" s="513"/>
      <c r="J177" s="513"/>
      <c r="K177" s="513"/>
      <c r="L177" s="513"/>
      <c r="M177" s="513"/>
      <c r="N177" s="513"/>
      <c r="O177" s="513"/>
      <c r="P177" s="513"/>
      <c r="Q177" s="513"/>
      <c r="R177" s="513"/>
      <c r="S177" s="513"/>
      <c r="T177" s="513"/>
      <c r="U177" s="513"/>
      <c r="V177" s="513"/>
      <c r="W177" s="513"/>
      <c r="X177" s="513"/>
      <c r="Y177" s="513"/>
      <c r="Z177" s="513"/>
      <c r="AA177" s="513"/>
      <c r="AB177" s="513"/>
      <c r="AC177" s="513"/>
      <c r="AD177" s="513"/>
      <c r="AE177" s="513"/>
      <c r="AF177" s="513"/>
      <c r="AG177" s="513"/>
      <c r="AH177" s="513"/>
      <c r="AI177" s="513"/>
      <c r="AJ177" s="513"/>
      <c r="AK177" s="513"/>
      <c r="AL177" s="513"/>
      <c r="AM177" s="513"/>
      <c r="AN177" s="513"/>
      <c r="AO177" s="513"/>
      <c r="AP177" s="513"/>
      <c r="AQ177" s="513"/>
      <c r="AR177" s="513"/>
      <c r="AS177" s="513"/>
      <c r="AT177" s="513"/>
      <c r="AU177" s="513"/>
      <c r="AV177" s="513"/>
      <c r="AW177" s="513"/>
      <c r="AX177" s="513"/>
      <c r="AY177" s="513"/>
      <c r="AZ177" s="513"/>
      <c r="BA177" s="513"/>
      <c r="BB177" s="513"/>
      <c r="BC177" s="513"/>
      <c r="BD177" s="513"/>
      <c r="BE177" s="513"/>
      <c r="BF177" s="513"/>
      <c r="BG177" s="513"/>
      <c r="BH177" s="513"/>
      <c r="BI177" s="513"/>
      <c r="BJ177" s="514"/>
    </row>
    <row r="178" spans="2:62" s="25" customFormat="1" ht="18" customHeight="1">
      <c r="B178" s="678"/>
      <c r="C178" s="512"/>
      <c r="D178" s="513"/>
      <c r="E178" s="513"/>
      <c r="F178" s="513"/>
      <c r="G178" s="513"/>
      <c r="H178" s="513"/>
      <c r="I178" s="513"/>
      <c r="J178" s="513"/>
      <c r="K178" s="513"/>
      <c r="L178" s="513"/>
      <c r="M178" s="513"/>
      <c r="N178" s="513"/>
      <c r="O178" s="513"/>
      <c r="P178" s="513"/>
      <c r="Q178" s="513"/>
      <c r="R178" s="513"/>
      <c r="S178" s="513"/>
      <c r="T178" s="513"/>
      <c r="U178" s="513"/>
      <c r="V178" s="513"/>
      <c r="W178" s="513"/>
      <c r="X178" s="513"/>
      <c r="Y178" s="513"/>
      <c r="Z178" s="513"/>
      <c r="AA178" s="513"/>
      <c r="AB178" s="513"/>
      <c r="AC178" s="513"/>
      <c r="AD178" s="513"/>
      <c r="AE178" s="513"/>
      <c r="AF178" s="513"/>
      <c r="AG178" s="513"/>
      <c r="AH178" s="513"/>
      <c r="AI178" s="513"/>
      <c r="AJ178" s="513"/>
      <c r="AK178" s="513"/>
      <c r="AL178" s="513"/>
      <c r="AM178" s="513"/>
      <c r="AN178" s="513"/>
      <c r="AO178" s="513"/>
      <c r="AP178" s="513"/>
      <c r="AQ178" s="513"/>
      <c r="AR178" s="513"/>
      <c r="AS178" s="513"/>
      <c r="AT178" s="513"/>
      <c r="AU178" s="513"/>
      <c r="AV178" s="513"/>
      <c r="AW178" s="513"/>
      <c r="AX178" s="513"/>
      <c r="AY178" s="513"/>
      <c r="AZ178" s="513"/>
      <c r="BA178" s="513"/>
      <c r="BB178" s="513"/>
      <c r="BC178" s="513"/>
      <c r="BD178" s="513"/>
      <c r="BE178" s="513"/>
      <c r="BF178" s="513"/>
      <c r="BG178" s="513"/>
      <c r="BH178" s="513"/>
      <c r="BI178" s="513"/>
      <c r="BJ178" s="514"/>
    </row>
    <row r="179" spans="2:62" s="25" customFormat="1" ht="18" customHeight="1">
      <c r="B179" s="679"/>
      <c r="C179" s="515"/>
      <c r="D179" s="516"/>
      <c r="E179" s="516"/>
      <c r="F179" s="516"/>
      <c r="G179" s="516"/>
      <c r="H179" s="516"/>
      <c r="I179" s="516"/>
      <c r="J179" s="516"/>
      <c r="K179" s="516"/>
      <c r="L179" s="516"/>
      <c r="M179" s="516"/>
      <c r="N179" s="516"/>
      <c r="O179" s="516"/>
      <c r="P179" s="516"/>
      <c r="Q179" s="516"/>
      <c r="R179" s="516"/>
      <c r="S179" s="516"/>
      <c r="T179" s="516"/>
      <c r="U179" s="516"/>
      <c r="V179" s="516"/>
      <c r="W179" s="516"/>
      <c r="X179" s="516"/>
      <c r="Y179" s="516"/>
      <c r="Z179" s="516"/>
      <c r="AA179" s="516"/>
      <c r="AB179" s="516"/>
      <c r="AC179" s="516"/>
      <c r="AD179" s="516"/>
      <c r="AE179" s="516"/>
      <c r="AF179" s="516"/>
      <c r="AG179" s="516"/>
      <c r="AH179" s="516"/>
      <c r="AI179" s="516"/>
      <c r="AJ179" s="516"/>
      <c r="AK179" s="516"/>
      <c r="AL179" s="516"/>
      <c r="AM179" s="516"/>
      <c r="AN179" s="516"/>
      <c r="AO179" s="516"/>
      <c r="AP179" s="516"/>
      <c r="AQ179" s="516"/>
      <c r="AR179" s="516"/>
      <c r="AS179" s="516"/>
      <c r="AT179" s="516"/>
      <c r="AU179" s="516"/>
      <c r="AV179" s="516"/>
      <c r="AW179" s="516"/>
      <c r="AX179" s="516"/>
      <c r="AY179" s="516"/>
      <c r="AZ179" s="516"/>
      <c r="BA179" s="516"/>
      <c r="BB179" s="516"/>
      <c r="BC179" s="516"/>
      <c r="BD179" s="516"/>
      <c r="BE179" s="516"/>
      <c r="BF179" s="516"/>
      <c r="BG179" s="516"/>
      <c r="BH179" s="516"/>
      <c r="BI179" s="516"/>
      <c r="BJ179" s="517"/>
    </row>
    <row r="180" spans="2:62" s="25" customFormat="1" ht="18" customHeight="1">
      <c r="B180" s="677" t="s">
        <v>902</v>
      </c>
      <c r="C180" s="668" t="s">
        <v>903</v>
      </c>
      <c r="D180" s="669"/>
      <c r="E180" s="669"/>
      <c r="F180" s="669"/>
      <c r="G180" s="669"/>
      <c r="H180" s="669"/>
      <c r="I180" s="669"/>
      <c r="J180" s="669"/>
      <c r="K180" s="669"/>
      <c r="L180" s="669"/>
      <c r="M180" s="669"/>
      <c r="N180" s="669"/>
      <c r="O180" s="669"/>
      <c r="P180" s="669"/>
      <c r="Q180" s="669"/>
      <c r="R180" s="669"/>
      <c r="S180" s="669"/>
      <c r="T180" s="669"/>
      <c r="U180" s="669"/>
      <c r="V180" s="669"/>
      <c r="W180" s="669"/>
      <c r="X180" s="669"/>
      <c r="Y180" s="669"/>
      <c r="Z180" s="669"/>
      <c r="AA180" s="669"/>
      <c r="AB180" s="669"/>
      <c r="AC180" s="669"/>
      <c r="AD180" s="669"/>
      <c r="AE180" s="669"/>
      <c r="AF180" s="669"/>
      <c r="AG180" s="669"/>
      <c r="AH180" s="669"/>
      <c r="AI180" s="669"/>
      <c r="AJ180" s="669"/>
      <c r="AK180" s="669"/>
      <c r="AL180" s="669"/>
      <c r="AM180" s="669"/>
      <c r="AN180" s="669"/>
      <c r="AO180" s="669"/>
      <c r="AP180" s="669"/>
      <c r="AQ180" s="669"/>
      <c r="AR180" s="669"/>
      <c r="AS180" s="669"/>
      <c r="AT180" s="669"/>
      <c r="AU180" s="669"/>
      <c r="AV180" s="669"/>
      <c r="AW180" s="669"/>
      <c r="AX180" s="669"/>
      <c r="AY180" s="669"/>
      <c r="AZ180" s="669"/>
      <c r="BA180" s="669"/>
      <c r="BB180" s="669"/>
      <c r="BC180" s="669"/>
      <c r="BD180" s="669"/>
      <c r="BE180" s="669"/>
      <c r="BF180" s="669"/>
      <c r="BG180" s="669"/>
      <c r="BH180" s="669"/>
      <c r="BI180" s="669"/>
      <c r="BJ180" s="670"/>
    </row>
    <row r="181" spans="2:62" s="25" customFormat="1" ht="18" customHeight="1">
      <c r="B181" s="678"/>
      <c r="C181" s="671"/>
      <c r="D181" s="672"/>
      <c r="E181" s="672"/>
      <c r="F181" s="672"/>
      <c r="G181" s="672"/>
      <c r="H181" s="672"/>
      <c r="I181" s="672"/>
      <c r="J181" s="672"/>
      <c r="K181" s="672"/>
      <c r="L181" s="672"/>
      <c r="M181" s="672"/>
      <c r="N181" s="672"/>
      <c r="O181" s="672"/>
      <c r="P181" s="672"/>
      <c r="Q181" s="672"/>
      <c r="R181" s="672"/>
      <c r="S181" s="672"/>
      <c r="T181" s="672"/>
      <c r="U181" s="672"/>
      <c r="V181" s="672"/>
      <c r="W181" s="672"/>
      <c r="X181" s="672"/>
      <c r="Y181" s="672"/>
      <c r="Z181" s="672"/>
      <c r="AA181" s="672"/>
      <c r="AB181" s="672"/>
      <c r="AC181" s="672"/>
      <c r="AD181" s="672"/>
      <c r="AE181" s="672"/>
      <c r="AF181" s="672"/>
      <c r="AG181" s="672"/>
      <c r="AH181" s="672"/>
      <c r="AI181" s="672"/>
      <c r="AJ181" s="672"/>
      <c r="AK181" s="672"/>
      <c r="AL181" s="672"/>
      <c r="AM181" s="672"/>
      <c r="AN181" s="672"/>
      <c r="AO181" s="672"/>
      <c r="AP181" s="672"/>
      <c r="AQ181" s="672"/>
      <c r="AR181" s="672"/>
      <c r="AS181" s="672"/>
      <c r="AT181" s="672"/>
      <c r="AU181" s="672"/>
      <c r="AV181" s="672"/>
      <c r="AW181" s="672"/>
      <c r="AX181" s="672"/>
      <c r="AY181" s="672"/>
      <c r="AZ181" s="672"/>
      <c r="BA181" s="672"/>
      <c r="BB181" s="672"/>
      <c r="BC181" s="672"/>
      <c r="BD181" s="672"/>
      <c r="BE181" s="672"/>
      <c r="BF181" s="672"/>
      <c r="BG181" s="672"/>
      <c r="BH181" s="672"/>
      <c r="BI181" s="672"/>
      <c r="BJ181" s="673"/>
    </row>
    <row r="182" spans="2:62" s="25" customFormat="1" ht="18" customHeight="1">
      <c r="B182" s="678"/>
      <c r="C182" s="671"/>
      <c r="D182" s="672"/>
      <c r="E182" s="672"/>
      <c r="F182" s="672"/>
      <c r="G182" s="672"/>
      <c r="H182" s="672"/>
      <c r="I182" s="672"/>
      <c r="J182" s="672"/>
      <c r="K182" s="672"/>
      <c r="L182" s="672"/>
      <c r="M182" s="672"/>
      <c r="N182" s="672"/>
      <c r="O182" s="672"/>
      <c r="P182" s="672"/>
      <c r="Q182" s="672"/>
      <c r="R182" s="672"/>
      <c r="S182" s="672"/>
      <c r="T182" s="672"/>
      <c r="U182" s="672"/>
      <c r="V182" s="672"/>
      <c r="W182" s="672"/>
      <c r="X182" s="672"/>
      <c r="Y182" s="672"/>
      <c r="Z182" s="672"/>
      <c r="AA182" s="672"/>
      <c r="AB182" s="672"/>
      <c r="AC182" s="672"/>
      <c r="AD182" s="672"/>
      <c r="AE182" s="672"/>
      <c r="AF182" s="672"/>
      <c r="AG182" s="672"/>
      <c r="AH182" s="672"/>
      <c r="AI182" s="672"/>
      <c r="AJ182" s="672"/>
      <c r="AK182" s="672"/>
      <c r="AL182" s="672"/>
      <c r="AM182" s="672"/>
      <c r="AN182" s="672"/>
      <c r="AO182" s="672"/>
      <c r="AP182" s="672"/>
      <c r="AQ182" s="672"/>
      <c r="AR182" s="672"/>
      <c r="AS182" s="672"/>
      <c r="AT182" s="672"/>
      <c r="AU182" s="672"/>
      <c r="AV182" s="672"/>
      <c r="AW182" s="672"/>
      <c r="AX182" s="672"/>
      <c r="AY182" s="672"/>
      <c r="AZ182" s="672"/>
      <c r="BA182" s="672"/>
      <c r="BB182" s="672"/>
      <c r="BC182" s="672"/>
      <c r="BD182" s="672"/>
      <c r="BE182" s="672"/>
      <c r="BF182" s="672"/>
      <c r="BG182" s="672"/>
      <c r="BH182" s="672"/>
      <c r="BI182" s="672"/>
      <c r="BJ182" s="673"/>
    </row>
    <row r="183" spans="2:62" s="25" customFormat="1" ht="18" customHeight="1">
      <c r="B183" s="678"/>
      <c r="C183" s="671"/>
      <c r="D183" s="672"/>
      <c r="E183" s="672"/>
      <c r="F183" s="672"/>
      <c r="G183" s="672"/>
      <c r="H183" s="672"/>
      <c r="I183" s="672"/>
      <c r="J183" s="672"/>
      <c r="K183" s="672"/>
      <c r="L183" s="672"/>
      <c r="M183" s="672"/>
      <c r="N183" s="672"/>
      <c r="O183" s="672"/>
      <c r="P183" s="672"/>
      <c r="Q183" s="672"/>
      <c r="R183" s="672"/>
      <c r="S183" s="672"/>
      <c r="T183" s="672"/>
      <c r="U183" s="672"/>
      <c r="V183" s="672"/>
      <c r="W183" s="672"/>
      <c r="X183" s="672"/>
      <c r="Y183" s="672"/>
      <c r="Z183" s="672"/>
      <c r="AA183" s="672"/>
      <c r="AB183" s="672"/>
      <c r="AC183" s="672"/>
      <c r="AD183" s="672"/>
      <c r="AE183" s="672"/>
      <c r="AF183" s="672"/>
      <c r="AG183" s="672"/>
      <c r="AH183" s="672"/>
      <c r="AI183" s="672"/>
      <c r="AJ183" s="672"/>
      <c r="AK183" s="672"/>
      <c r="AL183" s="672"/>
      <c r="AM183" s="672"/>
      <c r="AN183" s="672"/>
      <c r="AO183" s="672"/>
      <c r="AP183" s="672"/>
      <c r="AQ183" s="672"/>
      <c r="AR183" s="672"/>
      <c r="AS183" s="672"/>
      <c r="AT183" s="672"/>
      <c r="AU183" s="672"/>
      <c r="AV183" s="672"/>
      <c r="AW183" s="672"/>
      <c r="AX183" s="672"/>
      <c r="AY183" s="672"/>
      <c r="AZ183" s="672"/>
      <c r="BA183" s="672"/>
      <c r="BB183" s="672"/>
      <c r="BC183" s="672"/>
      <c r="BD183" s="672"/>
      <c r="BE183" s="672"/>
      <c r="BF183" s="672"/>
      <c r="BG183" s="672"/>
      <c r="BH183" s="672"/>
      <c r="BI183" s="672"/>
      <c r="BJ183" s="673"/>
    </row>
    <row r="184" spans="2:62" s="25" customFormat="1" ht="18" customHeight="1">
      <c r="B184" s="678"/>
      <c r="C184" s="671"/>
      <c r="D184" s="672"/>
      <c r="E184" s="672"/>
      <c r="F184" s="672"/>
      <c r="G184" s="672"/>
      <c r="H184" s="672"/>
      <c r="I184" s="672"/>
      <c r="J184" s="672"/>
      <c r="K184" s="672"/>
      <c r="L184" s="672"/>
      <c r="M184" s="672"/>
      <c r="N184" s="672"/>
      <c r="O184" s="672"/>
      <c r="P184" s="672"/>
      <c r="Q184" s="672"/>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c r="BG184" s="672"/>
      <c r="BH184" s="672"/>
      <c r="BI184" s="672"/>
      <c r="BJ184" s="673"/>
    </row>
    <row r="185" spans="2:62" s="25" customFormat="1" ht="18" customHeight="1">
      <c r="B185" s="678"/>
      <c r="C185" s="671"/>
      <c r="D185" s="672"/>
      <c r="E185" s="672"/>
      <c r="F185" s="672"/>
      <c r="G185" s="672"/>
      <c r="H185" s="672"/>
      <c r="I185" s="672"/>
      <c r="J185" s="672"/>
      <c r="K185" s="672"/>
      <c r="L185" s="672"/>
      <c r="M185" s="672"/>
      <c r="N185" s="672"/>
      <c r="O185" s="672"/>
      <c r="P185" s="672"/>
      <c r="Q185" s="672"/>
      <c r="R185" s="672"/>
      <c r="S185" s="672"/>
      <c r="T185" s="672"/>
      <c r="U185" s="672"/>
      <c r="V185" s="672"/>
      <c r="W185" s="672"/>
      <c r="X185" s="672"/>
      <c r="Y185" s="672"/>
      <c r="Z185" s="672"/>
      <c r="AA185" s="672"/>
      <c r="AB185" s="672"/>
      <c r="AC185" s="672"/>
      <c r="AD185" s="672"/>
      <c r="AE185" s="672"/>
      <c r="AF185" s="672"/>
      <c r="AG185" s="672"/>
      <c r="AH185" s="672"/>
      <c r="AI185" s="672"/>
      <c r="AJ185" s="672"/>
      <c r="AK185" s="672"/>
      <c r="AL185" s="672"/>
      <c r="AM185" s="672"/>
      <c r="AN185" s="672"/>
      <c r="AO185" s="672"/>
      <c r="AP185" s="672"/>
      <c r="AQ185" s="672"/>
      <c r="AR185" s="672"/>
      <c r="AS185" s="672"/>
      <c r="AT185" s="672"/>
      <c r="AU185" s="672"/>
      <c r="AV185" s="672"/>
      <c r="AW185" s="672"/>
      <c r="AX185" s="672"/>
      <c r="AY185" s="672"/>
      <c r="AZ185" s="672"/>
      <c r="BA185" s="672"/>
      <c r="BB185" s="672"/>
      <c r="BC185" s="672"/>
      <c r="BD185" s="672"/>
      <c r="BE185" s="672"/>
      <c r="BF185" s="672"/>
      <c r="BG185" s="672"/>
      <c r="BH185" s="672"/>
      <c r="BI185" s="672"/>
      <c r="BJ185" s="673"/>
    </row>
    <row r="186" spans="2:62" s="25" customFormat="1" ht="18" customHeight="1">
      <c r="B186" s="678"/>
      <c r="C186" s="671"/>
      <c r="D186" s="672"/>
      <c r="E186" s="672"/>
      <c r="F186" s="672"/>
      <c r="G186" s="672"/>
      <c r="H186" s="672"/>
      <c r="I186" s="672"/>
      <c r="J186" s="672"/>
      <c r="K186" s="672"/>
      <c r="L186" s="672"/>
      <c r="M186" s="672"/>
      <c r="N186" s="672"/>
      <c r="O186" s="672"/>
      <c r="P186" s="672"/>
      <c r="Q186" s="672"/>
      <c r="R186" s="672"/>
      <c r="S186" s="672"/>
      <c r="T186" s="672"/>
      <c r="U186" s="672"/>
      <c r="V186" s="672"/>
      <c r="W186" s="672"/>
      <c r="X186" s="672"/>
      <c r="Y186" s="672"/>
      <c r="Z186" s="672"/>
      <c r="AA186" s="672"/>
      <c r="AB186" s="672"/>
      <c r="AC186" s="672"/>
      <c r="AD186" s="672"/>
      <c r="AE186" s="672"/>
      <c r="AF186" s="672"/>
      <c r="AG186" s="672"/>
      <c r="AH186" s="672"/>
      <c r="AI186" s="672"/>
      <c r="AJ186" s="672"/>
      <c r="AK186" s="672"/>
      <c r="AL186" s="672"/>
      <c r="AM186" s="672"/>
      <c r="AN186" s="672"/>
      <c r="AO186" s="672"/>
      <c r="AP186" s="672"/>
      <c r="AQ186" s="672"/>
      <c r="AR186" s="672"/>
      <c r="AS186" s="672"/>
      <c r="AT186" s="672"/>
      <c r="AU186" s="672"/>
      <c r="AV186" s="672"/>
      <c r="AW186" s="672"/>
      <c r="AX186" s="672"/>
      <c r="AY186" s="672"/>
      <c r="AZ186" s="672"/>
      <c r="BA186" s="672"/>
      <c r="BB186" s="672"/>
      <c r="BC186" s="672"/>
      <c r="BD186" s="672"/>
      <c r="BE186" s="672"/>
      <c r="BF186" s="672"/>
      <c r="BG186" s="672"/>
      <c r="BH186" s="672"/>
      <c r="BI186" s="672"/>
      <c r="BJ186" s="673"/>
    </row>
    <row r="187" spans="2:62" s="25" customFormat="1" ht="18" customHeight="1">
      <c r="B187" s="678"/>
      <c r="C187" s="671"/>
      <c r="D187" s="672"/>
      <c r="E187" s="672"/>
      <c r="F187" s="672"/>
      <c r="G187" s="672"/>
      <c r="H187" s="672"/>
      <c r="I187" s="672"/>
      <c r="J187" s="672"/>
      <c r="K187" s="672"/>
      <c r="L187" s="672"/>
      <c r="M187" s="672"/>
      <c r="N187" s="672"/>
      <c r="O187" s="672"/>
      <c r="P187" s="672"/>
      <c r="Q187" s="672"/>
      <c r="R187" s="672"/>
      <c r="S187" s="672"/>
      <c r="T187" s="672"/>
      <c r="U187" s="672"/>
      <c r="V187" s="672"/>
      <c r="W187" s="672"/>
      <c r="X187" s="672"/>
      <c r="Y187" s="672"/>
      <c r="Z187" s="672"/>
      <c r="AA187" s="672"/>
      <c r="AB187" s="672"/>
      <c r="AC187" s="672"/>
      <c r="AD187" s="672"/>
      <c r="AE187" s="672"/>
      <c r="AF187" s="672"/>
      <c r="AG187" s="672"/>
      <c r="AH187" s="672"/>
      <c r="AI187" s="672"/>
      <c r="AJ187" s="672"/>
      <c r="AK187" s="672"/>
      <c r="AL187" s="672"/>
      <c r="AM187" s="672"/>
      <c r="AN187" s="672"/>
      <c r="AO187" s="672"/>
      <c r="AP187" s="672"/>
      <c r="AQ187" s="672"/>
      <c r="AR187" s="672"/>
      <c r="AS187" s="672"/>
      <c r="AT187" s="672"/>
      <c r="AU187" s="672"/>
      <c r="AV187" s="672"/>
      <c r="AW187" s="672"/>
      <c r="AX187" s="672"/>
      <c r="AY187" s="672"/>
      <c r="AZ187" s="672"/>
      <c r="BA187" s="672"/>
      <c r="BB187" s="672"/>
      <c r="BC187" s="672"/>
      <c r="BD187" s="672"/>
      <c r="BE187" s="672"/>
      <c r="BF187" s="672"/>
      <c r="BG187" s="672"/>
      <c r="BH187" s="672"/>
      <c r="BI187" s="672"/>
      <c r="BJ187" s="673"/>
    </row>
    <row r="188" spans="2:62" s="25" customFormat="1" ht="18" customHeight="1">
      <c r="B188" s="678"/>
      <c r="C188" s="671"/>
      <c r="D188" s="672"/>
      <c r="E188" s="672"/>
      <c r="F188" s="672"/>
      <c r="G188" s="672"/>
      <c r="H188" s="672"/>
      <c r="I188" s="672"/>
      <c r="J188" s="672"/>
      <c r="K188" s="672"/>
      <c r="L188" s="672"/>
      <c r="M188" s="672"/>
      <c r="N188" s="672"/>
      <c r="O188" s="672"/>
      <c r="P188" s="672"/>
      <c r="Q188" s="672"/>
      <c r="R188" s="672"/>
      <c r="S188" s="672"/>
      <c r="T188" s="672"/>
      <c r="U188" s="672"/>
      <c r="V188" s="672"/>
      <c r="W188" s="672"/>
      <c r="X188" s="672"/>
      <c r="Y188" s="672"/>
      <c r="Z188" s="672"/>
      <c r="AA188" s="672"/>
      <c r="AB188" s="672"/>
      <c r="AC188" s="672"/>
      <c r="AD188" s="672"/>
      <c r="AE188" s="672"/>
      <c r="AF188" s="672"/>
      <c r="AG188" s="672"/>
      <c r="AH188" s="672"/>
      <c r="AI188" s="672"/>
      <c r="AJ188" s="672"/>
      <c r="AK188" s="672"/>
      <c r="AL188" s="672"/>
      <c r="AM188" s="672"/>
      <c r="AN188" s="672"/>
      <c r="AO188" s="672"/>
      <c r="AP188" s="672"/>
      <c r="AQ188" s="672"/>
      <c r="AR188" s="672"/>
      <c r="AS188" s="672"/>
      <c r="AT188" s="672"/>
      <c r="AU188" s="672"/>
      <c r="AV188" s="672"/>
      <c r="AW188" s="672"/>
      <c r="AX188" s="672"/>
      <c r="AY188" s="672"/>
      <c r="AZ188" s="672"/>
      <c r="BA188" s="672"/>
      <c r="BB188" s="672"/>
      <c r="BC188" s="672"/>
      <c r="BD188" s="672"/>
      <c r="BE188" s="672"/>
      <c r="BF188" s="672"/>
      <c r="BG188" s="672"/>
      <c r="BH188" s="672"/>
      <c r="BI188" s="672"/>
      <c r="BJ188" s="673"/>
    </row>
    <row r="189" spans="2:62" s="25" customFormat="1" ht="18" customHeight="1">
      <c r="B189" s="678"/>
      <c r="C189" s="671"/>
      <c r="D189" s="672"/>
      <c r="E189" s="672"/>
      <c r="F189" s="672"/>
      <c r="G189" s="672"/>
      <c r="H189" s="672"/>
      <c r="I189" s="672"/>
      <c r="J189" s="672"/>
      <c r="K189" s="672"/>
      <c r="L189" s="672"/>
      <c r="M189" s="672"/>
      <c r="N189" s="672"/>
      <c r="O189" s="672"/>
      <c r="P189" s="672"/>
      <c r="Q189" s="672"/>
      <c r="R189" s="672"/>
      <c r="S189" s="672"/>
      <c r="T189" s="672"/>
      <c r="U189" s="672"/>
      <c r="V189" s="672"/>
      <c r="W189" s="672"/>
      <c r="X189" s="672"/>
      <c r="Y189" s="672"/>
      <c r="Z189" s="672"/>
      <c r="AA189" s="672"/>
      <c r="AB189" s="672"/>
      <c r="AC189" s="672"/>
      <c r="AD189" s="672"/>
      <c r="AE189" s="672"/>
      <c r="AF189" s="672"/>
      <c r="AG189" s="672"/>
      <c r="AH189" s="672"/>
      <c r="AI189" s="672"/>
      <c r="AJ189" s="672"/>
      <c r="AK189" s="672"/>
      <c r="AL189" s="672"/>
      <c r="AM189" s="672"/>
      <c r="AN189" s="672"/>
      <c r="AO189" s="672"/>
      <c r="AP189" s="672"/>
      <c r="AQ189" s="672"/>
      <c r="AR189" s="672"/>
      <c r="AS189" s="672"/>
      <c r="AT189" s="672"/>
      <c r="AU189" s="672"/>
      <c r="AV189" s="672"/>
      <c r="AW189" s="672"/>
      <c r="AX189" s="672"/>
      <c r="AY189" s="672"/>
      <c r="AZ189" s="672"/>
      <c r="BA189" s="672"/>
      <c r="BB189" s="672"/>
      <c r="BC189" s="672"/>
      <c r="BD189" s="672"/>
      <c r="BE189" s="672"/>
      <c r="BF189" s="672"/>
      <c r="BG189" s="672"/>
      <c r="BH189" s="672"/>
      <c r="BI189" s="672"/>
      <c r="BJ189" s="673"/>
    </row>
    <row r="190" spans="2:62" s="25" customFormat="1" ht="18" customHeight="1">
      <c r="B190" s="679"/>
      <c r="C190" s="674"/>
      <c r="D190" s="675"/>
      <c r="E190" s="675"/>
      <c r="F190" s="675"/>
      <c r="G190" s="675"/>
      <c r="H190" s="675"/>
      <c r="I190" s="675"/>
      <c r="J190" s="675"/>
      <c r="K190" s="675"/>
      <c r="L190" s="675"/>
      <c r="M190" s="675"/>
      <c r="N190" s="675"/>
      <c r="O190" s="675"/>
      <c r="P190" s="675"/>
      <c r="Q190" s="675"/>
      <c r="R190" s="675"/>
      <c r="S190" s="675"/>
      <c r="T190" s="675"/>
      <c r="U190" s="675"/>
      <c r="V190" s="675"/>
      <c r="W190" s="675"/>
      <c r="X190" s="675"/>
      <c r="Y190" s="675"/>
      <c r="Z190" s="675"/>
      <c r="AA190" s="675"/>
      <c r="AB190" s="675"/>
      <c r="AC190" s="675"/>
      <c r="AD190" s="675"/>
      <c r="AE190" s="675"/>
      <c r="AF190" s="675"/>
      <c r="AG190" s="675"/>
      <c r="AH190" s="675"/>
      <c r="AI190" s="675"/>
      <c r="AJ190" s="675"/>
      <c r="AK190" s="675"/>
      <c r="AL190" s="675"/>
      <c r="AM190" s="675"/>
      <c r="AN190" s="675"/>
      <c r="AO190" s="675"/>
      <c r="AP190" s="675"/>
      <c r="AQ190" s="675"/>
      <c r="AR190" s="675"/>
      <c r="AS190" s="675"/>
      <c r="AT190" s="675"/>
      <c r="AU190" s="675"/>
      <c r="AV190" s="675"/>
      <c r="AW190" s="675"/>
      <c r="AX190" s="675"/>
      <c r="AY190" s="675"/>
      <c r="AZ190" s="675"/>
      <c r="BA190" s="675"/>
      <c r="BB190" s="675"/>
      <c r="BC190" s="675"/>
      <c r="BD190" s="675"/>
      <c r="BE190" s="675"/>
      <c r="BF190" s="675"/>
      <c r="BG190" s="675"/>
      <c r="BH190" s="675"/>
      <c r="BI190" s="675"/>
      <c r="BJ190" s="676"/>
    </row>
    <row r="191" spans="2:62" s="25" customFormat="1" ht="18" customHeight="1">
      <c r="B191" s="677" t="s">
        <v>904</v>
      </c>
      <c r="C191" s="509" t="s">
        <v>905</v>
      </c>
      <c r="D191" s="510"/>
      <c r="E191" s="510"/>
      <c r="F191" s="510"/>
      <c r="G191" s="510"/>
      <c r="H191" s="510"/>
      <c r="I191" s="510"/>
      <c r="J191" s="510"/>
      <c r="K191" s="510"/>
      <c r="L191" s="510"/>
      <c r="M191" s="510"/>
      <c r="N191" s="510"/>
      <c r="O191" s="510"/>
      <c r="P191" s="510"/>
      <c r="Q191" s="510"/>
      <c r="R191" s="510"/>
      <c r="S191" s="510"/>
      <c r="T191" s="510"/>
      <c r="U191" s="510"/>
      <c r="V191" s="510"/>
      <c r="W191" s="510"/>
      <c r="X191" s="510"/>
      <c r="Y191" s="510"/>
      <c r="Z191" s="510"/>
      <c r="AA191" s="510"/>
      <c r="AB191" s="510"/>
      <c r="AC191" s="510"/>
      <c r="AD191" s="510"/>
      <c r="AE191" s="510"/>
      <c r="AF191" s="510"/>
      <c r="AG191" s="510"/>
      <c r="AH191" s="510"/>
      <c r="AI191" s="510"/>
      <c r="AJ191" s="510"/>
      <c r="AK191" s="510"/>
      <c r="AL191" s="510"/>
      <c r="AM191" s="510"/>
      <c r="AN191" s="510"/>
      <c r="AO191" s="510"/>
      <c r="AP191" s="510"/>
      <c r="AQ191" s="510"/>
      <c r="AR191" s="510"/>
      <c r="AS191" s="510"/>
      <c r="AT191" s="510"/>
      <c r="AU191" s="510"/>
      <c r="AV191" s="510"/>
      <c r="AW191" s="510"/>
      <c r="AX191" s="510"/>
      <c r="AY191" s="510"/>
      <c r="AZ191" s="510"/>
      <c r="BA191" s="510"/>
      <c r="BB191" s="510"/>
      <c r="BC191" s="510"/>
      <c r="BD191" s="510"/>
      <c r="BE191" s="510"/>
      <c r="BF191" s="510"/>
      <c r="BG191" s="510"/>
      <c r="BH191" s="510"/>
      <c r="BI191" s="510"/>
      <c r="BJ191" s="511"/>
    </row>
    <row r="192" spans="2:62" s="25" customFormat="1" ht="18" customHeight="1">
      <c r="B192" s="678"/>
      <c r="C192" s="512"/>
      <c r="D192" s="513"/>
      <c r="E192" s="513"/>
      <c r="F192" s="513"/>
      <c r="G192" s="513"/>
      <c r="H192" s="513"/>
      <c r="I192" s="513"/>
      <c r="J192" s="513"/>
      <c r="K192" s="513"/>
      <c r="L192" s="513"/>
      <c r="M192" s="513"/>
      <c r="N192" s="513"/>
      <c r="O192" s="513"/>
      <c r="P192" s="513"/>
      <c r="Q192" s="513"/>
      <c r="R192" s="513"/>
      <c r="S192" s="513"/>
      <c r="T192" s="513"/>
      <c r="U192" s="513"/>
      <c r="V192" s="513"/>
      <c r="W192" s="513"/>
      <c r="X192" s="513"/>
      <c r="Y192" s="513"/>
      <c r="Z192" s="513"/>
      <c r="AA192" s="513"/>
      <c r="AB192" s="513"/>
      <c r="AC192" s="513"/>
      <c r="AD192" s="513"/>
      <c r="AE192" s="513"/>
      <c r="AF192" s="513"/>
      <c r="AG192" s="513"/>
      <c r="AH192" s="513"/>
      <c r="AI192" s="513"/>
      <c r="AJ192" s="513"/>
      <c r="AK192" s="513"/>
      <c r="AL192" s="513"/>
      <c r="AM192" s="513"/>
      <c r="AN192" s="513"/>
      <c r="AO192" s="513"/>
      <c r="AP192" s="513"/>
      <c r="AQ192" s="513"/>
      <c r="AR192" s="513"/>
      <c r="AS192" s="513"/>
      <c r="AT192" s="513"/>
      <c r="AU192" s="513"/>
      <c r="AV192" s="513"/>
      <c r="AW192" s="513"/>
      <c r="AX192" s="513"/>
      <c r="AY192" s="513"/>
      <c r="AZ192" s="513"/>
      <c r="BA192" s="513"/>
      <c r="BB192" s="513"/>
      <c r="BC192" s="513"/>
      <c r="BD192" s="513"/>
      <c r="BE192" s="513"/>
      <c r="BF192" s="513"/>
      <c r="BG192" s="513"/>
      <c r="BH192" s="513"/>
      <c r="BI192" s="513"/>
      <c r="BJ192" s="514"/>
    </row>
    <row r="193" spans="2:62" s="25" customFormat="1" ht="18" customHeight="1">
      <c r="B193" s="678"/>
      <c r="C193" s="512"/>
      <c r="D193" s="513"/>
      <c r="E193" s="513"/>
      <c r="F193" s="513"/>
      <c r="G193" s="513"/>
      <c r="H193" s="513"/>
      <c r="I193" s="513"/>
      <c r="J193" s="513"/>
      <c r="K193" s="513"/>
      <c r="L193" s="513"/>
      <c r="M193" s="513"/>
      <c r="N193" s="513"/>
      <c r="O193" s="513"/>
      <c r="P193" s="513"/>
      <c r="Q193" s="513"/>
      <c r="R193" s="513"/>
      <c r="S193" s="513"/>
      <c r="T193" s="513"/>
      <c r="U193" s="513"/>
      <c r="V193" s="513"/>
      <c r="W193" s="513"/>
      <c r="X193" s="513"/>
      <c r="Y193" s="513"/>
      <c r="Z193" s="513"/>
      <c r="AA193" s="513"/>
      <c r="AB193" s="513"/>
      <c r="AC193" s="513"/>
      <c r="AD193" s="513"/>
      <c r="AE193" s="513"/>
      <c r="AF193" s="513"/>
      <c r="AG193" s="513"/>
      <c r="AH193" s="513"/>
      <c r="AI193" s="513"/>
      <c r="AJ193" s="513"/>
      <c r="AK193" s="513"/>
      <c r="AL193" s="513"/>
      <c r="AM193" s="513"/>
      <c r="AN193" s="513"/>
      <c r="AO193" s="513"/>
      <c r="AP193" s="513"/>
      <c r="AQ193" s="513"/>
      <c r="AR193" s="513"/>
      <c r="AS193" s="513"/>
      <c r="AT193" s="513"/>
      <c r="AU193" s="513"/>
      <c r="AV193" s="513"/>
      <c r="AW193" s="513"/>
      <c r="AX193" s="513"/>
      <c r="AY193" s="513"/>
      <c r="AZ193" s="513"/>
      <c r="BA193" s="513"/>
      <c r="BB193" s="513"/>
      <c r="BC193" s="513"/>
      <c r="BD193" s="513"/>
      <c r="BE193" s="513"/>
      <c r="BF193" s="513"/>
      <c r="BG193" s="513"/>
      <c r="BH193" s="513"/>
      <c r="BI193" s="513"/>
      <c r="BJ193" s="514"/>
    </row>
    <row r="194" spans="2:62" s="25" customFormat="1" ht="18" customHeight="1">
      <c r="B194" s="678"/>
      <c r="C194" s="512"/>
      <c r="D194" s="513"/>
      <c r="E194" s="513"/>
      <c r="F194" s="513"/>
      <c r="G194" s="513"/>
      <c r="H194" s="513"/>
      <c r="I194" s="513"/>
      <c r="J194" s="513"/>
      <c r="K194" s="513"/>
      <c r="L194" s="513"/>
      <c r="M194" s="513"/>
      <c r="N194" s="513"/>
      <c r="O194" s="513"/>
      <c r="P194" s="513"/>
      <c r="Q194" s="513"/>
      <c r="R194" s="513"/>
      <c r="S194" s="513"/>
      <c r="T194" s="513"/>
      <c r="U194" s="513"/>
      <c r="V194" s="513"/>
      <c r="W194" s="513"/>
      <c r="X194" s="513"/>
      <c r="Y194" s="513"/>
      <c r="Z194" s="513"/>
      <c r="AA194" s="513"/>
      <c r="AB194" s="513"/>
      <c r="AC194" s="513"/>
      <c r="AD194" s="513"/>
      <c r="AE194" s="513"/>
      <c r="AF194" s="513"/>
      <c r="AG194" s="513"/>
      <c r="AH194" s="513"/>
      <c r="AI194" s="513"/>
      <c r="AJ194" s="513"/>
      <c r="AK194" s="513"/>
      <c r="AL194" s="513"/>
      <c r="AM194" s="513"/>
      <c r="AN194" s="513"/>
      <c r="AO194" s="513"/>
      <c r="AP194" s="513"/>
      <c r="AQ194" s="513"/>
      <c r="AR194" s="513"/>
      <c r="AS194" s="513"/>
      <c r="AT194" s="513"/>
      <c r="AU194" s="513"/>
      <c r="AV194" s="513"/>
      <c r="AW194" s="513"/>
      <c r="AX194" s="513"/>
      <c r="AY194" s="513"/>
      <c r="AZ194" s="513"/>
      <c r="BA194" s="513"/>
      <c r="BB194" s="513"/>
      <c r="BC194" s="513"/>
      <c r="BD194" s="513"/>
      <c r="BE194" s="513"/>
      <c r="BF194" s="513"/>
      <c r="BG194" s="513"/>
      <c r="BH194" s="513"/>
      <c r="BI194" s="513"/>
      <c r="BJ194" s="514"/>
    </row>
    <row r="195" spans="2:62" s="25" customFormat="1" ht="18" customHeight="1">
      <c r="B195" s="678"/>
      <c r="C195" s="512"/>
      <c r="D195" s="513"/>
      <c r="E195" s="513"/>
      <c r="F195" s="513"/>
      <c r="G195" s="513"/>
      <c r="H195" s="513"/>
      <c r="I195" s="513"/>
      <c r="J195" s="513"/>
      <c r="K195" s="513"/>
      <c r="L195" s="513"/>
      <c r="M195" s="513"/>
      <c r="N195" s="513"/>
      <c r="O195" s="513"/>
      <c r="P195" s="513"/>
      <c r="Q195" s="513"/>
      <c r="R195" s="513"/>
      <c r="S195" s="513"/>
      <c r="T195" s="513"/>
      <c r="U195" s="513"/>
      <c r="V195" s="513"/>
      <c r="W195" s="513"/>
      <c r="X195" s="513"/>
      <c r="Y195" s="513"/>
      <c r="Z195" s="513"/>
      <c r="AA195" s="513"/>
      <c r="AB195" s="513"/>
      <c r="AC195" s="513"/>
      <c r="AD195" s="513"/>
      <c r="AE195" s="513"/>
      <c r="AF195" s="513"/>
      <c r="AG195" s="513"/>
      <c r="AH195" s="513"/>
      <c r="AI195" s="513"/>
      <c r="AJ195" s="513"/>
      <c r="AK195" s="513"/>
      <c r="AL195" s="513"/>
      <c r="AM195" s="513"/>
      <c r="AN195" s="513"/>
      <c r="AO195" s="513"/>
      <c r="AP195" s="513"/>
      <c r="AQ195" s="513"/>
      <c r="AR195" s="513"/>
      <c r="AS195" s="513"/>
      <c r="AT195" s="513"/>
      <c r="AU195" s="513"/>
      <c r="AV195" s="513"/>
      <c r="AW195" s="513"/>
      <c r="AX195" s="513"/>
      <c r="AY195" s="513"/>
      <c r="AZ195" s="513"/>
      <c r="BA195" s="513"/>
      <c r="BB195" s="513"/>
      <c r="BC195" s="513"/>
      <c r="BD195" s="513"/>
      <c r="BE195" s="513"/>
      <c r="BF195" s="513"/>
      <c r="BG195" s="513"/>
      <c r="BH195" s="513"/>
      <c r="BI195" s="513"/>
      <c r="BJ195" s="514"/>
    </row>
    <row r="196" spans="2:62" s="25" customFormat="1" ht="18" customHeight="1">
      <c r="B196" s="678"/>
      <c r="C196" s="512"/>
      <c r="D196" s="513"/>
      <c r="E196" s="513"/>
      <c r="F196" s="513"/>
      <c r="G196" s="513"/>
      <c r="H196" s="513"/>
      <c r="I196" s="513"/>
      <c r="J196" s="513"/>
      <c r="K196" s="513"/>
      <c r="L196" s="513"/>
      <c r="M196" s="513"/>
      <c r="N196" s="513"/>
      <c r="O196" s="513"/>
      <c r="P196" s="513"/>
      <c r="Q196" s="513"/>
      <c r="R196" s="513"/>
      <c r="S196" s="513"/>
      <c r="T196" s="513"/>
      <c r="U196" s="513"/>
      <c r="V196" s="513"/>
      <c r="W196" s="513"/>
      <c r="X196" s="513"/>
      <c r="Y196" s="513"/>
      <c r="Z196" s="513"/>
      <c r="AA196" s="513"/>
      <c r="AB196" s="513"/>
      <c r="AC196" s="513"/>
      <c r="AD196" s="513"/>
      <c r="AE196" s="513"/>
      <c r="AF196" s="513"/>
      <c r="AG196" s="513"/>
      <c r="AH196" s="513"/>
      <c r="AI196" s="513"/>
      <c r="AJ196" s="513"/>
      <c r="AK196" s="513"/>
      <c r="AL196" s="513"/>
      <c r="AM196" s="513"/>
      <c r="AN196" s="513"/>
      <c r="AO196" s="513"/>
      <c r="AP196" s="513"/>
      <c r="AQ196" s="513"/>
      <c r="AR196" s="513"/>
      <c r="AS196" s="513"/>
      <c r="AT196" s="513"/>
      <c r="AU196" s="513"/>
      <c r="AV196" s="513"/>
      <c r="AW196" s="513"/>
      <c r="AX196" s="513"/>
      <c r="AY196" s="513"/>
      <c r="AZ196" s="513"/>
      <c r="BA196" s="513"/>
      <c r="BB196" s="513"/>
      <c r="BC196" s="513"/>
      <c r="BD196" s="513"/>
      <c r="BE196" s="513"/>
      <c r="BF196" s="513"/>
      <c r="BG196" s="513"/>
      <c r="BH196" s="513"/>
      <c r="BI196" s="513"/>
      <c r="BJ196" s="514"/>
    </row>
    <row r="197" spans="2:62" s="25" customFormat="1" ht="18" customHeight="1">
      <c r="B197" s="678"/>
      <c r="C197" s="512"/>
      <c r="D197" s="513"/>
      <c r="E197" s="513"/>
      <c r="F197" s="513"/>
      <c r="G197" s="513"/>
      <c r="H197" s="513"/>
      <c r="I197" s="513"/>
      <c r="J197" s="513"/>
      <c r="K197" s="513"/>
      <c r="L197" s="513"/>
      <c r="M197" s="513"/>
      <c r="N197" s="513"/>
      <c r="O197" s="513"/>
      <c r="P197" s="513"/>
      <c r="Q197" s="513"/>
      <c r="R197" s="513"/>
      <c r="S197" s="513"/>
      <c r="T197" s="513"/>
      <c r="U197" s="513"/>
      <c r="V197" s="513"/>
      <c r="W197" s="513"/>
      <c r="X197" s="513"/>
      <c r="Y197" s="513"/>
      <c r="Z197" s="513"/>
      <c r="AA197" s="513"/>
      <c r="AB197" s="513"/>
      <c r="AC197" s="513"/>
      <c r="AD197" s="513"/>
      <c r="AE197" s="513"/>
      <c r="AF197" s="513"/>
      <c r="AG197" s="513"/>
      <c r="AH197" s="513"/>
      <c r="AI197" s="513"/>
      <c r="AJ197" s="513"/>
      <c r="AK197" s="513"/>
      <c r="AL197" s="513"/>
      <c r="AM197" s="513"/>
      <c r="AN197" s="513"/>
      <c r="AO197" s="513"/>
      <c r="AP197" s="513"/>
      <c r="AQ197" s="513"/>
      <c r="AR197" s="513"/>
      <c r="AS197" s="513"/>
      <c r="AT197" s="513"/>
      <c r="AU197" s="513"/>
      <c r="AV197" s="513"/>
      <c r="AW197" s="513"/>
      <c r="AX197" s="513"/>
      <c r="AY197" s="513"/>
      <c r="AZ197" s="513"/>
      <c r="BA197" s="513"/>
      <c r="BB197" s="513"/>
      <c r="BC197" s="513"/>
      <c r="BD197" s="513"/>
      <c r="BE197" s="513"/>
      <c r="BF197" s="513"/>
      <c r="BG197" s="513"/>
      <c r="BH197" s="513"/>
      <c r="BI197" s="513"/>
      <c r="BJ197" s="514"/>
    </row>
    <row r="198" spans="2:62" s="25" customFormat="1" ht="18" customHeight="1">
      <c r="B198" s="678"/>
      <c r="C198" s="512"/>
      <c r="D198" s="513"/>
      <c r="E198" s="513"/>
      <c r="F198" s="513"/>
      <c r="G198" s="513"/>
      <c r="H198" s="513"/>
      <c r="I198" s="513"/>
      <c r="J198" s="513"/>
      <c r="K198" s="513"/>
      <c r="L198" s="513"/>
      <c r="M198" s="513"/>
      <c r="N198" s="513"/>
      <c r="O198" s="513"/>
      <c r="P198" s="513"/>
      <c r="Q198" s="513"/>
      <c r="R198" s="513"/>
      <c r="S198" s="513"/>
      <c r="T198" s="513"/>
      <c r="U198" s="513"/>
      <c r="V198" s="513"/>
      <c r="W198" s="513"/>
      <c r="X198" s="513"/>
      <c r="Y198" s="513"/>
      <c r="Z198" s="513"/>
      <c r="AA198" s="513"/>
      <c r="AB198" s="513"/>
      <c r="AC198" s="513"/>
      <c r="AD198" s="513"/>
      <c r="AE198" s="513"/>
      <c r="AF198" s="513"/>
      <c r="AG198" s="513"/>
      <c r="AH198" s="513"/>
      <c r="AI198" s="513"/>
      <c r="AJ198" s="513"/>
      <c r="AK198" s="513"/>
      <c r="AL198" s="513"/>
      <c r="AM198" s="513"/>
      <c r="AN198" s="513"/>
      <c r="AO198" s="513"/>
      <c r="AP198" s="513"/>
      <c r="AQ198" s="513"/>
      <c r="AR198" s="513"/>
      <c r="AS198" s="513"/>
      <c r="AT198" s="513"/>
      <c r="AU198" s="513"/>
      <c r="AV198" s="513"/>
      <c r="AW198" s="513"/>
      <c r="AX198" s="513"/>
      <c r="AY198" s="513"/>
      <c r="AZ198" s="513"/>
      <c r="BA198" s="513"/>
      <c r="BB198" s="513"/>
      <c r="BC198" s="513"/>
      <c r="BD198" s="513"/>
      <c r="BE198" s="513"/>
      <c r="BF198" s="513"/>
      <c r="BG198" s="513"/>
      <c r="BH198" s="513"/>
      <c r="BI198" s="513"/>
      <c r="BJ198" s="514"/>
    </row>
    <row r="199" spans="2:62" s="25" customFormat="1" ht="18" customHeight="1">
      <c r="B199" s="678"/>
      <c r="C199" s="512"/>
      <c r="D199" s="513"/>
      <c r="E199" s="513"/>
      <c r="F199" s="513"/>
      <c r="G199" s="513"/>
      <c r="H199" s="513"/>
      <c r="I199" s="513"/>
      <c r="J199" s="513"/>
      <c r="K199" s="513"/>
      <c r="L199" s="513"/>
      <c r="M199" s="513"/>
      <c r="N199" s="513"/>
      <c r="O199" s="513"/>
      <c r="P199" s="513"/>
      <c r="Q199" s="513"/>
      <c r="R199" s="513"/>
      <c r="S199" s="513"/>
      <c r="T199" s="513"/>
      <c r="U199" s="513"/>
      <c r="V199" s="513"/>
      <c r="W199" s="513"/>
      <c r="X199" s="513"/>
      <c r="Y199" s="513"/>
      <c r="Z199" s="513"/>
      <c r="AA199" s="513"/>
      <c r="AB199" s="513"/>
      <c r="AC199" s="513"/>
      <c r="AD199" s="513"/>
      <c r="AE199" s="513"/>
      <c r="AF199" s="513"/>
      <c r="AG199" s="513"/>
      <c r="AH199" s="513"/>
      <c r="AI199" s="513"/>
      <c r="AJ199" s="513"/>
      <c r="AK199" s="513"/>
      <c r="AL199" s="513"/>
      <c r="AM199" s="513"/>
      <c r="AN199" s="513"/>
      <c r="AO199" s="513"/>
      <c r="AP199" s="513"/>
      <c r="AQ199" s="513"/>
      <c r="AR199" s="513"/>
      <c r="AS199" s="513"/>
      <c r="AT199" s="513"/>
      <c r="AU199" s="513"/>
      <c r="AV199" s="513"/>
      <c r="AW199" s="513"/>
      <c r="AX199" s="513"/>
      <c r="AY199" s="513"/>
      <c r="AZ199" s="513"/>
      <c r="BA199" s="513"/>
      <c r="BB199" s="513"/>
      <c r="BC199" s="513"/>
      <c r="BD199" s="513"/>
      <c r="BE199" s="513"/>
      <c r="BF199" s="513"/>
      <c r="BG199" s="513"/>
      <c r="BH199" s="513"/>
      <c r="BI199" s="513"/>
      <c r="BJ199" s="514"/>
    </row>
    <row r="200" spans="2:62" s="25" customFormat="1" ht="18" customHeight="1">
      <c r="B200" s="678"/>
      <c r="C200" s="512"/>
      <c r="D200" s="513"/>
      <c r="E200" s="513"/>
      <c r="F200" s="513"/>
      <c r="G200" s="513"/>
      <c r="H200" s="513"/>
      <c r="I200" s="513"/>
      <c r="J200" s="513"/>
      <c r="K200" s="513"/>
      <c r="L200" s="513"/>
      <c r="M200" s="513"/>
      <c r="N200" s="513"/>
      <c r="O200" s="513"/>
      <c r="P200" s="513"/>
      <c r="Q200" s="513"/>
      <c r="R200" s="513"/>
      <c r="S200" s="513"/>
      <c r="T200" s="513"/>
      <c r="U200" s="513"/>
      <c r="V200" s="513"/>
      <c r="W200" s="513"/>
      <c r="X200" s="513"/>
      <c r="Y200" s="513"/>
      <c r="Z200" s="513"/>
      <c r="AA200" s="513"/>
      <c r="AB200" s="513"/>
      <c r="AC200" s="513"/>
      <c r="AD200" s="513"/>
      <c r="AE200" s="513"/>
      <c r="AF200" s="513"/>
      <c r="AG200" s="513"/>
      <c r="AH200" s="513"/>
      <c r="AI200" s="513"/>
      <c r="AJ200" s="513"/>
      <c r="AK200" s="513"/>
      <c r="AL200" s="513"/>
      <c r="AM200" s="513"/>
      <c r="AN200" s="513"/>
      <c r="AO200" s="513"/>
      <c r="AP200" s="513"/>
      <c r="AQ200" s="513"/>
      <c r="AR200" s="513"/>
      <c r="AS200" s="513"/>
      <c r="AT200" s="513"/>
      <c r="AU200" s="513"/>
      <c r="AV200" s="513"/>
      <c r="AW200" s="513"/>
      <c r="AX200" s="513"/>
      <c r="AY200" s="513"/>
      <c r="AZ200" s="513"/>
      <c r="BA200" s="513"/>
      <c r="BB200" s="513"/>
      <c r="BC200" s="513"/>
      <c r="BD200" s="513"/>
      <c r="BE200" s="513"/>
      <c r="BF200" s="513"/>
      <c r="BG200" s="513"/>
      <c r="BH200" s="513"/>
      <c r="BI200" s="513"/>
      <c r="BJ200" s="514"/>
    </row>
    <row r="201" spans="2:62" s="25" customFormat="1" ht="18" customHeight="1">
      <c r="B201" s="679"/>
      <c r="C201" s="515"/>
      <c r="D201" s="516"/>
      <c r="E201" s="516"/>
      <c r="F201" s="516"/>
      <c r="G201" s="516"/>
      <c r="H201" s="516"/>
      <c r="I201" s="516"/>
      <c r="J201" s="516"/>
      <c r="K201" s="516"/>
      <c r="L201" s="516"/>
      <c r="M201" s="516"/>
      <c r="N201" s="516"/>
      <c r="O201" s="516"/>
      <c r="P201" s="516"/>
      <c r="Q201" s="516"/>
      <c r="R201" s="516"/>
      <c r="S201" s="516"/>
      <c r="T201" s="516"/>
      <c r="U201" s="516"/>
      <c r="V201" s="516"/>
      <c r="W201" s="516"/>
      <c r="X201" s="516"/>
      <c r="Y201" s="516"/>
      <c r="Z201" s="516"/>
      <c r="AA201" s="516"/>
      <c r="AB201" s="516"/>
      <c r="AC201" s="516"/>
      <c r="AD201" s="516"/>
      <c r="AE201" s="516"/>
      <c r="AF201" s="516"/>
      <c r="AG201" s="516"/>
      <c r="AH201" s="516"/>
      <c r="AI201" s="516"/>
      <c r="AJ201" s="516"/>
      <c r="AK201" s="516"/>
      <c r="AL201" s="516"/>
      <c r="AM201" s="516"/>
      <c r="AN201" s="516"/>
      <c r="AO201" s="516"/>
      <c r="AP201" s="516"/>
      <c r="AQ201" s="516"/>
      <c r="AR201" s="516"/>
      <c r="AS201" s="516"/>
      <c r="AT201" s="516"/>
      <c r="AU201" s="516"/>
      <c r="AV201" s="516"/>
      <c r="AW201" s="516"/>
      <c r="AX201" s="516"/>
      <c r="AY201" s="516"/>
      <c r="AZ201" s="516"/>
      <c r="BA201" s="516"/>
      <c r="BB201" s="516"/>
      <c r="BC201" s="516"/>
      <c r="BD201" s="516"/>
      <c r="BE201" s="516"/>
      <c r="BF201" s="516"/>
      <c r="BG201" s="516"/>
      <c r="BH201" s="516"/>
      <c r="BI201" s="516"/>
      <c r="BJ201" s="517"/>
    </row>
    <row r="202" spans="2:62" s="25" customFormat="1" ht="18" customHeight="1">
      <c r="B202" s="677" t="s">
        <v>906</v>
      </c>
      <c r="C202" s="668" t="s">
        <v>907</v>
      </c>
      <c r="D202" s="669"/>
      <c r="E202" s="669"/>
      <c r="F202" s="669"/>
      <c r="G202" s="669"/>
      <c r="H202" s="669"/>
      <c r="I202" s="669"/>
      <c r="J202" s="669"/>
      <c r="K202" s="669"/>
      <c r="L202" s="669"/>
      <c r="M202" s="669"/>
      <c r="N202" s="669"/>
      <c r="O202" s="669"/>
      <c r="P202" s="669"/>
      <c r="Q202" s="669"/>
      <c r="R202" s="669"/>
      <c r="S202" s="669"/>
      <c r="T202" s="669"/>
      <c r="U202" s="669"/>
      <c r="V202" s="669"/>
      <c r="W202" s="669"/>
      <c r="X202" s="669"/>
      <c r="Y202" s="669"/>
      <c r="Z202" s="669"/>
      <c r="AA202" s="669"/>
      <c r="AB202" s="669"/>
      <c r="AC202" s="669"/>
      <c r="AD202" s="669"/>
      <c r="AE202" s="669"/>
      <c r="AF202" s="669"/>
      <c r="AG202" s="669"/>
      <c r="AH202" s="669"/>
      <c r="AI202" s="669"/>
      <c r="AJ202" s="669"/>
      <c r="AK202" s="669"/>
      <c r="AL202" s="669"/>
      <c r="AM202" s="669"/>
      <c r="AN202" s="669"/>
      <c r="AO202" s="669"/>
      <c r="AP202" s="669"/>
      <c r="AQ202" s="669"/>
      <c r="AR202" s="669"/>
      <c r="AS202" s="669"/>
      <c r="AT202" s="669"/>
      <c r="AU202" s="669"/>
      <c r="AV202" s="669"/>
      <c r="AW202" s="669"/>
      <c r="AX202" s="669"/>
      <c r="AY202" s="669"/>
      <c r="AZ202" s="669"/>
      <c r="BA202" s="669"/>
      <c r="BB202" s="669"/>
      <c r="BC202" s="669"/>
      <c r="BD202" s="669"/>
      <c r="BE202" s="669"/>
      <c r="BF202" s="669"/>
      <c r="BG202" s="669"/>
      <c r="BH202" s="669"/>
      <c r="BI202" s="669"/>
      <c r="BJ202" s="670"/>
    </row>
    <row r="203" spans="2:62" s="25" customFormat="1" ht="18" customHeight="1">
      <c r="B203" s="678"/>
      <c r="C203" s="671"/>
      <c r="D203" s="672"/>
      <c r="E203" s="672"/>
      <c r="F203" s="672"/>
      <c r="G203" s="672"/>
      <c r="H203" s="672"/>
      <c r="I203" s="672"/>
      <c r="J203" s="672"/>
      <c r="K203" s="672"/>
      <c r="L203" s="672"/>
      <c r="M203" s="672"/>
      <c r="N203" s="672"/>
      <c r="O203" s="672"/>
      <c r="P203" s="672"/>
      <c r="Q203" s="672"/>
      <c r="R203" s="672"/>
      <c r="S203" s="672"/>
      <c r="T203" s="672"/>
      <c r="U203" s="672"/>
      <c r="V203" s="672"/>
      <c r="W203" s="672"/>
      <c r="X203" s="672"/>
      <c r="Y203" s="672"/>
      <c r="Z203" s="672"/>
      <c r="AA203" s="672"/>
      <c r="AB203" s="672"/>
      <c r="AC203" s="672"/>
      <c r="AD203" s="672"/>
      <c r="AE203" s="672"/>
      <c r="AF203" s="672"/>
      <c r="AG203" s="672"/>
      <c r="AH203" s="672"/>
      <c r="AI203" s="672"/>
      <c r="AJ203" s="672"/>
      <c r="AK203" s="672"/>
      <c r="AL203" s="672"/>
      <c r="AM203" s="672"/>
      <c r="AN203" s="672"/>
      <c r="AO203" s="672"/>
      <c r="AP203" s="672"/>
      <c r="AQ203" s="672"/>
      <c r="AR203" s="672"/>
      <c r="AS203" s="672"/>
      <c r="AT203" s="672"/>
      <c r="AU203" s="672"/>
      <c r="AV203" s="672"/>
      <c r="AW203" s="672"/>
      <c r="AX203" s="672"/>
      <c r="AY203" s="672"/>
      <c r="AZ203" s="672"/>
      <c r="BA203" s="672"/>
      <c r="BB203" s="672"/>
      <c r="BC203" s="672"/>
      <c r="BD203" s="672"/>
      <c r="BE203" s="672"/>
      <c r="BF203" s="672"/>
      <c r="BG203" s="672"/>
      <c r="BH203" s="672"/>
      <c r="BI203" s="672"/>
      <c r="BJ203" s="673"/>
    </row>
    <row r="204" spans="2:62" s="25" customFormat="1" ht="18" customHeight="1">
      <c r="B204" s="678"/>
      <c r="C204" s="671"/>
      <c r="D204" s="672"/>
      <c r="E204" s="672"/>
      <c r="F204" s="672"/>
      <c r="G204" s="672"/>
      <c r="H204" s="672"/>
      <c r="I204" s="672"/>
      <c r="J204" s="672"/>
      <c r="K204" s="672"/>
      <c r="L204" s="672"/>
      <c r="M204" s="672"/>
      <c r="N204" s="672"/>
      <c r="O204" s="672"/>
      <c r="P204" s="672"/>
      <c r="Q204" s="672"/>
      <c r="R204" s="672"/>
      <c r="S204" s="672"/>
      <c r="T204" s="672"/>
      <c r="U204" s="672"/>
      <c r="V204" s="672"/>
      <c r="W204" s="672"/>
      <c r="X204" s="672"/>
      <c r="Y204" s="672"/>
      <c r="Z204" s="672"/>
      <c r="AA204" s="672"/>
      <c r="AB204" s="672"/>
      <c r="AC204" s="672"/>
      <c r="AD204" s="672"/>
      <c r="AE204" s="672"/>
      <c r="AF204" s="672"/>
      <c r="AG204" s="672"/>
      <c r="AH204" s="672"/>
      <c r="AI204" s="672"/>
      <c r="AJ204" s="672"/>
      <c r="AK204" s="672"/>
      <c r="AL204" s="672"/>
      <c r="AM204" s="672"/>
      <c r="AN204" s="672"/>
      <c r="AO204" s="672"/>
      <c r="AP204" s="672"/>
      <c r="AQ204" s="672"/>
      <c r="AR204" s="672"/>
      <c r="AS204" s="672"/>
      <c r="AT204" s="672"/>
      <c r="AU204" s="672"/>
      <c r="AV204" s="672"/>
      <c r="AW204" s="672"/>
      <c r="AX204" s="672"/>
      <c r="AY204" s="672"/>
      <c r="AZ204" s="672"/>
      <c r="BA204" s="672"/>
      <c r="BB204" s="672"/>
      <c r="BC204" s="672"/>
      <c r="BD204" s="672"/>
      <c r="BE204" s="672"/>
      <c r="BF204" s="672"/>
      <c r="BG204" s="672"/>
      <c r="BH204" s="672"/>
      <c r="BI204" s="672"/>
      <c r="BJ204" s="673"/>
    </row>
    <row r="205" spans="2:62" s="25" customFormat="1" ht="18" customHeight="1">
      <c r="B205" s="678"/>
      <c r="C205" s="671"/>
      <c r="D205" s="672"/>
      <c r="E205" s="672"/>
      <c r="F205" s="672"/>
      <c r="G205" s="672"/>
      <c r="H205" s="672"/>
      <c r="I205" s="672"/>
      <c r="J205" s="672"/>
      <c r="K205" s="672"/>
      <c r="L205" s="672"/>
      <c r="M205" s="672"/>
      <c r="N205" s="672"/>
      <c r="O205" s="672"/>
      <c r="P205" s="672"/>
      <c r="Q205" s="672"/>
      <c r="R205" s="672"/>
      <c r="S205" s="672"/>
      <c r="T205" s="672"/>
      <c r="U205" s="672"/>
      <c r="V205" s="672"/>
      <c r="W205" s="672"/>
      <c r="X205" s="672"/>
      <c r="Y205" s="672"/>
      <c r="Z205" s="672"/>
      <c r="AA205" s="672"/>
      <c r="AB205" s="672"/>
      <c r="AC205" s="672"/>
      <c r="AD205" s="672"/>
      <c r="AE205" s="672"/>
      <c r="AF205" s="672"/>
      <c r="AG205" s="672"/>
      <c r="AH205" s="672"/>
      <c r="AI205" s="672"/>
      <c r="AJ205" s="672"/>
      <c r="AK205" s="672"/>
      <c r="AL205" s="672"/>
      <c r="AM205" s="672"/>
      <c r="AN205" s="672"/>
      <c r="AO205" s="672"/>
      <c r="AP205" s="672"/>
      <c r="AQ205" s="672"/>
      <c r="AR205" s="672"/>
      <c r="AS205" s="672"/>
      <c r="AT205" s="672"/>
      <c r="AU205" s="672"/>
      <c r="AV205" s="672"/>
      <c r="AW205" s="672"/>
      <c r="AX205" s="672"/>
      <c r="AY205" s="672"/>
      <c r="AZ205" s="672"/>
      <c r="BA205" s="672"/>
      <c r="BB205" s="672"/>
      <c r="BC205" s="672"/>
      <c r="BD205" s="672"/>
      <c r="BE205" s="672"/>
      <c r="BF205" s="672"/>
      <c r="BG205" s="672"/>
      <c r="BH205" s="672"/>
      <c r="BI205" s="672"/>
      <c r="BJ205" s="673"/>
    </row>
    <row r="206" spans="2:62" s="25" customFormat="1" ht="18" customHeight="1">
      <c r="B206" s="678"/>
      <c r="C206" s="671"/>
      <c r="D206" s="672"/>
      <c r="E206" s="672"/>
      <c r="F206" s="672"/>
      <c r="G206" s="672"/>
      <c r="H206" s="672"/>
      <c r="I206" s="672"/>
      <c r="J206" s="672"/>
      <c r="K206" s="672"/>
      <c r="L206" s="672"/>
      <c r="M206" s="672"/>
      <c r="N206" s="672"/>
      <c r="O206" s="672"/>
      <c r="P206" s="672"/>
      <c r="Q206" s="672"/>
      <c r="R206" s="672"/>
      <c r="S206" s="672"/>
      <c r="T206" s="672"/>
      <c r="U206" s="672"/>
      <c r="V206" s="672"/>
      <c r="W206" s="672"/>
      <c r="X206" s="672"/>
      <c r="Y206" s="672"/>
      <c r="Z206" s="672"/>
      <c r="AA206" s="672"/>
      <c r="AB206" s="672"/>
      <c r="AC206" s="672"/>
      <c r="AD206" s="672"/>
      <c r="AE206" s="672"/>
      <c r="AF206" s="672"/>
      <c r="AG206" s="672"/>
      <c r="AH206" s="672"/>
      <c r="AI206" s="672"/>
      <c r="AJ206" s="672"/>
      <c r="AK206" s="672"/>
      <c r="AL206" s="672"/>
      <c r="AM206" s="672"/>
      <c r="AN206" s="672"/>
      <c r="AO206" s="672"/>
      <c r="AP206" s="672"/>
      <c r="AQ206" s="672"/>
      <c r="AR206" s="672"/>
      <c r="AS206" s="672"/>
      <c r="AT206" s="672"/>
      <c r="AU206" s="672"/>
      <c r="AV206" s="672"/>
      <c r="AW206" s="672"/>
      <c r="AX206" s="672"/>
      <c r="AY206" s="672"/>
      <c r="AZ206" s="672"/>
      <c r="BA206" s="672"/>
      <c r="BB206" s="672"/>
      <c r="BC206" s="672"/>
      <c r="BD206" s="672"/>
      <c r="BE206" s="672"/>
      <c r="BF206" s="672"/>
      <c r="BG206" s="672"/>
      <c r="BH206" s="672"/>
      <c r="BI206" s="672"/>
      <c r="BJ206" s="673"/>
    </row>
    <row r="207" spans="2:62" s="25" customFormat="1" ht="18" customHeight="1">
      <c r="B207" s="678"/>
      <c r="C207" s="671"/>
      <c r="D207" s="672"/>
      <c r="E207" s="672"/>
      <c r="F207" s="672"/>
      <c r="G207" s="672"/>
      <c r="H207" s="672"/>
      <c r="I207" s="672"/>
      <c r="J207" s="672"/>
      <c r="K207" s="672"/>
      <c r="L207" s="672"/>
      <c r="M207" s="672"/>
      <c r="N207" s="672"/>
      <c r="O207" s="672"/>
      <c r="P207" s="672"/>
      <c r="Q207" s="672"/>
      <c r="R207" s="672"/>
      <c r="S207" s="672"/>
      <c r="T207" s="672"/>
      <c r="U207" s="672"/>
      <c r="V207" s="672"/>
      <c r="W207" s="672"/>
      <c r="X207" s="672"/>
      <c r="Y207" s="672"/>
      <c r="Z207" s="672"/>
      <c r="AA207" s="672"/>
      <c r="AB207" s="672"/>
      <c r="AC207" s="672"/>
      <c r="AD207" s="672"/>
      <c r="AE207" s="672"/>
      <c r="AF207" s="672"/>
      <c r="AG207" s="672"/>
      <c r="AH207" s="672"/>
      <c r="AI207" s="672"/>
      <c r="AJ207" s="672"/>
      <c r="AK207" s="672"/>
      <c r="AL207" s="672"/>
      <c r="AM207" s="672"/>
      <c r="AN207" s="672"/>
      <c r="AO207" s="672"/>
      <c r="AP207" s="672"/>
      <c r="AQ207" s="672"/>
      <c r="AR207" s="672"/>
      <c r="AS207" s="672"/>
      <c r="AT207" s="672"/>
      <c r="AU207" s="672"/>
      <c r="AV207" s="672"/>
      <c r="AW207" s="672"/>
      <c r="AX207" s="672"/>
      <c r="AY207" s="672"/>
      <c r="AZ207" s="672"/>
      <c r="BA207" s="672"/>
      <c r="BB207" s="672"/>
      <c r="BC207" s="672"/>
      <c r="BD207" s="672"/>
      <c r="BE207" s="672"/>
      <c r="BF207" s="672"/>
      <c r="BG207" s="672"/>
      <c r="BH207" s="672"/>
      <c r="BI207" s="672"/>
      <c r="BJ207" s="673"/>
    </row>
    <row r="208" spans="2:62" s="25" customFormat="1" ht="18" customHeight="1">
      <c r="B208" s="678"/>
      <c r="C208" s="671"/>
      <c r="D208" s="672"/>
      <c r="E208" s="672"/>
      <c r="F208" s="672"/>
      <c r="G208" s="672"/>
      <c r="H208" s="672"/>
      <c r="I208" s="672"/>
      <c r="J208" s="672"/>
      <c r="K208" s="672"/>
      <c r="L208" s="672"/>
      <c r="M208" s="672"/>
      <c r="N208" s="672"/>
      <c r="O208" s="672"/>
      <c r="P208" s="672"/>
      <c r="Q208" s="672"/>
      <c r="R208" s="672"/>
      <c r="S208" s="672"/>
      <c r="T208" s="672"/>
      <c r="U208" s="672"/>
      <c r="V208" s="672"/>
      <c r="W208" s="672"/>
      <c r="X208" s="672"/>
      <c r="Y208" s="672"/>
      <c r="Z208" s="672"/>
      <c r="AA208" s="672"/>
      <c r="AB208" s="672"/>
      <c r="AC208" s="672"/>
      <c r="AD208" s="672"/>
      <c r="AE208" s="672"/>
      <c r="AF208" s="672"/>
      <c r="AG208" s="672"/>
      <c r="AH208" s="672"/>
      <c r="AI208" s="672"/>
      <c r="AJ208" s="672"/>
      <c r="AK208" s="672"/>
      <c r="AL208" s="672"/>
      <c r="AM208" s="672"/>
      <c r="AN208" s="672"/>
      <c r="AO208" s="672"/>
      <c r="AP208" s="672"/>
      <c r="AQ208" s="672"/>
      <c r="AR208" s="672"/>
      <c r="AS208" s="672"/>
      <c r="AT208" s="672"/>
      <c r="AU208" s="672"/>
      <c r="AV208" s="672"/>
      <c r="AW208" s="672"/>
      <c r="AX208" s="672"/>
      <c r="AY208" s="672"/>
      <c r="AZ208" s="672"/>
      <c r="BA208" s="672"/>
      <c r="BB208" s="672"/>
      <c r="BC208" s="672"/>
      <c r="BD208" s="672"/>
      <c r="BE208" s="672"/>
      <c r="BF208" s="672"/>
      <c r="BG208" s="672"/>
      <c r="BH208" s="672"/>
      <c r="BI208" s="672"/>
      <c r="BJ208" s="673"/>
    </row>
    <row r="209" spans="2:62" s="25" customFormat="1" ht="18" customHeight="1">
      <c r="B209" s="678"/>
      <c r="C209" s="671"/>
      <c r="D209" s="672"/>
      <c r="E209" s="672"/>
      <c r="F209" s="672"/>
      <c r="G209" s="672"/>
      <c r="H209" s="672"/>
      <c r="I209" s="672"/>
      <c r="J209" s="672"/>
      <c r="K209" s="672"/>
      <c r="L209" s="672"/>
      <c r="M209" s="672"/>
      <c r="N209" s="672"/>
      <c r="O209" s="672"/>
      <c r="P209" s="672"/>
      <c r="Q209" s="672"/>
      <c r="R209" s="672"/>
      <c r="S209" s="672"/>
      <c r="T209" s="672"/>
      <c r="U209" s="672"/>
      <c r="V209" s="672"/>
      <c r="W209" s="672"/>
      <c r="X209" s="672"/>
      <c r="Y209" s="672"/>
      <c r="Z209" s="672"/>
      <c r="AA209" s="672"/>
      <c r="AB209" s="672"/>
      <c r="AC209" s="672"/>
      <c r="AD209" s="672"/>
      <c r="AE209" s="672"/>
      <c r="AF209" s="672"/>
      <c r="AG209" s="672"/>
      <c r="AH209" s="672"/>
      <c r="AI209" s="672"/>
      <c r="AJ209" s="672"/>
      <c r="AK209" s="672"/>
      <c r="AL209" s="672"/>
      <c r="AM209" s="672"/>
      <c r="AN209" s="672"/>
      <c r="AO209" s="672"/>
      <c r="AP209" s="672"/>
      <c r="AQ209" s="672"/>
      <c r="AR209" s="672"/>
      <c r="AS209" s="672"/>
      <c r="AT209" s="672"/>
      <c r="AU209" s="672"/>
      <c r="AV209" s="672"/>
      <c r="AW209" s="672"/>
      <c r="AX209" s="672"/>
      <c r="AY209" s="672"/>
      <c r="AZ209" s="672"/>
      <c r="BA209" s="672"/>
      <c r="BB209" s="672"/>
      <c r="BC209" s="672"/>
      <c r="BD209" s="672"/>
      <c r="BE209" s="672"/>
      <c r="BF209" s="672"/>
      <c r="BG209" s="672"/>
      <c r="BH209" s="672"/>
      <c r="BI209" s="672"/>
      <c r="BJ209" s="673"/>
    </row>
    <row r="210" spans="2:62" s="25" customFormat="1" ht="18" customHeight="1">
      <c r="B210" s="678"/>
      <c r="C210" s="671"/>
      <c r="D210" s="672"/>
      <c r="E210" s="672"/>
      <c r="F210" s="672"/>
      <c r="G210" s="672"/>
      <c r="H210" s="672"/>
      <c r="I210" s="672"/>
      <c r="J210" s="672"/>
      <c r="K210" s="672"/>
      <c r="L210" s="672"/>
      <c r="M210" s="672"/>
      <c r="N210" s="672"/>
      <c r="O210" s="672"/>
      <c r="P210" s="672"/>
      <c r="Q210" s="672"/>
      <c r="R210" s="672"/>
      <c r="S210" s="672"/>
      <c r="T210" s="672"/>
      <c r="U210" s="672"/>
      <c r="V210" s="672"/>
      <c r="W210" s="672"/>
      <c r="X210" s="672"/>
      <c r="Y210" s="672"/>
      <c r="Z210" s="672"/>
      <c r="AA210" s="672"/>
      <c r="AB210" s="672"/>
      <c r="AC210" s="672"/>
      <c r="AD210" s="672"/>
      <c r="AE210" s="672"/>
      <c r="AF210" s="672"/>
      <c r="AG210" s="672"/>
      <c r="AH210" s="672"/>
      <c r="AI210" s="672"/>
      <c r="AJ210" s="672"/>
      <c r="AK210" s="672"/>
      <c r="AL210" s="672"/>
      <c r="AM210" s="672"/>
      <c r="AN210" s="672"/>
      <c r="AO210" s="672"/>
      <c r="AP210" s="672"/>
      <c r="AQ210" s="672"/>
      <c r="AR210" s="672"/>
      <c r="AS210" s="672"/>
      <c r="AT210" s="672"/>
      <c r="AU210" s="672"/>
      <c r="AV210" s="672"/>
      <c r="AW210" s="672"/>
      <c r="AX210" s="672"/>
      <c r="AY210" s="672"/>
      <c r="AZ210" s="672"/>
      <c r="BA210" s="672"/>
      <c r="BB210" s="672"/>
      <c r="BC210" s="672"/>
      <c r="BD210" s="672"/>
      <c r="BE210" s="672"/>
      <c r="BF210" s="672"/>
      <c r="BG210" s="672"/>
      <c r="BH210" s="672"/>
      <c r="BI210" s="672"/>
      <c r="BJ210" s="673"/>
    </row>
    <row r="211" spans="2:62" s="25" customFormat="1" ht="18" customHeight="1">
      <c r="B211" s="678"/>
      <c r="C211" s="671"/>
      <c r="D211" s="672"/>
      <c r="E211" s="672"/>
      <c r="F211" s="672"/>
      <c r="G211" s="672"/>
      <c r="H211" s="672"/>
      <c r="I211" s="672"/>
      <c r="J211" s="672"/>
      <c r="K211" s="672"/>
      <c r="L211" s="672"/>
      <c r="M211" s="672"/>
      <c r="N211" s="672"/>
      <c r="O211" s="672"/>
      <c r="P211" s="672"/>
      <c r="Q211" s="672"/>
      <c r="R211" s="672"/>
      <c r="S211" s="672"/>
      <c r="T211" s="672"/>
      <c r="U211" s="672"/>
      <c r="V211" s="672"/>
      <c r="W211" s="672"/>
      <c r="X211" s="672"/>
      <c r="Y211" s="672"/>
      <c r="Z211" s="672"/>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c r="BG211" s="672"/>
      <c r="BH211" s="672"/>
      <c r="BI211" s="672"/>
      <c r="BJ211" s="673"/>
    </row>
    <row r="212" spans="2:62" s="25" customFormat="1" ht="18" customHeight="1">
      <c r="B212" s="679"/>
      <c r="C212" s="674"/>
      <c r="D212" s="675"/>
      <c r="E212" s="675"/>
      <c r="F212" s="675"/>
      <c r="G212" s="675"/>
      <c r="H212" s="675"/>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5"/>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6"/>
    </row>
    <row r="213" spans="2:62" s="25" customFormat="1" ht="18" customHeight="1"/>
    <row r="214" spans="2:62" s="25" customFormat="1" ht="18" customHeight="1"/>
    <row r="215" spans="2:62" s="25" customFormat="1" ht="18" customHeight="1"/>
    <row r="216" spans="2:62" s="25" customFormat="1" ht="18" customHeight="1"/>
    <row r="217" spans="2:62" s="25" customFormat="1" ht="18" customHeight="1"/>
    <row r="218" spans="2:62" s="25" customFormat="1" ht="18" customHeight="1"/>
    <row r="219" spans="2:62" s="25" customFormat="1" ht="18" customHeight="1"/>
    <row r="220" spans="2:62" s="25" customFormat="1" ht="18" customHeight="1"/>
    <row r="221" spans="2:62" s="25" customFormat="1" ht="18" customHeight="1"/>
    <row r="222" spans="2:62" s="25" customFormat="1" ht="18" customHeight="1"/>
    <row r="223" spans="2:62" s="25" customFormat="1" ht="18" customHeight="1"/>
    <row r="224" spans="2:62" s="25" customFormat="1" ht="18" customHeight="1"/>
    <row r="225" s="25" customFormat="1" ht="18" customHeight="1"/>
    <row r="226" s="25" customFormat="1" ht="18" customHeight="1"/>
    <row r="227" s="25" customFormat="1" ht="18" customHeight="1"/>
    <row r="228" s="25" customFormat="1" ht="18" customHeight="1"/>
    <row r="229" s="25" customFormat="1" ht="18" customHeight="1"/>
    <row r="230" s="25" customFormat="1" ht="18" customHeight="1"/>
    <row r="231" s="25" customFormat="1" ht="18" customHeight="1"/>
    <row r="232" s="25" customFormat="1" ht="18" customHeight="1"/>
    <row r="233" s="25" customFormat="1" ht="18" customHeight="1"/>
    <row r="234" s="25" customFormat="1" ht="18" customHeight="1"/>
    <row r="235" s="25" customFormat="1" ht="18" customHeight="1"/>
    <row r="236" s="25" customFormat="1" ht="18" customHeight="1"/>
    <row r="237" s="25" customFormat="1" ht="18" customHeight="1"/>
    <row r="238" s="25" customFormat="1" ht="18" customHeight="1"/>
    <row r="239" s="25" customFormat="1" ht="18" customHeight="1"/>
    <row r="240" s="25" customFormat="1" ht="18" customHeight="1"/>
    <row r="241" s="25" customFormat="1" ht="18" customHeight="1"/>
    <row r="242" s="25" customFormat="1" ht="18" customHeight="1"/>
    <row r="243" s="25" customFormat="1" ht="18" customHeight="1"/>
    <row r="244" s="25" customFormat="1" ht="18" customHeight="1"/>
    <row r="245" s="25" customFormat="1" ht="18" customHeight="1"/>
    <row r="246" s="25" customFormat="1" ht="18" customHeight="1"/>
    <row r="247" s="25" customFormat="1" ht="18" customHeight="1"/>
    <row r="248" s="25" customFormat="1" ht="18" customHeight="1"/>
    <row r="249" s="25" customFormat="1" ht="18" customHeight="1"/>
    <row r="250" s="25" customFormat="1" ht="18" customHeight="1"/>
    <row r="251" s="25" customFormat="1" ht="18" customHeight="1"/>
    <row r="252" s="25" customFormat="1" ht="18" customHeight="1"/>
    <row r="253" s="25" customFormat="1" ht="18" customHeight="1"/>
    <row r="254" s="25" customFormat="1" ht="18" customHeight="1"/>
    <row r="255" s="25" customFormat="1" ht="18" customHeight="1"/>
    <row r="256" s="25" customFormat="1" ht="18" customHeight="1"/>
    <row r="257" s="25" customFormat="1" ht="18" customHeight="1"/>
    <row r="258" s="25" customFormat="1" ht="18" customHeight="1"/>
    <row r="259" s="25" customFormat="1" ht="18" customHeight="1"/>
    <row r="260" s="25" customFormat="1" ht="18" customHeight="1"/>
    <row r="261" s="25" customFormat="1" ht="18" customHeight="1"/>
    <row r="262" s="25" customFormat="1" ht="18" customHeight="1"/>
    <row r="263" s="25" customFormat="1" ht="18" customHeight="1"/>
    <row r="264" s="25" customFormat="1" ht="18" customHeight="1"/>
    <row r="265" s="25" customFormat="1" ht="18" customHeight="1"/>
    <row r="266" s="25" customFormat="1" ht="18" customHeight="1"/>
    <row r="267" s="25" customFormat="1" ht="18" customHeight="1"/>
    <row r="268" s="25" customFormat="1" ht="18" customHeight="1"/>
    <row r="269" s="25" customFormat="1" ht="18" customHeight="1"/>
    <row r="270" s="25" customFormat="1" ht="18" customHeight="1"/>
    <row r="271" s="25" customFormat="1" ht="18" customHeight="1"/>
    <row r="272" s="25" customFormat="1" ht="18" customHeight="1"/>
    <row r="273" s="25" customFormat="1" ht="18" customHeight="1"/>
    <row r="274" s="25" customFormat="1" ht="18" customHeight="1"/>
    <row r="275" s="25" customFormat="1" ht="18" customHeight="1"/>
    <row r="276" s="25" customFormat="1" ht="18" customHeight="1"/>
    <row r="277" s="25" customFormat="1" ht="18" customHeight="1"/>
    <row r="278" s="25" customFormat="1" ht="18" customHeight="1"/>
    <row r="279" s="25" customFormat="1" ht="18" customHeight="1"/>
    <row r="280" s="25" customFormat="1" ht="18" customHeight="1"/>
    <row r="281" s="25" customFormat="1" ht="18" customHeight="1"/>
    <row r="282" s="25" customFormat="1" ht="18" customHeight="1"/>
    <row r="283" s="25" customFormat="1" ht="18" customHeight="1"/>
    <row r="284" s="25" customFormat="1" ht="18" customHeight="1"/>
    <row r="285" s="25" customFormat="1" ht="18" customHeight="1"/>
    <row r="286" s="25" customFormat="1" ht="18" customHeight="1"/>
    <row r="287" s="25" customFormat="1" ht="18" customHeight="1"/>
    <row r="288" s="25" customFormat="1" ht="18" customHeight="1"/>
    <row r="289" s="25" customFormat="1" ht="18" customHeight="1"/>
    <row r="290" s="25" customFormat="1" ht="18" customHeight="1"/>
    <row r="291" s="25" customFormat="1" ht="18" customHeight="1"/>
    <row r="292" s="25" customFormat="1" ht="18" customHeight="1"/>
    <row r="293" s="25" customFormat="1" ht="18" customHeight="1"/>
    <row r="294" s="25" customFormat="1" ht="18" customHeight="1"/>
    <row r="295" s="25" customFormat="1" ht="18" customHeight="1"/>
    <row r="296" s="25" customFormat="1" ht="18" customHeight="1"/>
    <row r="297" s="25" customFormat="1" ht="18" customHeight="1"/>
    <row r="298" s="25" customFormat="1" ht="18" customHeight="1"/>
    <row r="299" s="25" customFormat="1" ht="18" customHeight="1"/>
    <row r="300" s="25" customFormat="1" ht="18" customHeight="1"/>
    <row r="301" s="25" customFormat="1" ht="18" customHeight="1"/>
    <row r="302" s="25" customFormat="1" ht="18" customHeight="1"/>
    <row r="303" s="25" customFormat="1" ht="18" customHeight="1"/>
    <row r="304" s="25" customFormat="1" ht="18" customHeight="1"/>
    <row r="305" s="25" customFormat="1" ht="18" customHeight="1"/>
    <row r="306" s="25" customFormat="1" ht="18" customHeight="1"/>
    <row r="307" s="25" customFormat="1" ht="18" customHeight="1"/>
    <row r="308" s="25" customFormat="1" ht="18" customHeight="1"/>
    <row r="309" s="25" customFormat="1" ht="18" customHeight="1"/>
    <row r="310" s="25" customFormat="1" ht="18" customHeight="1"/>
    <row r="311" s="25" customFormat="1" ht="18" customHeight="1"/>
    <row r="312" s="25" customFormat="1" ht="18" customHeight="1"/>
    <row r="313" s="25" customFormat="1" ht="18" customHeight="1"/>
    <row r="314" s="25" customFormat="1" ht="18" customHeight="1"/>
    <row r="315" s="25" customFormat="1" ht="18" customHeight="1"/>
    <row r="316" s="25" customFormat="1" ht="18" customHeight="1"/>
    <row r="317" s="25" customFormat="1" ht="18" customHeight="1"/>
    <row r="318" s="25" customFormat="1" ht="18" customHeight="1"/>
    <row r="319" s="25" customFormat="1" ht="18" customHeight="1"/>
    <row r="320" s="25" customFormat="1" ht="18" customHeight="1"/>
    <row r="321" s="25" customFormat="1" ht="18" customHeight="1"/>
    <row r="322" s="25" customFormat="1" ht="18" customHeight="1"/>
    <row r="323" s="25" customFormat="1" ht="18" customHeight="1"/>
    <row r="324" s="25" customFormat="1" ht="18" customHeight="1"/>
    <row r="325" s="25" customFormat="1" ht="18" customHeight="1"/>
    <row r="326" s="25" customFormat="1" ht="18" customHeight="1"/>
    <row r="327" s="25" customFormat="1" ht="18" customHeight="1"/>
    <row r="328" s="25" customFormat="1" ht="18" customHeight="1"/>
    <row r="329" s="25" customFormat="1" ht="18" customHeight="1"/>
    <row r="330" s="25" customFormat="1" ht="18" customHeight="1"/>
    <row r="331" s="25" customFormat="1" ht="18" customHeight="1"/>
    <row r="332" s="25" customFormat="1" ht="18" customHeight="1"/>
    <row r="333" s="25" customFormat="1" ht="18" customHeight="1"/>
    <row r="334" s="25" customFormat="1" ht="18" customHeight="1"/>
    <row r="335" s="25" customFormat="1" ht="18" customHeight="1"/>
    <row r="336" s="25" customFormat="1" ht="18" customHeight="1"/>
    <row r="337" s="25" customFormat="1" ht="18" customHeight="1"/>
    <row r="338" s="25" customFormat="1" ht="18" customHeight="1"/>
    <row r="339" s="25" customFormat="1" ht="18" customHeight="1"/>
    <row r="340" s="25" customFormat="1" ht="18" customHeight="1"/>
    <row r="341" s="25" customFormat="1" ht="18" customHeight="1"/>
    <row r="342" s="25" customFormat="1" ht="18" customHeight="1"/>
    <row r="343" s="25" customFormat="1" ht="18" customHeight="1"/>
    <row r="344" s="25" customFormat="1" ht="18" customHeight="1"/>
    <row r="345" s="25" customFormat="1" ht="18" customHeight="1"/>
    <row r="346" s="25" customFormat="1" ht="18" customHeight="1"/>
    <row r="347" s="25" customFormat="1" ht="18" customHeight="1"/>
    <row r="348" s="25" customFormat="1" ht="18" customHeight="1"/>
    <row r="349" s="25" customFormat="1" ht="18" customHeight="1"/>
    <row r="350" s="25" customFormat="1" ht="18" customHeight="1"/>
    <row r="351" s="25" customFormat="1" ht="18" customHeight="1"/>
    <row r="352" s="25" customFormat="1" ht="18" customHeight="1"/>
    <row r="353" s="25" customFormat="1" ht="18" customHeight="1"/>
    <row r="354" s="25" customFormat="1" ht="18" customHeight="1"/>
    <row r="355" s="25" customFormat="1" ht="18" customHeight="1"/>
    <row r="356" s="25" customFormat="1" ht="18" customHeight="1"/>
    <row r="357" s="25" customFormat="1" ht="18" customHeight="1"/>
    <row r="358" s="25" customFormat="1" ht="18" customHeight="1"/>
    <row r="359" s="25" customFormat="1" ht="18" customHeight="1"/>
    <row r="360" s="25" customFormat="1" ht="18" customHeight="1"/>
    <row r="361" s="25" customFormat="1" ht="18" customHeight="1"/>
    <row r="362" s="25" customFormat="1" ht="18" customHeight="1"/>
    <row r="363" s="25" customFormat="1" ht="18" customHeight="1"/>
    <row r="364" s="25" customFormat="1" ht="18" customHeight="1"/>
    <row r="365" s="25" customFormat="1" ht="18" customHeight="1"/>
    <row r="366" s="25" customFormat="1" ht="18" customHeight="1"/>
    <row r="367" s="25" customFormat="1" ht="18" customHeight="1"/>
    <row r="368" s="25" customFormat="1" ht="18" customHeight="1"/>
    <row r="369" s="25" customFormat="1" ht="18" customHeight="1"/>
    <row r="370" s="25" customFormat="1" ht="18" customHeight="1"/>
    <row r="371" s="25" customFormat="1" ht="18" customHeight="1"/>
    <row r="372" s="25" customFormat="1" ht="18" customHeight="1"/>
    <row r="373" s="25" customFormat="1" ht="18" customHeight="1"/>
    <row r="374" s="25" customFormat="1" ht="18" customHeight="1"/>
    <row r="375" s="25" customFormat="1" ht="18" customHeight="1"/>
    <row r="376" s="25" customFormat="1" ht="18" customHeight="1"/>
    <row r="377" s="25" customFormat="1" ht="18" customHeight="1"/>
    <row r="378" s="25" customFormat="1" ht="18" customHeight="1"/>
    <row r="379" s="25" customFormat="1" ht="18" customHeight="1"/>
    <row r="380" s="25" customFormat="1" ht="18" customHeight="1"/>
    <row r="381" s="25" customFormat="1" ht="18" customHeight="1"/>
    <row r="382" s="25" customFormat="1" ht="18" customHeight="1"/>
    <row r="383" s="25" customFormat="1" ht="18" customHeight="1"/>
    <row r="384" s="25" customFormat="1" ht="18" customHeight="1"/>
    <row r="385" s="25" customFormat="1" ht="18" customHeight="1"/>
    <row r="386" s="25" customFormat="1" ht="18" customHeight="1"/>
    <row r="387" s="25" customFormat="1" ht="18" customHeight="1"/>
    <row r="388" s="25" customFormat="1" ht="18" customHeight="1"/>
    <row r="389" s="25" customFormat="1" ht="18" customHeight="1"/>
    <row r="390" s="25" customFormat="1" ht="18" customHeight="1"/>
    <row r="391" s="25" customFormat="1" ht="18" customHeight="1"/>
    <row r="392" s="25" customFormat="1" ht="18" customHeight="1"/>
    <row r="393" s="25" customFormat="1" ht="18" customHeight="1"/>
    <row r="394" s="25" customFormat="1" ht="18" customHeight="1"/>
    <row r="395" s="25" customFormat="1" ht="18" customHeight="1"/>
    <row r="396" s="25" customFormat="1" ht="18" customHeight="1"/>
    <row r="397" s="25" customFormat="1" ht="18" customHeight="1"/>
    <row r="398" s="25" customFormat="1" ht="18" customHeight="1"/>
    <row r="399" s="25" customFormat="1" ht="18" customHeight="1"/>
    <row r="400" s="25" customFormat="1" ht="18" customHeight="1"/>
    <row r="401" s="25" customFormat="1" ht="18" customHeight="1"/>
    <row r="402" s="25" customFormat="1" ht="18" customHeight="1"/>
    <row r="403" s="25" customFormat="1" ht="18" customHeight="1"/>
    <row r="404" s="25" customFormat="1" ht="18" customHeight="1"/>
    <row r="405" s="25" customFormat="1" ht="18" customHeight="1"/>
    <row r="406" s="25" customFormat="1" ht="18" customHeight="1"/>
    <row r="407" s="25" customFormat="1" ht="18" customHeight="1"/>
    <row r="408" s="25" customFormat="1" ht="18" customHeight="1"/>
    <row r="409" s="25" customFormat="1" ht="18" customHeight="1"/>
    <row r="410" s="25" customFormat="1" ht="18" customHeight="1"/>
    <row r="411" s="25" customFormat="1" ht="18" customHeight="1"/>
    <row r="412" s="25" customFormat="1" ht="18" customHeight="1"/>
    <row r="413" s="25" customFormat="1" ht="18" customHeight="1"/>
    <row r="414" s="25" customFormat="1" ht="18" customHeight="1"/>
    <row r="415" s="25" customFormat="1" ht="18" customHeight="1"/>
    <row r="416" s="25" customFormat="1" ht="18" customHeight="1"/>
    <row r="417" s="25" customFormat="1" ht="18" customHeight="1"/>
    <row r="418" s="25" customFormat="1" ht="18" customHeight="1"/>
    <row r="419" s="25" customFormat="1" ht="18" customHeight="1"/>
    <row r="420" s="25" customFormat="1" ht="18" customHeight="1"/>
    <row r="421" s="25" customFormat="1" ht="18" customHeight="1"/>
    <row r="422" s="25" customFormat="1" ht="18" customHeight="1"/>
    <row r="423" s="25" customFormat="1" ht="18" customHeight="1"/>
    <row r="424" s="25" customFormat="1" ht="18" customHeight="1"/>
    <row r="425" s="25" customFormat="1" ht="18" customHeight="1"/>
    <row r="426" s="25" customFormat="1" ht="18" customHeight="1"/>
    <row r="427" s="25" customFormat="1" ht="18" customHeight="1"/>
    <row r="428" s="25" customFormat="1" ht="18" customHeight="1"/>
    <row r="429" s="25" customFormat="1" ht="18" customHeight="1"/>
    <row r="430" s="25" customFormat="1" ht="18" customHeight="1"/>
    <row r="431" s="25" customFormat="1" ht="18" customHeight="1"/>
    <row r="432" s="25" customFormat="1" ht="18" customHeight="1"/>
    <row r="433" s="25" customFormat="1" ht="18" customHeight="1"/>
    <row r="434" s="25" customFormat="1" ht="18" customHeight="1"/>
    <row r="435" s="25" customFormat="1" ht="18" customHeight="1"/>
    <row r="436" s="25" customFormat="1" ht="18" customHeight="1"/>
    <row r="437" s="25" customFormat="1" ht="18" customHeight="1"/>
    <row r="438" s="25" customFormat="1" ht="18" customHeight="1"/>
    <row r="439" s="25" customFormat="1" ht="18" customHeight="1"/>
    <row r="440" s="25" customFormat="1" ht="18" customHeight="1"/>
    <row r="441" s="25" customFormat="1" ht="18" customHeight="1"/>
    <row r="442" s="25" customFormat="1" ht="18" customHeight="1"/>
    <row r="443" s="25" customFormat="1" ht="18" customHeight="1"/>
    <row r="444" s="25" customFormat="1" ht="18" customHeight="1"/>
    <row r="445" s="25" customFormat="1" ht="18" customHeight="1"/>
    <row r="446" s="25" customFormat="1" ht="18" customHeight="1"/>
    <row r="447" s="25" customFormat="1" ht="18" customHeight="1"/>
    <row r="448" s="25" customFormat="1" ht="18" customHeight="1"/>
    <row r="449" s="25" customFormat="1" ht="18" customHeight="1"/>
    <row r="450" s="25" customFormat="1" ht="18" customHeight="1"/>
    <row r="451" s="25" customFormat="1" ht="18" customHeight="1"/>
    <row r="452" s="25" customFormat="1" ht="18" customHeight="1"/>
    <row r="453" s="25" customFormat="1" ht="18" customHeight="1"/>
    <row r="454" s="25" customFormat="1" ht="18" customHeight="1"/>
    <row r="455" s="25" customFormat="1" ht="18" customHeight="1"/>
    <row r="456" s="25" customFormat="1" ht="18" customHeight="1"/>
    <row r="457" s="25" customFormat="1" ht="18" customHeight="1"/>
    <row r="458" s="25" customFormat="1" ht="18" customHeight="1"/>
    <row r="459" s="25" customFormat="1" ht="18" customHeight="1"/>
    <row r="460" s="25" customFormat="1" ht="18" customHeight="1"/>
    <row r="461" s="25" customFormat="1" ht="18" customHeight="1"/>
    <row r="462" s="25" customFormat="1" ht="18" customHeight="1"/>
    <row r="463" s="25" customFormat="1" ht="18" customHeight="1"/>
    <row r="464" s="25" customFormat="1" ht="18" customHeight="1"/>
    <row r="465" s="25" customFormat="1" ht="18" customHeight="1"/>
    <row r="466" s="25" customFormat="1" ht="18" customHeight="1"/>
    <row r="467" s="25" customFormat="1" ht="18" customHeight="1"/>
    <row r="468" s="25" customFormat="1" ht="18" customHeight="1"/>
    <row r="469" s="25" customFormat="1" ht="18" customHeight="1"/>
    <row r="470" s="25" customFormat="1" ht="18" customHeight="1"/>
    <row r="471" s="25" customFormat="1" ht="18" customHeight="1"/>
    <row r="472" s="25" customFormat="1" ht="18" customHeight="1"/>
    <row r="473" s="25" customFormat="1" ht="18" customHeight="1"/>
    <row r="474" s="25" customFormat="1" ht="18" customHeight="1"/>
    <row r="475" s="25" customFormat="1" ht="18" customHeight="1"/>
    <row r="476" s="25" customFormat="1" ht="18" customHeight="1"/>
    <row r="477" s="25" customFormat="1" ht="18" customHeight="1"/>
    <row r="478" s="25" customFormat="1" ht="18" customHeight="1"/>
    <row r="479" s="25" customFormat="1" ht="18" customHeight="1"/>
    <row r="480" s="25" customFormat="1" ht="18" customHeight="1"/>
    <row r="481" s="25" customFormat="1" ht="18" customHeight="1"/>
    <row r="482" s="25" customFormat="1" ht="18" customHeight="1"/>
    <row r="483" s="25" customFormat="1" ht="18" customHeight="1"/>
    <row r="484" s="25" customFormat="1" ht="18" customHeight="1"/>
    <row r="485" s="25" customFormat="1" ht="18" customHeight="1"/>
    <row r="486" s="25" customFormat="1" ht="18" customHeight="1"/>
    <row r="487" s="25" customFormat="1" ht="18" customHeight="1"/>
    <row r="488" s="25" customFormat="1" ht="18" customHeight="1"/>
    <row r="489" s="25" customFormat="1" ht="18" customHeight="1"/>
    <row r="490" s="25" customFormat="1" ht="18" customHeight="1"/>
    <row r="491" s="25" customFormat="1" ht="18" customHeight="1"/>
    <row r="492" s="25" customFormat="1" ht="18" customHeight="1"/>
    <row r="493" s="25" customFormat="1" ht="18" customHeight="1"/>
    <row r="494" s="25" customFormat="1" ht="18" customHeight="1"/>
    <row r="495" s="25" customFormat="1" ht="18" customHeight="1"/>
    <row r="496" s="25" customFormat="1" ht="18" customHeight="1"/>
  </sheetData>
  <mergeCells count="40">
    <mergeCell ref="C2:BJ2"/>
    <mergeCell ref="C14:BJ14"/>
    <mergeCell ref="B3:B13"/>
    <mergeCell ref="B15:B25"/>
    <mergeCell ref="B26:B36"/>
    <mergeCell ref="C3:BJ13"/>
    <mergeCell ref="C15:BJ25"/>
    <mergeCell ref="C26:BJ36"/>
    <mergeCell ref="B37:B47"/>
    <mergeCell ref="B48:B58"/>
    <mergeCell ref="B59:B69"/>
    <mergeCell ref="B70:B80"/>
    <mergeCell ref="B81:B91"/>
    <mergeCell ref="B92:B102"/>
    <mergeCell ref="B103:B113"/>
    <mergeCell ref="B114:B124"/>
    <mergeCell ref="B125:B135"/>
    <mergeCell ref="B136:B146"/>
    <mergeCell ref="C125:BJ135"/>
    <mergeCell ref="C136:BJ146"/>
    <mergeCell ref="C81:BJ91"/>
    <mergeCell ref="C92:BJ102"/>
    <mergeCell ref="C114:BJ124"/>
    <mergeCell ref="C37:BJ47"/>
    <mergeCell ref="C103:BJ113"/>
    <mergeCell ref="C48:BJ58"/>
    <mergeCell ref="C59:BJ69"/>
    <mergeCell ref="C70:BJ80"/>
    <mergeCell ref="C180:BJ190"/>
    <mergeCell ref="C191:BJ201"/>
    <mergeCell ref="C147:BJ157"/>
    <mergeCell ref="C202:BJ212"/>
    <mergeCell ref="B202:B212"/>
    <mergeCell ref="C158:BJ168"/>
    <mergeCell ref="C169:BJ179"/>
    <mergeCell ref="B147:B157"/>
    <mergeCell ref="B158:B168"/>
    <mergeCell ref="B169:B179"/>
    <mergeCell ref="B180:B190"/>
    <mergeCell ref="B191:B201"/>
  </mergeCells>
  <phoneticPr fontId="3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N648"/>
  <sheetViews>
    <sheetView showGridLines="0" tabSelected="1" topLeftCell="A97" workbookViewId="0">
      <selection activeCell="AC109" sqref="AC109:AF112"/>
    </sheetView>
  </sheetViews>
  <sheetFormatPr defaultColWidth="3" defaultRowHeight="13.8"/>
  <cols>
    <col min="1" max="16384" width="3" style="35"/>
  </cols>
  <sheetData>
    <row r="1" spans="2:65" s="34" customFormat="1" ht="18" customHeight="1"/>
    <row r="2" spans="2:65" s="34" customFormat="1" ht="18" customHeight="1">
      <c r="B2" s="728" t="s">
        <v>908</v>
      </c>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c r="AH2" s="729"/>
      <c r="AI2" s="729"/>
      <c r="AJ2" s="729"/>
      <c r="AK2" s="729"/>
      <c r="AL2" s="729"/>
      <c r="AM2" s="729"/>
      <c r="AN2" s="729"/>
      <c r="AO2" s="729"/>
      <c r="AP2" s="729"/>
      <c r="AQ2" s="729"/>
      <c r="AR2" s="729"/>
      <c r="AS2" s="729"/>
      <c r="AT2" s="729"/>
      <c r="AU2" s="729"/>
      <c r="AV2" s="729"/>
      <c r="AW2" s="729"/>
      <c r="AX2" s="729"/>
      <c r="AY2" s="729"/>
      <c r="AZ2" s="729"/>
      <c r="BA2" s="729"/>
      <c r="BB2" s="729"/>
      <c r="BC2" s="729"/>
      <c r="BD2" s="729"/>
      <c r="BE2" s="729"/>
      <c r="BF2" s="729"/>
      <c r="BG2" s="729"/>
      <c r="BH2" s="729"/>
      <c r="BI2" s="729"/>
      <c r="BJ2" s="729"/>
      <c r="BK2" s="729"/>
      <c r="BL2" s="729"/>
      <c r="BM2" s="730"/>
    </row>
    <row r="3" spans="2:65" s="34" customFormat="1" ht="18" customHeight="1">
      <c r="B3" s="731"/>
      <c r="C3" s="732"/>
      <c r="D3" s="732"/>
      <c r="E3" s="732"/>
      <c r="F3" s="732"/>
      <c r="G3" s="732"/>
      <c r="H3" s="732"/>
      <c r="I3" s="732"/>
      <c r="J3" s="732"/>
      <c r="K3" s="732"/>
      <c r="L3" s="732"/>
      <c r="M3" s="732"/>
      <c r="N3" s="732"/>
      <c r="O3" s="732"/>
      <c r="P3" s="732"/>
      <c r="Q3" s="732"/>
      <c r="R3" s="732"/>
      <c r="S3" s="732"/>
      <c r="T3" s="732"/>
      <c r="U3" s="732"/>
      <c r="V3" s="732"/>
      <c r="W3" s="732"/>
      <c r="X3" s="732"/>
      <c r="Y3" s="732"/>
      <c r="Z3" s="732"/>
      <c r="AA3" s="732"/>
      <c r="AB3" s="732"/>
      <c r="AC3" s="732"/>
      <c r="AD3" s="732"/>
      <c r="AE3" s="732"/>
      <c r="AF3" s="732"/>
      <c r="AG3" s="732"/>
      <c r="AH3" s="732"/>
      <c r="AI3" s="732"/>
      <c r="AJ3" s="732"/>
      <c r="AK3" s="732"/>
      <c r="AL3" s="732"/>
      <c r="AM3" s="732"/>
      <c r="AN3" s="732"/>
      <c r="AO3" s="732"/>
      <c r="AP3" s="732"/>
      <c r="AQ3" s="732"/>
      <c r="AR3" s="732"/>
      <c r="AS3" s="732"/>
      <c r="AT3" s="732"/>
      <c r="AU3" s="732"/>
      <c r="AV3" s="732"/>
      <c r="AW3" s="732"/>
      <c r="AX3" s="732"/>
      <c r="AY3" s="732"/>
      <c r="AZ3" s="732"/>
      <c r="BA3" s="732"/>
      <c r="BB3" s="732"/>
      <c r="BC3" s="732"/>
      <c r="BD3" s="732"/>
      <c r="BE3" s="732"/>
      <c r="BF3" s="732"/>
      <c r="BG3" s="732"/>
      <c r="BH3" s="732"/>
      <c r="BI3" s="732"/>
      <c r="BJ3" s="732"/>
      <c r="BK3" s="732"/>
      <c r="BL3" s="732"/>
      <c r="BM3" s="733"/>
    </row>
    <row r="4" spans="2:65" s="34" customFormat="1" ht="18" customHeight="1">
      <c r="B4" s="736" t="s">
        <v>908</v>
      </c>
      <c r="C4" s="737"/>
      <c r="D4" s="737"/>
      <c r="E4" s="737"/>
      <c r="F4" s="737"/>
      <c r="G4" s="738"/>
      <c r="H4" s="754" t="s">
        <v>335</v>
      </c>
      <c r="I4" s="754"/>
      <c r="J4" s="736" t="s">
        <v>384</v>
      </c>
      <c r="K4" s="737"/>
      <c r="L4" s="737"/>
      <c r="M4" s="738"/>
      <c r="N4" s="736" t="s">
        <v>337</v>
      </c>
      <c r="O4" s="737"/>
      <c r="P4" s="737"/>
      <c r="Q4" s="738"/>
      <c r="R4" s="736" t="s">
        <v>188</v>
      </c>
      <c r="S4" s="737"/>
      <c r="T4" s="737"/>
      <c r="U4" s="737"/>
      <c r="V4" s="738"/>
      <c r="W4" s="736" t="s">
        <v>338</v>
      </c>
      <c r="X4" s="737"/>
      <c r="Y4" s="737"/>
      <c r="Z4" s="738"/>
      <c r="AA4" s="736" t="s">
        <v>200</v>
      </c>
      <c r="AB4" s="738"/>
      <c r="AC4" s="736" t="s">
        <v>345</v>
      </c>
      <c r="AD4" s="737"/>
      <c r="AE4" s="737"/>
      <c r="AF4" s="738"/>
      <c r="AG4" s="754" t="s">
        <v>339</v>
      </c>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c r="BJ4" s="754"/>
      <c r="BK4" s="754"/>
      <c r="BL4" s="754"/>
      <c r="BM4" s="754"/>
    </row>
    <row r="5" spans="2:65" s="34" customFormat="1" ht="18" customHeight="1">
      <c r="B5" s="734" t="s">
        <v>471</v>
      </c>
      <c r="C5" s="711"/>
      <c r="D5" s="711"/>
      <c r="E5" s="711"/>
      <c r="F5" s="711"/>
      <c r="G5" s="712"/>
      <c r="H5" s="710" t="s">
        <v>388</v>
      </c>
      <c r="I5" s="712"/>
      <c r="J5" s="710" t="s">
        <v>64</v>
      </c>
      <c r="K5" s="711"/>
      <c r="L5" s="711"/>
      <c r="M5" s="712"/>
      <c r="N5" s="710">
        <v>30</v>
      </c>
      <c r="O5" s="711"/>
      <c r="P5" s="711"/>
      <c r="Q5" s="712"/>
      <c r="R5" s="710" t="s">
        <v>472</v>
      </c>
      <c r="S5" s="711"/>
      <c r="T5" s="711"/>
      <c r="U5" s="711"/>
      <c r="V5" s="712"/>
      <c r="W5" s="710" t="s">
        <v>379</v>
      </c>
      <c r="X5" s="711"/>
      <c r="Y5" s="711"/>
      <c r="Z5" s="712"/>
      <c r="AA5" s="710" t="s">
        <v>414</v>
      </c>
      <c r="AB5" s="712"/>
      <c r="AC5" s="710">
        <v>0</v>
      </c>
      <c r="AD5" s="711"/>
      <c r="AE5" s="711"/>
      <c r="AF5" s="712"/>
      <c r="AG5" s="719" t="s">
        <v>473</v>
      </c>
      <c r="AH5" s="720"/>
      <c r="AI5" s="720"/>
      <c r="AJ5" s="720"/>
      <c r="AK5" s="720"/>
      <c r="AL5" s="720"/>
      <c r="AM5" s="720"/>
      <c r="AN5" s="720"/>
      <c r="AO5" s="720"/>
      <c r="AP5" s="720"/>
      <c r="AQ5" s="720"/>
      <c r="AR5" s="720"/>
      <c r="AS5" s="720"/>
      <c r="AT5" s="720"/>
      <c r="AU5" s="720"/>
      <c r="AV5" s="720"/>
      <c r="AW5" s="720"/>
      <c r="AX5" s="720"/>
      <c r="AY5" s="720"/>
      <c r="AZ5" s="720"/>
      <c r="BA5" s="720"/>
      <c r="BB5" s="720"/>
      <c r="BC5" s="720"/>
      <c r="BD5" s="720"/>
      <c r="BE5" s="720"/>
      <c r="BF5" s="720"/>
      <c r="BG5" s="720"/>
      <c r="BH5" s="720"/>
      <c r="BI5" s="720"/>
      <c r="BJ5" s="720"/>
      <c r="BK5" s="720"/>
      <c r="BL5" s="720"/>
      <c r="BM5" s="721"/>
    </row>
    <row r="6" spans="2:65" s="34" customFormat="1" ht="18" customHeight="1">
      <c r="B6" s="713"/>
      <c r="C6" s="714"/>
      <c r="D6" s="714"/>
      <c r="E6" s="714"/>
      <c r="F6" s="714"/>
      <c r="G6" s="715"/>
      <c r="H6" s="713"/>
      <c r="I6" s="715"/>
      <c r="J6" s="713"/>
      <c r="K6" s="714"/>
      <c r="L6" s="714"/>
      <c r="M6" s="715"/>
      <c r="N6" s="713"/>
      <c r="O6" s="714"/>
      <c r="P6" s="714"/>
      <c r="Q6" s="715"/>
      <c r="R6" s="713"/>
      <c r="S6" s="714"/>
      <c r="T6" s="714"/>
      <c r="U6" s="714"/>
      <c r="V6" s="715"/>
      <c r="W6" s="713"/>
      <c r="X6" s="714"/>
      <c r="Y6" s="714"/>
      <c r="Z6" s="715"/>
      <c r="AA6" s="713"/>
      <c r="AB6" s="715"/>
      <c r="AC6" s="713"/>
      <c r="AD6" s="714"/>
      <c r="AE6" s="714"/>
      <c r="AF6" s="715"/>
      <c r="AG6" s="722"/>
      <c r="AH6" s="723"/>
      <c r="AI6" s="723"/>
      <c r="AJ6" s="723"/>
      <c r="AK6" s="723"/>
      <c r="AL6" s="723"/>
      <c r="AM6" s="723"/>
      <c r="AN6" s="723"/>
      <c r="AO6" s="723"/>
      <c r="AP6" s="723"/>
      <c r="AQ6" s="723"/>
      <c r="AR6" s="723"/>
      <c r="AS6" s="723"/>
      <c r="AT6" s="723"/>
      <c r="AU6" s="723"/>
      <c r="AV6" s="723"/>
      <c r="AW6" s="723"/>
      <c r="AX6" s="723"/>
      <c r="AY6" s="723"/>
      <c r="AZ6" s="723"/>
      <c r="BA6" s="723"/>
      <c r="BB6" s="723"/>
      <c r="BC6" s="723"/>
      <c r="BD6" s="723"/>
      <c r="BE6" s="723"/>
      <c r="BF6" s="723"/>
      <c r="BG6" s="723"/>
      <c r="BH6" s="723"/>
      <c r="BI6" s="723"/>
      <c r="BJ6" s="723"/>
      <c r="BK6" s="723"/>
      <c r="BL6" s="723"/>
      <c r="BM6" s="724"/>
    </row>
    <row r="7" spans="2:65" s="34" customFormat="1" ht="18" customHeight="1">
      <c r="B7" s="713"/>
      <c r="C7" s="714"/>
      <c r="D7" s="714"/>
      <c r="E7" s="714"/>
      <c r="F7" s="714"/>
      <c r="G7" s="715"/>
      <c r="H7" s="713"/>
      <c r="I7" s="715"/>
      <c r="J7" s="713"/>
      <c r="K7" s="714"/>
      <c r="L7" s="714"/>
      <c r="M7" s="715"/>
      <c r="N7" s="713"/>
      <c r="O7" s="714"/>
      <c r="P7" s="714"/>
      <c r="Q7" s="715"/>
      <c r="R7" s="713"/>
      <c r="S7" s="714"/>
      <c r="T7" s="714"/>
      <c r="U7" s="714"/>
      <c r="V7" s="715"/>
      <c r="W7" s="713"/>
      <c r="X7" s="714"/>
      <c r="Y7" s="714"/>
      <c r="Z7" s="715"/>
      <c r="AA7" s="713"/>
      <c r="AB7" s="715"/>
      <c r="AC7" s="713"/>
      <c r="AD7" s="714"/>
      <c r="AE7" s="714"/>
      <c r="AF7" s="715"/>
      <c r="AG7" s="722"/>
      <c r="AH7" s="723"/>
      <c r="AI7" s="723"/>
      <c r="AJ7" s="723"/>
      <c r="AK7" s="723"/>
      <c r="AL7" s="723"/>
      <c r="AM7" s="723"/>
      <c r="AN7" s="723"/>
      <c r="AO7" s="723"/>
      <c r="AP7" s="723"/>
      <c r="AQ7" s="723"/>
      <c r="AR7" s="723"/>
      <c r="AS7" s="723"/>
      <c r="AT7" s="723"/>
      <c r="AU7" s="723"/>
      <c r="AV7" s="723"/>
      <c r="AW7" s="723"/>
      <c r="AX7" s="723"/>
      <c r="AY7" s="723"/>
      <c r="AZ7" s="723"/>
      <c r="BA7" s="723"/>
      <c r="BB7" s="723"/>
      <c r="BC7" s="723"/>
      <c r="BD7" s="723"/>
      <c r="BE7" s="723"/>
      <c r="BF7" s="723"/>
      <c r="BG7" s="723"/>
      <c r="BH7" s="723"/>
      <c r="BI7" s="723"/>
      <c r="BJ7" s="723"/>
      <c r="BK7" s="723"/>
      <c r="BL7" s="723"/>
      <c r="BM7" s="724"/>
    </row>
    <row r="8" spans="2:65" s="34" customFormat="1" ht="18" customHeight="1">
      <c r="B8" s="716"/>
      <c r="C8" s="717"/>
      <c r="D8" s="717"/>
      <c r="E8" s="717"/>
      <c r="F8" s="717"/>
      <c r="G8" s="718"/>
      <c r="H8" s="716"/>
      <c r="I8" s="718"/>
      <c r="J8" s="716"/>
      <c r="K8" s="717"/>
      <c r="L8" s="717"/>
      <c r="M8" s="718"/>
      <c r="N8" s="716"/>
      <c r="O8" s="717"/>
      <c r="P8" s="717"/>
      <c r="Q8" s="718"/>
      <c r="R8" s="716"/>
      <c r="S8" s="717"/>
      <c r="T8" s="717"/>
      <c r="U8" s="717"/>
      <c r="V8" s="718"/>
      <c r="W8" s="716"/>
      <c r="X8" s="717"/>
      <c r="Y8" s="717"/>
      <c r="Z8" s="718"/>
      <c r="AA8" s="716"/>
      <c r="AB8" s="718"/>
      <c r="AC8" s="716"/>
      <c r="AD8" s="717"/>
      <c r="AE8" s="717"/>
      <c r="AF8" s="718"/>
      <c r="AG8" s="725"/>
      <c r="AH8" s="726"/>
      <c r="AI8" s="726"/>
      <c r="AJ8" s="726"/>
      <c r="AK8" s="726"/>
      <c r="AL8" s="726"/>
      <c r="AM8" s="726"/>
      <c r="AN8" s="726"/>
      <c r="AO8" s="726"/>
      <c r="AP8" s="726"/>
      <c r="AQ8" s="726"/>
      <c r="AR8" s="726"/>
      <c r="AS8" s="726"/>
      <c r="AT8" s="726"/>
      <c r="AU8" s="726"/>
      <c r="AV8" s="726"/>
      <c r="AW8" s="726"/>
      <c r="AX8" s="726"/>
      <c r="AY8" s="726"/>
      <c r="AZ8" s="726"/>
      <c r="BA8" s="726"/>
      <c r="BB8" s="726"/>
      <c r="BC8" s="726"/>
      <c r="BD8" s="726"/>
      <c r="BE8" s="726"/>
      <c r="BF8" s="726"/>
      <c r="BG8" s="726"/>
      <c r="BH8" s="726"/>
      <c r="BI8" s="726"/>
      <c r="BJ8" s="726"/>
      <c r="BK8" s="726"/>
      <c r="BL8" s="726"/>
      <c r="BM8" s="727"/>
    </row>
    <row r="9" spans="2:65" s="34" customFormat="1" ht="18" customHeight="1"/>
    <row r="10" spans="2:65" s="34" customFormat="1" ht="18" customHeight="1">
      <c r="B10" s="735" t="s">
        <v>380</v>
      </c>
      <c r="C10" s="735"/>
      <c r="D10" s="735"/>
      <c r="E10" s="735"/>
      <c r="F10" s="735"/>
      <c r="G10" s="735"/>
      <c r="H10" s="735"/>
      <c r="I10" s="735"/>
      <c r="J10" s="735"/>
      <c r="K10" s="735"/>
      <c r="L10" s="735"/>
      <c r="M10" s="735"/>
      <c r="N10" s="735"/>
      <c r="O10" s="735"/>
      <c r="P10" s="735"/>
      <c r="Q10" s="735"/>
      <c r="R10" s="735"/>
      <c r="S10" s="735"/>
      <c r="T10" s="735"/>
      <c r="U10" s="735"/>
      <c r="V10" s="735"/>
      <c r="W10" s="735"/>
      <c r="X10" s="735"/>
      <c r="Y10" s="735"/>
      <c r="Z10" s="735"/>
      <c r="AA10" s="735"/>
      <c r="AB10" s="735"/>
      <c r="AC10" s="735"/>
      <c r="AD10" s="735"/>
      <c r="AE10" s="735"/>
      <c r="AF10" s="735"/>
      <c r="AG10" s="735"/>
      <c r="AH10" s="735"/>
      <c r="AI10" s="735"/>
      <c r="AJ10" s="735"/>
      <c r="AK10" s="735"/>
      <c r="AL10" s="735"/>
      <c r="AM10" s="735"/>
      <c r="AN10" s="735"/>
      <c r="AO10" s="735"/>
      <c r="AP10" s="735"/>
      <c r="AQ10" s="735"/>
      <c r="AR10" s="735"/>
      <c r="AS10" s="735"/>
      <c r="AT10" s="735"/>
      <c r="AU10" s="735"/>
      <c r="AV10" s="735"/>
      <c r="AW10" s="735"/>
      <c r="AX10" s="735"/>
      <c r="AY10" s="735"/>
      <c r="AZ10" s="735"/>
      <c r="BA10" s="735"/>
      <c r="BB10" s="735"/>
      <c r="BC10" s="735"/>
      <c r="BD10" s="735"/>
      <c r="BE10" s="735"/>
      <c r="BF10" s="735"/>
      <c r="BG10" s="735"/>
      <c r="BH10" s="735"/>
      <c r="BI10" s="735"/>
      <c r="BJ10" s="735"/>
      <c r="BK10" s="735"/>
      <c r="BL10" s="735"/>
      <c r="BM10" s="735"/>
    </row>
    <row r="11" spans="2:65" s="34" customFormat="1" ht="18" customHeight="1">
      <c r="B11" s="735"/>
      <c r="C11" s="735"/>
      <c r="D11" s="735"/>
      <c r="E11" s="735"/>
      <c r="F11" s="735"/>
      <c r="G11" s="735"/>
      <c r="H11" s="735"/>
      <c r="I11" s="735"/>
      <c r="J11" s="735"/>
      <c r="K11" s="735"/>
      <c r="L11" s="735"/>
      <c r="M11" s="735"/>
      <c r="N11" s="735"/>
      <c r="O11" s="735"/>
      <c r="P11" s="735"/>
      <c r="Q11" s="735"/>
      <c r="R11" s="735"/>
      <c r="S11" s="735"/>
      <c r="T11" s="735"/>
      <c r="U11" s="735"/>
      <c r="V11" s="735"/>
      <c r="W11" s="735"/>
      <c r="X11" s="735"/>
      <c r="Y11" s="735"/>
      <c r="Z11" s="735"/>
      <c r="AA11" s="735"/>
      <c r="AB11" s="735"/>
      <c r="AC11" s="735"/>
      <c r="AD11" s="735"/>
      <c r="AE11" s="735"/>
      <c r="AF11" s="735"/>
      <c r="AG11" s="735"/>
      <c r="AH11" s="735"/>
      <c r="AI11" s="735"/>
      <c r="AJ11" s="735"/>
      <c r="AK11" s="735"/>
      <c r="AL11" s="735"/>
      <c r="AM11" s="735"/>
      <c r="AN11" s="735"/>
      <c r="AO11" s="735"/>
      <c r="AP11" s="735"/>
      <c r="AQ11" s="735"/>
      <c r="AR11" s="735"/>
      <c r="AS11" s="735"/>
      <c r="AT11" s="735"/>
      <c r="AU11" s="735"/>
      <c r="AV11" s="735"/>
      <c r="AW11" s="735"/>
      <c r="AX11" s="735"/>
      <c r="AY11" s="735"/>
      <c r="AZ11" s="735"/>
      <c r="BA11" s="735"/>
      <c r="BB11" s="735"/>
      <c r="BC11" s="735"/>
      <c r="BD11" s="735"/>
      <c r="BE11" s="735"/>
      <c r="BF11" s="735"/>
      <c r="BG11" s="735"/>
      <c r="BH11" s="735"/>
      <c r="BI11" s="735"/>
      <c r="BJ11" s="735"/>
      <c r="BK11" s="735"/>
      <c r="BL11" s="735"/>
      <c r="BM11" s="735"/>
    </row>
    <row r="12" spans="2:65" s="34" customFormat="1" ht="18" customHeight="1">
      <c r="B12" s="751" t="s">
        <v>54</v>
      </c>
      <c r="C12" s="752"/>
      <c r="D12" s="752"/>
      <c r="E12" s="752"/>
      <c r="F12" s="752"/>
      <c r="G12" s="753"/>
      <c r="H12" s="751" t="s">
        <v>335</v>
      </c>
      <c r="I12" s="753"/>
      <c r="J12" s="751" t="s">
        <v>384</v>
      </c>
      <c r="K12" s="752"/>
      <c r="L12" s="752"/>
      <c r="M12" s="753"/>
      <c r="N12" s="751" t="s">
        <v>337</v>
      </c>
      <c r="O12" s="752"/>
      <c r="P12" s="752"/>
      <c r="Q12" s="753"/>
      <c r="R12" s="751" t="s">
        <v>188</v>
      </c>
      <c r="S12" s="752"/>
      <c r="T12" s="752"/>
      <c r="U12" s="752"/>
      <c r="V12" s="753"/>
      <c r="W12" s="751" t="s">
        <v>338</v>
      </c>
      <c r="X12" s="752"/>
      <c r="Y12" s="752"/>
      <c r="Z12" s="753"/>
      <c r="AA12" s="751" t="s">
        <v>200</v>
      </c>
      <c r="AB12" s="753"/>
      <c r="AC12" s="751" t="s">
        <v>345</v>
      </c>
      <c r="AD12" s="752"/>
      <c r="AE12" s="752"/>
      <c r="AF12" s="753"/>
      <c r="AG12" s="751" t="s">
        <v>344</v>
      </c>
      <c r="AH12" s="753"/>
      <c r="AI12" s="751" t="s">
        <v>339</v>
      </c>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3"/>
    </row>
    <row r="13" spans="2:65" s="34" customFormat="1" ht="18" customHeight="1">
      <c r="B13" s="710" t="s">
        <v>386</v>
      </c>
      <c r="C13" s="711"/>
      <c r="D13" s="711"/>
      <c r="E13" s="711"/>
      <c r="F13" s="711"/>
      <c r="G13" s="712"/>
      <c r="H13" s="710"/>
      <c r="I13" s="712"/>
      <c r="J13" s="710"/>
      <c r="K13" s="711"/>
      <c r="L13" s="711"/>
      <c r="M13" s="712"/>
      <c r="N13" s="710"/>
      <c r="O13" s="711"/>
      <c r="P13" s="711"/>
      <c r="Q13" s="712"/>
      <c r="R13" s="710"/>
      <c r="S13" s="711"/>
      <c r="T13" s="711"/>
      <c r="U13" s="711"/>
      <c r="V13" s="712"/>
      <c r="W13" s="710"/>
      <c r="X13" s="711"/>
      <c r="Y13" s="711"/>
      <c r="Z13" s="712"/>
      <c r="AA13" s="710"/>
      <c r="AB13" s="712"/>
      <c r="AC13" s="710"/>
      <c r="AD13" s="711"/>
      <c r="AE13" s="711"/>
      <c r="AF13" s="712"/>
      <c r="AG13" s="710"/>
      <c r="AH13" s="712"/>
      <c r="AI13" s="683"/>
      <c r="AJ13" s="684"/>
      <c r="AK13" s="684"/>
      <c r="AL13" s="684"/>
      <c r="AM13" s="684"/>
      <c r="AN13" s="684"/>
      <c r="AO13" s="684"/>
      <c r="AP13" s="684"/>
      <c r="AQ13" s="684"/>
      <c r="AR13" s="684"/>
      <c r="AS13" s="684"/>
      <c r="AT13" s="684"/>
      <c r="AU13" s="684"/>
      <c r="AV13" s="684"/>
      <c r="AW13" s="684"/>
      <c r="AX13" s="684"/>
      <c r="AY13" s="684"/>
      <c r="AZ13" s="684"/>
      <c r="BA13" s="684"/>
      <c r="BB13" s="684"/>
      <c r="BC13" s="684"/>
      <c r="BD13" s="684"/>
      <c r="BE13" s="684"/>
      <c r="BF13" s="684"/>
      <c r="BG13" s="684"/>
      <c r="BH13" s="684"/>
      <c r="BI13" s="684"/>
      <c r="BJ13" s="684"/>
      <c r="BK13" s="684"/>
      <c r="BL13" s="684"/>
      <c r="BM13" s="685"/>
    </row>
    <row r="14" spans="2:65" s="34" customFormat="1" ht="18" customHeight="1">
      <c r="B14" s="713"/>
      <c r="C14" s="714"/>
      <c r="D14" s="714"/>
      <c r="E14" s="714"/>
      <c r="F14" s="714"/>
      <c r="G14" s="715"/>
      <c r="H14" s="713"/>
      <c r="I14" s="715"/>
      <c r="J14" s="713"/>
      <c r="K14" s="714"/>
      <c r="L14" s="714"/>
      <c r="M14" s="715"/>
      <c r="N14" s="713"/>
      <c r="O14" s="714"/>
      <c r="P14" s="714"/>
      <c r="Q14" s="715"/>
      <c r="R14" s="713"/>
      <c r="S14" s="714"/>
      <c r="T14" s="714"/>
      <c r="U14" s="714"/>
      <c r="V14" s="715"/>
      <c r="W14" s="713"/>
      <c r="X14" s="714"/>
      <c r="Y14" s="714"/>
      <c r="Z14" s="715"/>
      <c r="AA14" s="713"/>
      <c r="AB14" s="715"/>
      <c r="AC14" s="713"/>
      <c r="AD14" s="714"/>
      <c r="AE14" s="714"/>
      <c r="AF14" s="715"/>
      <c r="AG14" s="713"/>
      <c r="AH14" s="715"/>
      <c r="AI14" s="686"/>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8"/>
    </row>
    <row r="15" spans="2:65" s="34" customFormat="1" ht="18" customHeight="1">
      <c r="B15" s="713"/>
      <c r="C15" s="714"/>
      <c r="D15" s="714"/>
      <c r="E15" s="714"/>
      <c r="F15" s="714"/>
      <c r="G15" s="715"/>
      <c r="H15" s="713"/>
      <c r="I15" s="715"/>
      <c r="J15" s="713"/>
      <c r="K15" s="714"/>
      <c r="L15" s="714"/>
      <c r="M15" s="715"/>
      <c r="N15" s="713"/>
      <c r="O15" s="714"/>
      <c r="P15" s="714"/>
      <c r="Q15" s="715"/>
      <c r="R15" s="713"/>
      <c r="S15" s="714"/>
      <c r="T15" s="714"/>
      <c r="U15" s="714"/>
      <c r="V15" s="715"/>
      <c r="W15" s="713"/>
      <c r="X15" s="714"/>
      <c r="Y15" s="714"/>
      <c r="Z15" s="715"/>
      <c r="AA15" s="713"/>
      <c r="AB15" s="715"/>
      <c r="AC15" s="713"/>
      <c r="AD15" s="714"/>
      <c r="AE15" s="714"/>
      <c r="AF15" s="715"/>
      <c r="AG15" s="713"/>
      <c r="AH15" s="715"/>
      <c r="AI15" s="686"/>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8"/>
    </row>
    <row r="16" spans="2:65" s="34" customFormat="1" ht="18" customHeight="1">
      <c r="B16" s="716"/>
      <c r="C16" s="717"/>
      <c r="D16" s="717"/>
      <c r="E16" s="717"/>
      <c r="F16" s="717"/>
      <c r="G16" s="718"/>
      <c r="H16" s="716"/>
      <c r="I16" s="718"/>
      <c r="J16" s="716"/>
      <c r="K16" s="717"/>
      <c r="L16" s="717"/>
      <c r="M16" s="718"/>
      <c r="N16" s="716"/>
      <c r="O16" s="717"/>
      <c r="P16" s="717"/>
      <c r="Q16" s="718"/>
      <c r="R16" s="716"/>
      <c r="S16" s="717"/>
      <c r="T16" s="717"/>
      <c r="U16" s="717"/>
      <c r="V16" s="718"/>
      <c r="W16" s="716"/>
      <c r="X16" s="717"/>
      <c r="Y16" s="717"/>
      <c r="Z16" s="718"/>
      <c r="AA16" s="716"/>
      <c r="AB16" s="718"/>
      <c r="AC16" s="716"/>
      <c r="AD16" s="717"/>
      <c r="AE16" s="717"/>
      <c r="AF16" s="718"/>
      <c r="AG16" s="716"/>
      <c r="AH16" s="718"/>
      <c r="AI16" s="689"/>
      <c r="AJ16" s="690"/>
      <c r="AK16" s="690"/>
      <c r="AL16" s="690"/>
      <c r="AM16" s="690"/>
      <c r="AN16" s="690"/>
      <c r="AO16" s="690"/>
      <c r="AP16" s="690"/>
      <c r="AQ16" s="690"/>
      <c r="AR16" s="690"/>
      <c r="AS16" s="690"/>
      <c r="AT16" s="690"/>
      <c r="AU16" s="690"/>
      <c r="AV16" s="690"/>
      <c r="AW16" s="690"/>
      <c r="AX16" s="690"/>
      <c r="AY16" s="690"/>
      <c r="AZ16" s="690"/>
      <c r="BA16" s="690"/>
      <c r="BB16" s="690"/>
      <c r="BC16" s="690"/>
      <c r="BD16" s="690"/>
      <c r="BE16" s="690"/>
      <c r="BF16" s="690"/>
      <c r="BG16" s="690"/>
      <c r="BH16" s="690"/>
      <c r="BI16" s="690"/>
      <c r="BJ16" s="690"/>
      <c r="BK16" s="690"/>
      <c r="BL16" s="690"/>
      <c r="BM16" s="691"/>
    </row>
    <row r="17" spans="2:65" s="34" customFormat="1" ht="18" customHeight="1">
      <c r="B17" s="692" t="s">
        <v>909</v>
      </c>
      <c r="C17" s="693"/>
      <c r="D17" s="693"/>
      <c r="E17" s="693"/>
      <c r="F17" s="693"/>
      <c r="G17" s="694"/>
      <c r="H17" s="692" t="s">
        <v>388</v>
      </c>
      <c r="I17" s="694"/>
      <c r="J17" s="692" t="s">
        <v>66</v>
      </c>
      <c r="K17" s="693"/>
      <c r="L17" s="693"/>
      <c r="M17" s="694"/>
      <c r="N17" s="692">
        <v>30</v>
      </c>
      <c r="O17" s="693"/>
      <c r="P17" s="693"/>
      <c r="Q17" s="694"/>
      <c r="R17" s="692" t="s">
        <v>389</v>
      </c>
      <c r="S17" s="693"/>
      <c r="T17" s="693"/>
      <c r="U17" s="693"/>
      <c r="V17" s="694"/>
      <c r="W17" s="692" t="s">
        <v>379</v>
      </c>
      <c r="X17" s="693"/>
      <c r="Y17" s="693"/>
      <c r="Z17" s="694"/>
      <c r="AA17" s="692">
        <v>1</v>
      </c>
      <c r="AB17" s="694"/>
      <c r="AC17" s="692">
        <v>30</v>
      </c>
      <c r="AD17" s="693"/>
      <c r="AE17" s="693"/>
      <c r="AF17" s="694"/>
      <c r="AG17" s="692">
        <v>30</v>
      </c>
      <c r="AH17" s="694"/>
      <c r="AI17" s="701" t="s">
        <v>390</v>
      </c>
      <c r="AJ17" s="702"/>
      <c r="AK17" s="702"/>
      <c r="AL17" s="702"/>
      <c r="AM17" s="702"/>
      <c r="AN17" s="702"/>
      <c r="AO17" s="702"/>
      <c r="AP17" s="702"/>
      <c r="AQ17" s="702"/>
      <c r="AR17" s="702"/>
      <c r="AS17" s="702"/>
      <c r="AT17" s="702"/>
      <c r="AU17" s="702"/>
      <c r="AV17" s="702"/>
      <c r="AW17" s="702"/>
      <c r="AX17" s="702"/>
      <c r="AY17" s="702"/>
      <c r="AZ17" s="702"/>
      <c r="BA17" s="702"/>
      <c r="BB17" s="702"/>
      <c r="BC17" s="702"/>
      <c r="BD17" s="702"/>
      <c r="BE17" s="702"/>
      <c r="BF17" s="702"/>
      <c r="BG17" s="702"/>
      <c r="BH17" s="702"/>
      <c r="BI17" s="702"/>
      <c r="BJ17" s="702"/>
      <c r="BK17" s="702"/>
      <c r="BL17" s="702"/>
      <c r="BM17" s="703"/>
    </row>
    <row r="18" spans="2:65" s="34" customFormat="1" ht="18" customHeight="1">
      <c r="B18" s="695"/>
      <c r="C18" s="696"/>
      <c r="D18" s="696"/>
      <c r="E18" s="696"/>
      <c r="F18" s="696"/>
      <c r="G18" s="697"/>
      <c r="H18" s="695"/>
      <c r="I18" s="697"/>
      <c r="J18" s="695"/>
      <c r="K18" s="696"/>
      <c r="L18" s="696"/>
      <c r="M18" s="697"/>
      <c r="N18" s="695"/>
      <c r="O18" s="696"/>
      <c r="P18" s="696"/>
      <c r="Q18" s="697"/>
      <c r="R18" s="695"/>
      <c r="S18" s="696"/>
      <c r="T18" s="696"/>
      <c r="U18" s="696"/>
      <c r="V18" s="697"/>
      <c r="W18" s="695"/>
      <c r="X18" s="696"/>
      <c r="Y18" s="696"/>
      <c r="Z18" s="697"/>
      <c r="AA18" s="695"/>
      <c r="AB18" s="697"/>
      <c r="AC18" s="695"/>
      <c r="AD18" s="696"/>
      <c r="AE18" s="696"/>
      <c r="AF18" s="697"/>
      <c r="AG18" s="695"/>
      <c r="AH18" s="697"/>
      <c r="AI18" s="704"/>
      <c r="AJ18" s="705"/>
      <c r="AK18" s="705"/>
      <c r="AL18" s="705"/>
      <c r="AM18" s="705"/>
      <c r="AN18" s="705"/>
      <c r="AO18" s="705"/>
      <c r="AP18" s="705"/>
      <c r="AQ18" s="705"/>
      <c r="AR18" s="705"/>
      <c r="AS18" s="705"/>
      <c r="AT18" s="705"/>
      <c r="AU18" s="705"/>
      <c r="AV18" s="705"/>
      <c r="AW18" s="705"/>
      <c r="AX18" s="705"/>
      <c r="AY18" s="705"/>
      <c r="AZ18" s="705"/>
      <c r="BA18" s="705"/>
      <c r="BB18" s="705"/>
      <c r="BC18" s="705"/>
      <c r="BD18" s="705"/>
      <c r="BE18" s="705"/>
      <c r="BF18" s="705"/>
      <c r="BG18" s="705"/>
      <c r="BH18" s="705"/>
      <c r="BI18" s="705"/>
      <c r="BJ18" s="705"/>
      <c r="BK18" s="705"/>
      <c r="BL18" s="705"/>
      <c r="BM18" s="706"/>
    </row>
    <row r="19" spans="2:65" s="34" customFormat="1" ht="18" customHeight="1">
      <c r="B19" s="695"/>
      <c r="C19" s="696"/>
      <c r="D19" s="696"/>
      <c r="E19" s="696"/>
      <c r="F19" s="696"/>
      <c r="G19" s="697"/>
      <c r="H19" s="695"/>
      <c r="I19" s="697"/>
      <c r="J19" s="695"/>
      <c r="K19" s="696"/>
      <c r="L19" s="696"/>
      <c r="M19" s="697"/>
      <c r="N19" s="695"/>
      <c r="O19" s="696"/>
      <c r="P19" s="696"/>
      <c r="Q19" s="697"/>
      <c r="R19" s="695"/>
      <c r="S19" s="696"/>
      <c r="T19" s="696"/>
      <c r="U19" s="696"/>
      <c r="V19" s="697"/>
      <c r="W19" s="695"/>
      <c r="X19" s="696"/>
      <c r="Y19" s="696"/>
      <c r="Z19" s="697"/>
      <c r="AA19" s="695"/>
      <c r="AB19" s="697"/>
      <c r="AC19" s="695"/>
      <c r="AD19" s="696"/>
      <c r="AE19" s="696"/>
      <c r="AF19" s="697"/>
      <c r="AG19" s="695"/>
      <c r="AH19" s="697"/>
      <c r="AI19" s="704"/>
      <c r="AJ19" s="705"/>
      <c r="AK19" s="705"/>
      <c r="AL19" s="705"/>
      <c r="AM19" s="705"/>
      <c r="AN19" s="705"/>
      <c r="AO19" s="705"/>
      <c r="AP19" s="705"/>
      <c r="AQ19" s="705"/>
      <c r="AR19" s="705"/>
      <c r="AS19" s="705"/>
      <c r="AT19" s="705"/>
      <c r="AU19" s="705"/>
      <c r="AV19" s="705"/>
      <c r="AW19" s="705"/>
      <c r="AX19" s="705"/>
      <c r="AY19" s="705"/>
      <c r="AZ19" s="705"/>
      <c r="BA19" s="705"/>
      <c r="BB19" s="705"/>
      <c r="BC19" s="705"/>
      <c r="BD19" s="705"/>
      <c r="BE19" s="705"/>
      <c r="BF19" s="705"/>
      <c r="BG19" s="705"/>
      <c r="BH19" s="705"/>
      <c r="BI19" s="705"/>
      <c r="BJ19" s="705"/>
      <c r="BK19" s="705"/>
      <c r="BL19" s="705"/>
      <c r="BM19" s="706"/>
    </row>
    <row r="20" spans="2:65" s="34" customFormat="1" ht="18" customHeight="1">
      <c r="B20" s="698"/>
      <c r="C20" s="699"/>
      <c r="D20" s="699"/>
      <c r="E20" s="699"/>
      <c r="F20" s="699"/>
      <c r="G20" s="700"/>
      <c r="H20" s="698"/>
      <c r="I20" s="700"/>
      <c r="J20" s="698"/>
      <c r="K20" s="699"/>
      <c r="L20" s="699"/>
      <c r="M20" s="700"/>
      <c r="N20" s="698"/>
      <c r="O20" s="699"/>
      <c r="P20" s="699"/>
      <c r="Q20" s="700"/>
      <c r="R20" s="698"/>
      <c r="S20" s="699"/>
      <c r="T20" s="699"/>
      <c r="U20" s="699"/>
      <c r="V20" s="700"/>
      <c r="W20" s="698"/>
      <c r="X20" s="699"/>
      <c r="Y20" s="699"/>
      <c r="Z20" s="700"/>
      <c r="AA20" s="698"/>
      <c r="AB20" s="700"/>
      <c r="AC20" s="698"/>
      <c r="AD20" s="699"/>
      <c r="AE20" s="699"/>
      <c r="AF20" s="700"/>
      <c r="AG20" s="698"/>
      <c r="AH20" s="700"/>
      <c r="AI20" s="707"/>
      <c r="AJ20" s="708"/>
      <c r="AK20" s="708"/>
      <c r="AL20" s="708"/>
      <c r="AM20" s="708"/>
      <c r="AN20" s="708"/>
      <c r="AO20" s="708"/>
      <c r="AP20" s="708"/>
      <c r="AQ20" s="708"/>
      <c r="AR20" s="708"/>
      <c r="AS20" s="708"/>
      <c r="AT20" s="708"/>
      <c r="AU20" s="708"/>
      <c r="AV20" s="708"/>
      <c r="AW20" s="708"/>
      <c r="AX20" s="708"/>
      <c r="AY20" s="708"/>
      <c r="AZ20" s="708"/>
      <c r="BA20" s="708"/>
      <c r="BB20" s="708"/>
      <c r="BC20" s="708"/>
      <c r="BD20" s="708"/>
      <c r="BE20" s="708"/>
      <c r="BF20" s="708"/>
      <c r="BG20" s="708"/>
      <c r="BH20" s="708"/>
      <c r="BI20" s="708"/>
      <c r="BJ20" s="708"/>
      <c r="BK20" s="708"/>
      <c r="BL20" s="708"/>
      <c r="BM20" s="709"/>
    </row>
    <row r="21" spans="2:65" s="34" customFormat="1" ht="18" customHeight="1">
      <c r="B21" s="710" t="s">
        <v>391</v>
      </c>
      <c r="C21" s="711"/>
      <c r="D21" s="711"/>
      <c r="E21" s="711"/>
      <c r="F21" s="711"/>
      <c r="G21" s="712"/>
      <c r="H21" s="710" t="s">
        <v>388</v>
      </c>
      <c r="I21" s="712"/>
      <c r="J21" s="710" t="s">
        <v>66</v>
      </c>
      <c r="K21" s="711"/>
      <c r="L21" s="711"/>
      <c r="M21" s="712"/>
      <c r="N21" s="710">
        <v>0</v>
      </c>
      <c r="O21" s="711"/>
      <c r="P21" s="711"/>
      <c r="Q21" s="712"/>
      <c r="R21" s="710" t="s">
        <v>392</v>
      </c>
      <c r="S21" s="711"/>
      <c r="T21" s="711"/>
      <c r="U21" s="711"/>
      <c r="V21" s="712"/>
      <c r="W21" s="710" t="s">
        <v>379</v>
      </c>
      <c r="X21" s="711"/>
      <c r="Y21" s="711"/>
      <c r="Z21" s="712"/>
      <c r="AA21" s="710">
        <v>5</v>
      </c>
      <c r="AB21" s="712"/>
      <c r="AC21" s="710">
        <v>600</v>
      </c>
      <c r="AD21" s="711"/>
      <c r="AE21" s="711"/>
      <c r="AF21" s="712"/>
      <c r="AG21" s="710">
        <v>30</v>
      </c>
      <c r="AH21" s="712"/>
      <c r="AI21" s="683" t="s">
        <v>393</v>
      </c>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5"/>
    </row>
    <row r="22" spans="2:65" s="34" customFormat="1" ht="18" customHeight="1">
      <c r="B22" s="713"/>
      <c r="C22" s="714"/>
      <c r="D22" s="714"/>
      <c r="E22" s="714"/>
      <c r="F22" s="714"/>
      <c r="G22" s="715"/>
      <c r="H22" s="713"/>
      <c r="I22" s="715"/>
      <c r="J22" s="713"/>
      <c r="K22" s="714"/>
      <c r="L22" s="714"/>
      <c r="M22" s="715"/>
      <c r="N22" s="713"/>
      <c r="O22" s="714"/>
      <c r="P22" s="714"/>
      <c r="Q22" s="715"/>
      <c r="R22" s="713"/>
      <c r="S22" s="714"/>
      <c r="T22" s="714"/>
      <c r="U22" s="714"/>
      <c r="V22" s="715"/>
      <c r="W22" s="713"/>
      <c r="X22" s="714"/>
      <c r="Y22" s="714"/>
      <c r="Z22" s="715"/>
      <c r="AA22" s="713"/>
      <c r="AB22" s="715"/>
      <c r="AC22" s="713"/>
      <c r="AD22" s="714"/>
      <c r="AE22" s="714"/>
      <c r="AF22" s="715"/>
      <c r="AG22" s="713"/>
      <c r="AH22" s="715"/>
      <c r="AI22" s="686"/>
      <c r="AJ22" s="687"/>
      <c r="AK22" s="687"/>
      <c r="AL22" s="687"/>
      <c r="AM22" s="687"/>
      <c r="AN22" s="687"/>
      <c r="AO22" s="687"/>
      <c r="AP22" s="687"/>
      <c r="AQ22" s="687"/>
      <c r="AR22" s="687"/>
      <c r="AS22" s="687"/>
      <c r="AT22" s="687"/>
      <c r="AU22" s="687"/>
      <c r="AV22" s="687"/>
      <c r="AW22" s="687"/>
      <c r="AX22" s="687"/>
      <c r="AY22" s="687"/>
      <c r="AZ22" s="687"/>
      <c r="BA22" s="687"/>
      <c r="BB22" s="687"/>
      <c r="BC22" s="687"/>
      <c r="BD22" s="687"/>
      <c r="BE22" s="687"/>
      <c r="BF22" s="687"/>
      <c r="BG22" s="687"/>
      <c r="BH22" s="687"/>
      <c r="BI22" s="687"/>
      <c r="BJ22" s="687"/>
      <c r="BK22" s="687"/>
      <c r="BL22" s="687"/>
      <c r="BM22" s="688"/>
    </row>
    <row r="23" spans="2:65" s="34" customFormat="1" ht="18" customHeight="1">
      <c r="B23" s="713"/>
      <c r="C23" s="714"/>
      <c r="D23" s="714"/>
      <c r="E23" s="714"/>
      <c r="F23" s="714"/>
      <c r="G23" s="715"/>
      <c r="H23" s="713"/>
      <c r="I23" s="715"/>
      <c r="J23" s="713"/>
      <c r="K23" s="714"/>
      <c r="L23" s="714"/>
      <c r="M23" s="715"/>
      <c r="N23" s="713"/>
      <c r="O23" s="714"/>
      <c r="P23" s="714"/>
      <c r="Q23" s="715"/>
      <c r="R23" s="713"/>
      <c r="S23" s="714"/>
      <c r="T23" s="714"/>
      <c r="U23" s="714"/>
      <c r="V23" s="715"/>
      <c r="W23" s="713"/>
      <c r="X23" s="714"/>
      <c r="Y23" s="714"/>
      <c r="Z23" s="715"/>
      <c r="AA23" s="713"/>
      <c r="AB23" s="715"/>
      <c r="AC23" s="713"/>
      <c r="AD23" s="714"/>
      <c r="AE23" s="714"/>
      <c r="AF23" s="715"/>
      <c r="AG23" s="713"/>
      <c r="AH23" s="715"/>
      <c r="AI23" s="686"/>
      <c r="AJ23" s="687"/>
      <c r="AK23" s="687"/>
      <c r="AL23" s="687"/>
      <c r="AM23" s="687"/>
      <c r="AN23" s="687"/>
      <c r="AO23" s="687"/>
      <c r="AP23" s="687"/>
      <c r="AQ23" s="687"/>
      <c r="AR23" s="687"/>
      <c r="AS23" s="687"/>
      <c r="AT23" s="687"/>
      <c r="AU23" s="687"/>
      <c r="AV23" s="687"/>
      <c r="AW23" s="687"/>
      <c r="AX23" s="687"/>
      <c r="AY23" s="687"/>
      <c r="AZ23" s="687"/>
      <c r="BA23" s="687"/>
      <c r="BB23" s="687"/>
      <c r="BC23" s="687"/>
      <c r="BD23" s="687"/>
      <c r="BE23" s="687"/>
      <c r="BF23" s="687"/>
      <c r="BG23" s="687"/>
      <c r="BH23" s="687"/>
      <c r="BI23" s="687"/>
      <c r="BJ23" s="687"/>
      <c r="BK23" s="687"/>
      <c r="BL23" s="687"/>
      <c r="BM23" s="688"/>
    </row>
    <row r="24" spans="2:65" s="34" customFormat="1" ht="18" customHeight="1">
      <c r="B24" s="716"/>
      <c r="C24" s="717"/>
      <c r="D24" s="717"/>
      <c r="E24" s="717"/>
      <c r="F24" s="717"/>
      <c r="G24" s="718"/>
      <c r="H24" s="716"/>
      <c r="I24" s="718"/>
      <c r="J24" s="716"/>
      <c r="K24" s="717"/>
      <c r="L24" s="717"/>
      <c r="M24" s="718"/>
      <c r="N24" s="716"/>
      <c r="O24" s="717"/>
      <c r="P24" s="717"/>
      <c r="Q24" s="718"/>
      <c r="R24" s="716"/>
      <c r="S24" s="717"/>
      <c r="T24" s="717"/>
      <c r="U24" s="717"/>
      <c r="V24" s="718"/>
      <c r="W24" s="716"/>
      <c r="X24" s="717"/>
      <c r="Y24" s="717"/>
      <c r="Z24" s="718"/>
      <c r="AA24" s="716"/>
      <c r="AB24" s="718"/>
      <c r="AC24" s="716"/>
      <c r="AD24" s="717"/>
      <c r="AE24" s="717"/>
      <c r="AF24" s="718"/>
      <c r="AG24" s="716"/>
      <c r="AH24" s="718"/>
      <c r="AI24" s="689"/>
      <c r="AJ24" s="690"/>
      <c r="AK24" s="690"/>
      <c r="AL24" s="690"/>
      <c r="AM24" s="690"/>
      <c r="AN24" s="690"/>
      <c r="AO24" s="690"/>
      <c r="AP24" s="690"/>
      <c r="AQ24" s="690"/>
      <c r="AR24" s="690"/>
      <c r="AS24" s="690"/>
      <c r="AT24" s="690"/>
      <c r="AU24" s="690"/>
      <c r="AV24" s="690"/>
      <c r="AW24" s="690"/>
      <c r="AX24" s="690"/>
      <c r="AY24" s="690"/>
      <c r="AZ24" s="690"/>
      <c r="BA24" s="690"/>
      <c r="BB24" s="690"/>
      <c r="BC24" s="690"/>
      <c r="BD24" s="690"/>
      <c r="BE24" s="690"/>
      <c r="BF24" s="690"/>
      <c r="BG24" s="690"/>
      <c r="BH24" s="690"/>
      <c r="BI24" s="690"/>
      <c r="BJ24" s="690"/>
      <c r="BK24" s="690"/>
      <c r="BL24" s="690"/>
      <c r="BM24" s="691"/>
    </row>
    <row r="25" spans="2:65" s="34" customFormat="1" ht="18" customHeight="1">
      <c r="B25" s="692" t="s">
        <v>394</v>
      </c>
      <c r="C25" s="693"/>
      <c r="D25" s="693"/>
      <c r="E25" s="693"/>
      <c r="F25" s="693"/>
      <c r="G25" s="694"/>
      <c r="H25" s="692" t="s">
        <v>395</v>
      </c>
      <c r="I25" s="694"/>
      <c r="J25" s="692" t="s">
        <v>74</v>
      </c>
      <c r="K25" s="693"/>
      <c r="L25" s="693"/>
      <c r="M25" s="694"/>
      <c r="N25" s="692">
        <v>10</v>
      </c>
      <c r="O25" s="693"/>
      <c r="P25" s="693"/>
      <c r="Q25" s="694"/>
      <c r="R25" s="692" t="s">
        <v>396</v>
      </c>
      <c r="S25" s="693"/>
      <c r="T25" s="693"/>
      <c r="U25" s="693"/>
      <c r="V25" s="694"/>
      <c r="W25" s="692">
        <v>2</v>
      </c>
      <c r="X25" s="693"/>
      <c r="Y25" s="693"/>
      <c r="Z25" s="694"/>
      <c r="AA25" s="692">
        <v>3</v>
      </c>
      <c r="AB25" s="694"/>
      <c r="AC25" s="692">
        <v>200</v>
      </c>
      <c r="AD25" s="693"/>
      <c r="AE25" s="693"/>
      <c r="AF25" s="694"/>
      <c r="AG25" s="692">
        <v>60</v>
      </c>
      <c r="AH25" s="694"/>
      <c r="AI25" s="701" t="s">
        <v>397</v>
      </c>
      <c r="AJ25" s="702"/>
      <c r="AK25" s="702"/>
      <c r="AL25" s="702"/>
      <c r="AM25" s="702"/>
      <c r="AN25" s="702"/>
      <c r="AO25" s="702"/>
      <c r="AP25" s="702"/>
      <c r="AQ25" s="702"/>
      <c r="AR25" s="702"/>
      <c r="AS25" s="702"/>
      <c r="AT25" s="702"/>
      <c r="AU25" s="702"/>
      <c r="AV25" s="702"/>
      <c r="AW25" s="702"/>
      <c r="AX25" s="702"/>
      <c r="AY25" s="702"/>
      <c r="AZ25" s="702"/>
      <c r="BA25" s="702"/>
      <c r="BB25" s="702"/>
      <c r="BC25" s="702"/>
      <c r="BD25" s="702"/>
      <c r="BE25" s="702"/>
      <c r="BF25" s="702"/>
      <c r="BG25" s="702"/>
      <c r="BH25" s="702"/>
      <c r="BI25" s="702"/>
      <c r="BJ25" s="702"/>
      <c r="BK25" s="702"/>
      <c r="BL25" s="702"/>
      <c r="BM25" s="703"/>
    </row>
    <row r="26" spans="2:65" s="34" customFormat="1" ht="18" customHeight="1">
      <c r="B26" s="695"/>
      <c r="C26" s="696"/>
      <c r="D26" s="696"/>
      <c r="E26" s="696"/>
      <c r="F26" s="696"/>
      <c r="G26" s="697"/>
      <c r="H26" s="695"/>
      <c r="I26" s="697"/>
      <c r="J26" s="695"/>
      <c r="K26" s="696"/>
      <c r="L26" s="696"/>
      <c r="M26" s="697"/>
      <c r="N26" s="695"/>
      <c r="O26" s="696"/>
      <c r="P26" s="696"/>
      <c r="Q26" s="697"/>
      <c r="R26" s="695"/>
      <c r="S26" s="696"/>
      <c r="T26" s="696"/>
      <c r="U26" s="696"/>
      <c r="V26" s="697"/>
      <c r="W26" s="695"/>
      <c r="X26" s="696"/>
      <c r="Y26" s="696"/>
      <c r="Z26" s="697"/>
      <c r="AA26" s="695"/>
      <c r="AB26" s="697"/>
      <c r="AC26" s="695"/>
      <c r="AD26" s="696"/>
      <c r="AE26" s="696"/>
      <c r="AF26" s="697"/>
      <c r="AG26" s="695"/>
      <c r="AH26" s="697"/>
      <c r="AI26" s="704"/>
      <c r="AJ26" s="705"/>
      <c r="AK26" s="705"/>
      <c r="AL26" s="705"/>
      <c r="AM26" s="705"/>
      <c r="AN26" s="705"/>
      <c r="AO26" s="705"/>
      <c r="AP26" s="705"/>
      <c r="AQ26" s="705"/>
      <c r="AR26" s="705"/>
      <c r="AS26" s="705"/>
      <c r="AT26" s="705"/>
      <c r="AU26" s="705"/>
      <c r="AV26" s="705"/>
      <c r="AW26" s="705"/>
      <c r="AX26" s="705"/>
      <c r="AY26" s="705"/>
      <c r="AZ26" s="705"/>
      <c r="BA26" s="705"/>
      <c r="BB26" s="705"/>
      <c r="BC26" s="705"/>
      <c r="BD26" s="705"/>
      <c r="BE26" s="705"/>
      <c r="BF26" s="705"/>
      <c r="BG26" s="705"/>
      <c r="BH26" s="705"/>
      <c r="BI26" s="705"/>
      <c r="BJ26" s="705"/>
      <c r="BK26" s="705"/>
      <c r="BL26" s="705"/>
      <c r="BM26" s="706"/>
    </row>
    <row r="27" spans="2:65" s="34" customFormat="1" ht="18" customHeight="1">
      <c r="B27" s="695"/>
      <c r="C27" s="696"/>
      <c r="D27" s="696"/>
      <c r="E27" s="696"/>
      <c r="F27" s="696"/>
      <c r="G27" s="697"/>
      <c r="H27" s="695"/>
      <c r="I27" s="697"/>
      <c r="J27" s="695"/>
      <c r="K27" s="696"/>
      <c r="L27" s="696"/>
      <c r="M27" s="697"/>
      <c r="N27" s="695"/>
      <c r="O27" s="696"/>
      <c r="P27" s="696"/>
      <c r="Q27" s="697"/>
      <c r="R27" s="695"/>
      <c r="S27" s="696"/>
      <c r="T27" s="696"/>
      <c r="U27" s="696"/>
      <c r="V27" s="697"/>
      <c r="W27" s="695"/>
      <c r="X27" s="696"/>
      <c r="Y27" s="696"/>
      <c r="Z27" s="697"/>
      <c r="AA27" s="695"/>
      <c r="AB27" s="697"/>
      <c r="AC27" s="695"/>
      <c r="AD27" s="696"/>
      <c r="AE27" s="696"/>
      <c r="AF27" s="697"/>
      <c r="AG27" s="695"/>
      <c r="AH27" s="697"/>
      <c r="AI27" s="704"/>
      <c r="AJ27" s="705"/>
      <c r="AK27" s="705"/>
      <c r="AL27" s="705"/>
      <c r="AM27" s="705"/>
      <c r="AN27" s="705"/>
      <c r="AO27" s="705"/>
      <c r="AP27" s="705"/>
      <c r="AQ27" s="705"/>
      <c r="AR27" s="705"/>
      <c r="AS27" s="705"/>
      <c r="AT27" s="705"/>
      <c r="AU27" s="705"/>
      <c r="AV27" s="705"/>
      <c r="AW27" s="705"/>
      <c r="AX27" s="705"/>
      <c r="AY27" s="705"/>
      <c r="AZ27" s="705"/>
      <c r="BA27" s="705"/>
      <c r="BB27" s="705"/>
      <c r="BC27" s="705"/>
      <c r="BD27" s="705"/>
      <c r="BE27" s="705"/>
      <c r="BF27" s="705"/>
      <c r="BG27" s="705"/>
      <c r="BH27" s="705"/>
      <c r="BI27" s="705"/>
      <c r="BJ27" s="705"/>
      <c r="BK27" s="705"/>
      <c r="BL27" s="705"/>
      <c r="BM27" s="706"/>
    </row>
    <row r="28" spans="2:65" s="34" customFormat="1" ht="18" customHeight="1">
      <c r="B28" s="698"/>
      <c r="C28" s="699"/>
      <c r="D28" s="699"/>
      <c r="E28" s="699"/>
      <c r="F28" s="699"/>
      <c r="G28" s="700"/>
      <c r="H28" s="698"/>
      <c r="I28" s="700"/>
      <c r="J28" s="698"/>
      <c r="K28" s="699"/>
      <c r="L28" s="699"/>
      <c r="M28" s="700"/>
      <c r="N28" s="698"/>
      <c r="O28" s="699"/>
      <c r="P28" s="699"/>
      <c r="Q28" s="700"/>
      <c r="R28" s="698"/>
      <c r="S28" s="699"/>
      <c r="T28" s="699"/>
      <c r="U28" s="699"/>
      <c r="V28" s="700"/>
      <c r="W28" s="698"/>
      <c r="X28" s="699"/>
      <c r="Y28" s="699"/>
      <c r="Z28" s="700"/>
      <c r="AA28" s="698"/>
      <c r="AB28" s="700"/>
      <c r="AC28" s="698"/>
      <c r="AD28" s="699"/>
      <c r="AE28" s="699"/>
      <c r="AF28" s="700"/>
      <c r="AG28" s="698"/>
      <c r="AH28" s="700"/>
      <c r="AI28" s="707"/>
      <c r="AJ28" s="708"/>
      <c r="AK28" s="708"/>
      <c r="AL28" s="708"/>
      <c r="AM28" s="708"/>
      <c r="AN28" s="708"/>
      <c r="AO28" s="708"/>
      <c r="AP28" s="708"/>
      <c r="AQ28" s="708"/>
      <c r="AR28" s="708"/>
      <c r="AS28" s="708"/>
      <c r="AT28" s="708"/>
      <c r="AU28" s="708"/>
      <c r="AV28" s="708"/>
      <c r="AW28" s="708"/>
      <c r="AX28" s="708"/>
      <c r="AY28" s="708"/>
      <c r="AZ28" s="708"/>
      <c r="BA28" s="708"/>
      <c r="BB28" s="708"/>
      <c r="BC28" s="708"/>
      <c r="BD28" s="708"/>
      <c r="BE28" s="708"/>
      <c r="BF28" s="708"/>
      <c r="BG28" s="708"/>
      <c r="BH28" s="708"/>
      <c r="BI28" s="708"/>
      <c r="BJ28" s="708"/>
      <c r="BK28" s="708"/>
      <c r="BL28" s="708"/>
      <c r="BM28" s="709"/>
    </row>
    <row r="29" spans="2:65" s="34" customFormat="1" ht="18" customHeight="1">
      <c r="B29" s="710" t="s">
        <v>398</v>
      </c>
      <c r="C29" s="711"/>
      <c r="D29" s="711"/>
      <c r="E29" s="711"/>
      <c r="F29" s="711"/>
      <c r="G29" s="712"/>
      <c r="H29" s="710" t="s">
        <v>395</v>
      </c>
      <c r="I29" s="712"/>
      <c r="J29" s="710" t="s">
        <v>74</v>
      </c>
      <c r="K29" s="711"/>
      <c r="L29" s="711"/>
      <c r="M29" s="712"/>
      <c r="N29" s="710">
        <v>-10</v>
      </c>
      <c r="O29" s="711"/>
      <c r="P29" s="711"/>
      <c r="Q29" s="712"/>
      <c r="R29" s="710" t="s">
        <v>399</v>
      </c>
      <c r="S29" s="711"/>
      <c r="T29" s="711"/>
      <c r="U29" s="711"/>
      <c r="V29" s="712"/>
      <c r="W29" s="710">
        <v>2</v>
      </c>
      <c r="X29" s="711"/>
      <c r="Y29" s="711"/>
      <c r="Z29" s="712"/>
      <c r="AA29" s="710">
        <v>4</v>
      </c>
      <c r="AB29" s="712"/>
      <c r="AC29" s="710">
        <v>300</v>
      </c>
      <c r="AD29" s="711"/>
      <c r="AE29" s="711"/>
      <c r="AF29" s="712"/>
      <c r="AG29" s="710">
        <v>60</v>
      </c>
      <c r="AH29" s="712"/>
      <c r="AI29" s="683" t="s">
        <v>400</v>
      </c>
      <c r="AJ29" s="684"/>
      <c r="AK29" s="684"/>
      <c r="AL29" s="684"/>
      <c r="AM29" s="684"/>
      <c r="AN29" s="684"/>
      <c r="AO29" s="684"/>
      <c r="AP29" s="684"/>
      <c r="AQ29" s="684"/>
      <c r="AR29" s="684"/>
      <c r="AS29" s="684"/>
      <c r="AT29" s="684"/>
      <c r="AU29" s="684"/>
      <c r="AV29" s="684"/>
      <c r="AW29" s="684"/>
      <c r="AX29" s="684"/>
      <c r="AY29" s="684"/>
      <c r="AZ29" s="684"/>
      <c r="BA29" s="684"/>
      <c r="BB29" s="684"/>
      <c r="BC29" s="684"/>
      <c r="BD29" s="684"/>
      <c r="BE29" s="684"/>
      <c r="BF29" s="684"/>
      <c r="BG29" s="684"/>
      <c r="BH29" s="684"/>
      <c r="BI29" s="684"/>
      <c r="BJ29" s="684"/>
      <c r="BK29" s="684"/>
      <c r="BL29" s="684"/>
      <c r="BM29" s="685"/>
    </row>
    <row r="30" spans="2:65" s="34" customFormat="1" ht="18" customHeight="1">
      <c r="B30" s="713"/>
      <c r="C30" s="714"/>
      <c r="D30" s="714"/>
      <c r="E30" s="714"/>
      <c r="F30" s="714"/>
      <c r="G30" s="715"/>
      <c r="H30" s="713"/>
      <c r="I30" s="715"/>
      <c r="J30" s="713"/>
      <c r="K30" s="714"/>
      <c r="L30" s="714"/>
      <c r="M30" s="715"/>
      <c r="N30" s="713"/>
      <c r="O30" s="714"/>
      <c r="P30" s="714"/>
      <c r="Q30" s="715"/>
      <c r="R30" s="713"/>
      <c r="S30" s="714"/>
      <c r="T30" s="714"/>
      <c r="U30" s="714"/>
      <c r="V30" s="715"/>
      <c r="W30" s="713"/>
      <c r="X30" s="714"/>
      <c r="Y30" s="714"/>
      <c r="Z30" s="715"/>
      <c r="AA30" s="713"/>
      <c r="AB30" s="715"/>
      <c r="AC30" s="713"/>
      <c r="AD30" s="714"/>
      <c r="AE30" s="714"/>
      <c r="AF30" s="715"/>
      <c r="AG30" s="713"/>
      <c r="AH30" s="715"/>
      <c r="AI30" s="686"/>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8"/>
    </row>
    <row r="31" spans="2:65" s="34" customFormat="1" ht="18" customHeight="1">
      <c r="B31" s="713"/>
      <c r="C31" s="714"/>
      <c r="D31" s="714"/>
      <c r="E31" s="714"/>
      <c r="F31" s="714"/>
      <c r="G31" s="715"/>
      <c r="H31" s="713"/>
      <c r="I31" s="715"/>
      <c r="J31" s="713"/>
      <c r="K31" s="714"/>
      <c r="L31" s="714"/>
      <c r="M31" s="715"/>
      <c r="N31" s="713"/>
      <c r="O31" s="714"/>
      <c r="P31" s="714"/>
      <c r="Q31" s="715"/>
      <c r="R31" s="713"/>
      <c r="S31" s="714"/>
      <c r="T31" s="714"/>
      <c r="U31" s="714"/>
      <c r="V31" s="715"/>
      <c r="W31" s="713"/>
      <c r="X31" s="714"/>
      <c r="Y31" s="714"/>
      <c r="Z31" s="715"/>
      <c r="AA31" s="713"/>
      <c r="AB31" s="715"/>
      <c r="AC31" s="713"/>
      <c r="AD31" s="714"/>
      <c r="AE31" s="714"/>
      <c r="AF31" s="715"/>
      <c r="AG31" s="713"/>
      <c r="AH31" s="715"/>
      <c r="AI31" s="686"/>
      <c r="AJ31" s="687"/>
      <c r="AK31" s="687"/>
      <c r="AL31" s="687"/>
      <c r="AM31" s="687"/>
      <c r="AN31" s="687"/>
      <c r="AO31" s="687"/>
      <c r="AP31" s="687"/>
      <c r="AQ31" s="687"/>
      <c r="AR31" s="687"/>
      <c r="AS31" s="687"/>
      <c r="AT31" s="687"/>
      <c r="AU31" s="687"/>
      <c r="AV31" s="687"/>
      <c r="AW31" s="687"/>
      <c r="AX31" s="687"/>
      <c r="AY31" s="687"/>
      <c r="AZ31" s="687"/>
      <c r="BA31" s="687"/>
      <c r="BB31" s="687"/>
      <c r="BC31" s="687"/>
      <c r="BD31" s="687"/>
      <c r="BE31" s="687"/>
      <c r="BF31" s="687"/>
      <c r="BG31" s="687"/>
      <c r="BH31" s="687"/>
      <c r="BI31" s="687"/>
      <c r="BJ31" s="687"/>
      <c r="BK31" s="687"/>
      <c r="BL31" s="687"/>
      <c r="BM31" s="688"/>
    </row>
    <row r="32" spans="2:65" s="34" customFormat="1" ht="18" customHeight="1">
      <c r="B32" s="716"/>
      <c r="C32" s="717"/>
      <c r="D32" s="717"/>
      <c r="E32" s="717"/>
      <c r="F32" s="717"/>
      <c r="G32" s="718"/>
      <c r="H32" s="716"/>
      <c r="I32" s="718"/>
      <c r="J32" s="716"/>
      <c r="K32" s="717"/>
      <c r="L32" s="717"/>
      <c r="M32" s="718"/>
      <c r="N32" s="716"/>
      <c r="O32" s="717"/>
      <c r="P32" s="717"/>
      <c r="Q32" s="718"/>
      <c r="R32" s="716"/>
      <c r="S32" s="717"/>
      <c r="T32" s="717"/>
      <c r="U32" s="717"/>
      <c r="V32" s="718"/>
      <c r="W32" s="716"/>
      <c r="X32" s="717"/>
      <c r="Y32" s="717"/>
      <c r="Z32" s="718"/>
      <c r="AA32" s="716"/>
      <c r="AB32" s="718"/>
      <c r="AC32" s="716"/>
      <c r="AD32" s="717"/>
      <c r="AE32" s="717"/>
      <c r="AF32" s="718"/>
      <c r="AG32" s="716"/>
      <c r="AH32" s="718"/>
      <c r="AI32" s="689"/>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1"/>
    </row>
    <row r="33" spans="2:66" s="34" customFormat="1" ht="18" customHeight="1">
      <c r="B33" s="692" t="s">
        <v>401</v>
      </c>
      <c r="C33" s="693"/>
      <c r="D33" s="693"/>
      <c r="E33" s="693"/>
      <c r="F33" s="693"/>
      <c r="G33" s="694"/>
      <c r="H33" s="692" t="s">
        <v>395</v>
      </c>
      <c r="I33" s="694"/>
      <c r="J33" s="692" t="s">
        <v>74</v>
      </c>
      <c r="K33" s="693"/>
      <c r="L33" s="693"/>
      <c r="M33" s="694"/>
      <c r="N33" s="692">
        <v>10</v>
      </c>
      <c r="O33" s="693"/>
      <c r="P33" s="693"/>
      <c r="Q33" s="694"/>
      <c r="R33" s="692" t="s">
        <v>402</v>
      </c>
      <c r="S33" s="693"/>
      <c r="T33" s="693"/>
      <c r="U33" s="693"/>
      <c r="V33" s="694"/>
      <c r="W33" s="692" t="s">
        <v>379</v>
      </c>
      <c r="X33" s="693"/>
      <c r="Y33" s="693"/>
      <c r="Z33" s="694"/>
      <c r="AA33" s="692">
        <v>1</v>
      </c>
      <c r="AB33" s="694"/>
      <c r="AC33" s="692">
        <v>50</v>
      </c>
      <c r="AD33" s="693"/>
      <c r="AE33" s="693"/>
      <c r="AF33" s="694"/>
      <c r="AG33" s="692">
        <v>80</v>
      </c>
      <c r="AH33" s="694"/>
      <c r="AI33" s="701" t="s">
        <v>403</v>
      </c>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c r="BM33" s="703"/>
      <c r="BN33" s="38"/>
    </row>
    <row r="34" spans="2:66" s="34" customFormat="1" ht="18" customHeight="1">
      <c r="B34" s="695"/>
      <c r="C34" s="696"/>
      <c r="D34" s="696"/>
      <c r="E34" s="696"/>
      <c r="F34" s="696"/>
      <c r="G34" s="697"/>
      <c r="H34" s="695"/>
      <c r="I34" s="697"/>
      <c r="J34" s="695"/>
      <c r="K34" s="696"/>
      <c r="L34" s="696"/>
      <c r="M34" s="697"/>
      <c r="N34" s="695"/>
      <c r="O34" s="696"/>
      <c r="P34" s="696"/>
      <c r="Q34" s="697"/>
      <c r="R34" s="695"/>
      <c r="S34" s="696"/>
      <c r="T34" s="696"/>
      <c r="U34" s="696"/>
      <c r="V34" s="697"/>
      <c r="W34" s="695"/>
      <c r="X34" s="696"/>
      <c r="Y34" s="696"/>
      <c r="Z34" s="697"/>
      <c r="AA34" s="695"/>
      <c r="AB34" s="697"/>
      <c r="AC34" s="695"/>
      <c r="AD34" s="696"/>
      <c r="AE34" s="696"/>
      <c r="AF34" s="697"/>
      <c r="AG34" s="695"/>
      <c r="AH34" s="697"/>
      <c r="AI34" s="704"/>
      <c r="AJ34" s="705"/>
      <c r="AK34" s="705"/>
      <c r="AL34" s="705"/>
      <c r="AM34" s="705"/>
      <c r="AN34" s="705"/>
      <c r="AO34" s="705"/>
      <c r="AP34" s="705"/>
      <c r="AQ34" s="705"/>
      <c r="AR34" s="705"/>
      <c r="AS34" s="705"/>
      <c r="AT34" s="705"/>
      <c r="AU34" s="705"/>
      <c r="AV34" s="705"/>
      <c r="AW34" s="705"/>
      <c r="AX34" s="705"/>
      <c r="AY34" s="705"/>
      <c r="AZ34" s="705"/>
      <c r="BA34" s="705"/>
      <c r="BB34" s="705"/>
      <c r="BC34" s="705"/>
      <c r="BD34" s="705"/>
      <c r="BE34" s="705"/>
      <c r="BF34" s="705"/>
      <c r="BG34" s="705"/>
      <c r="BH34" s="705"/>
      <c r="BI34" s="705"/>
      <c r="BJ34" s="705"/>
      <c r="BK34" s="705"/>
      <c r="BL34" s="705"/>
      <c r="BM34" s="706"/>
    </row>
    <row r="35" spans="2:66" s="34" customFormat="1" ht="18" customHeight="1">
      <c r="B35" s="695"/>
      <c r="C35" s="696"/>
      <c r="D35" s="696"/>
      <c r="E35" s="696"/>
      <c r="F35" s="696"/>
      <c r="G35" s="697"/>
      <c r="H35" s="695"/>
      <c r="I35" s="697"/>
      <c r="J35" s="695"/>
      <c r="K35" s="696"/>
      <c r="L35" s="696"/>
      <c r="M35" s="697"/>
      <c r="N35" s="695"/>
      <c r="O35" s="696"/>
      <c r="P35" s="696"/>
      <c r="Q35" s="697"/>
      <c r="R35" s="695"/>
      <c r="S35" s="696"/>
      <c r="T35" s="696"/>
      <c r="U35" s="696"/>
      <c r="V35" s="697"/>
      <c r="W35" s="695"/>
      <c r="X35" s="696"/>
      <c r="Y35" s="696"/>
      <c r="Z35" s="697"/>
      <c r="AA35" s="695"/>
      <c r="AB35" s="697"/>
      <c r="AC35" s="695"/>
      <c r="AD35" s="696"/>
      <c r="AE35" s="696"/>
      <c r="AF35" s="697"/>
      <c r="AG35" s="695"/>
      <c r="AH35" s="697"/>
      <c r="AI35" s="704"/>
      <c r="AJ35" s="705"/>
      <c r="AK35" s="705"/>
      <c r="AL35" s="705"/>
      <c r="AM35" s="705"/>
      <c r="AN35" s="705"/>
      <c r="AO35" s="705"/>
      <c r="AP35" s="705"/>
      <c r="AQ35" s="705"/>
      <c r="AR35" s="705"/>
      <c r="AS35" s="705"/>
      <c r="AT35" s="705"/>
      <c r="AU35" s="705"/>
      <c r="AV35" s="705"/>
      <c r="AW35" s="705"/>
      <c r="AX35" s="705"/>
      <c r="AY35" s="705"/>
      <c r="AZ35" s="705"/>
      <c r="BA35" s="705"/>
      <c r="BB35" s="705"/>
      <c r="BC35" s="705"/>
      <c r="BD35" s="705"/>
      <c r="BE35" s="705"/>
      <c r="BF35" s="705"/>
      <c r="BG35" s="705"/>
      <c r="BH35" s="705"/>
      <c r="BI35" s="705"/>
      <c r="BJ35" s="705"/>
      <c r="BK35" s="705"/>
      <c r="BL35" s="705"/>
      <c r="BM35" s="706"/>
    </row>
    <row r="36" spans="2:66" s="34" customFormat="1" ht="18" customHeight="1">
      <c r="B36" s="698"/>
      <c r="C36" s="699"/>
      <c r="D36" s="699"/>
      <c r="E36" s="699"/>
      <c r="F36" s="699"/>
      <c r="G36" s="700"/>
      <c r="H36" s="698"/>
      <c r="I36" s="700"/>
      <c r="J36" s="698"/>
      <c r="K36" s="699"/>
      <c r="L36" s="699"/>
      <c r="M36" s="700"/>
      <c r="N36" s="698"/>
      <c r="O36" s="699"/>
      <c r="P36" s="699"/>
      <c r="Q36" s="700"/>
      <c r="R36" s="698"/>
      <c r="S36" s="699"/>
      <c r="T36" s="699"/>
      <c r="U36" s="699"/>
      <c r="V36" s="700"/>
      <c r="W36" s="698"/>
      <c r="X36" s="699"/>
      <c r="Y36" s="699"/>
      <c r="Z36" s="700"/>
      <c r="AA36" s="698"/>
      <c r="AB36" s="700"/>
      <c r="AC36" s="698"/>
      <c r="AD36" s="699"/>
      <c r="AE36" s="699"/>
      <c r="AF36" s="700"/>
      <c r="AG36" s="698"/>
      <c r="AH36" s="700"/>
      <c r="AI36" s="707"/>
      <c r="AJ36" s="708"/>
      <c r="AK36" s="708"/>
      <c r="AL36" s="708"/>
      <c r="AM36" s="708"/>
      <c r="AN36" s="708"/>
      <c r="AO36" s="708"/>
      <c r="AP36" s="708"/>
      <c r="AQ36" s="708"/>
      <c r="AR36" s="708"/>
      <c r="AS36" s="708"/>
      <c r="AT36" s="708"/>
      <c r="AU36" s="708"/>
      <c r="AV36" s="708"/>
      <c r="AW36" s="708"/>
      <c r="AX36" s="708"/>
      <c r="AY36" s="708"/>
      <c r="AZ36" s="708"/>
      <c r="BA36" s="708"/>
      <c r="BB36" s="708"/>
      <c r="BC36" s="708"/>
      <c r="BD36" s="708"/>
      <c r="BE36" s="708"/>
      <c r="BF36" s="708"/>
      <c r="BG36" s="708"/>
      <c r="BH36" s="708"/>
      <c r="BI36" s="708"/>
      <c r="BJ36" s="708"/>
      <c r="BK36" s="708"/>
      <c r="BL36" s="708"/>
      <c r="BM36" s="709"/>
    </row>
    <row r="37" spans="2:66" s="34" customFormat="1" ht="18" customHeight="1">
      <c r="B37" s="710" t="s">
        <v>404</v>
      </c>
      <c r="C37" s="711"/>
      <c r="D37" s="711"/>
      <c r="E37" s="711"/>
      <c r="F37" s="711"/>
      <c r="G37" s="712"/>
      <c r="H37" s="710" t="s">
        <v>395</v>
      </c>
      <c r="I37" s="712"/>
      <c r="J37" s="710" t="s">
        <v>71</v>
      </c>
      <c r="K37" s="711"/>
      <c r="L37" s="711"/>
      <c r="M37" s="712"/>
      <c r="N37" s="710">
        <v>10</v>
      </c>
      <c r="O37" s="711"/>
      <c r="P37" s="711"/>
      <c r="Q37" s="712"/>
      <c r="R37" s="710" t="s">
        <v>405</v>
      </c>
      <c r="S37" s="711"/>
      <c r="T37" s="711"/>
      <c r="U37" s="711"/>
      <c r="V37" s="712"/>
      <c r="W37" s="710" t="s">
        <v>379</v>
      </c>
      <c r="X37" s="711"/>
      <c r="Y37" s="711"/>
      <c r="Z37" s="712"/>
      <c r="AA37" s="710">
        <v>1</v>
      </c>
      <c r="AB37" s="712"/>
      <c r="AC37" s="710">
        <v>5</v>
      </c>
      <c r="AD37" s="711"/>
      <c r="AE37" s="711"/>
      <c r="AF37" s="712"/>
      <c r="AG37" s="710">
        <v>20</v>
      </c>
      <c r="AH37" s="712"/>
      <c r="AI37" s="683" t="s">
        <v>406</v>
      </c>
      <c r="AJ37" s="684"/>
      <c r="AK37" s="684"/>
      <c r="AL37" s="684"/>
      <c r="AM37" s="684"/>
      <c r="AN37" s="684"/>
      <c r="AO37" s="684"/>
      <c r="AP37" s="684"/>
      <c r="AQ37" s="684"/>
      <c r="AR37" s="684"/>
      <c r="AS37" s="684"/>
      <c r="AT37" s="684"/>
      <c r="AU37" s="684"/>
      <c r="AV37" s="684"/>
      <c r="AW37" s="684"/>
      <c r="AX37" s="684"/>
      <c r="AY37" s="684"/>
      <c r="AZ37" s="684"/>
      <c r="BA37" s="684"/>
      <c r="BB37" s="684"/>
      <c r="BC37" s="684"/>
      <c r="BD37" s="684"/>
      <c r="BE37" s="684"/>
      <c r="BF37" s="684"/>
      <c r="BG37" s="684"/>
      <c r="BH37" s="684"/>
      <c r="BI37" s="684"/>
      <c r="BJ37" s="684"/>
      <c r="BK37" s="684"/>
      <c r="BL37" s="684"/>
      <c r="BM37" s="685"/>
    </row>
    <row r="38" spans="2:66" s="34" customFormat="1" ht="18" customHeight="1">
      <c r="B38" s="713"/>
      <c r="C38" s="714"/>
      <c r="D38" s="714"/>
      <c r="E38" s="714"/>
      <c r="F38" s="714"/>
      <c r="G38" s="715"/>
      <c r="H38" s="713"/>
      <c r="I38" s="715"/>
      <c r="J38" s="713"/>
      <c r="K38" s="714"/>
      <c r="L38" s="714"/>
      <c r="M38" s="715"/>
      <c r="N38" s="713"/>
      <c r="O38" s="714"/>
      <c r="P38" s="714"/>
      <c r="Q38" s="715"/>
      <c r="R38" s="713"/>
      <c r="S38" s="714"/>
      <c r="T38" s="714"/>
      <c r="U38" s="714"/>
      <c r="V38" s="715"/>
      <c r="W38" s="713"/>
      <c r="X38" s="714"/>
      <c r="Y38" s="714"/>
      <c r="Z38" s="715"/>
      <c r="AA38" s="713"/>
      <c r="AB38" s="715"/>
      <c r="AC38" s="713"/>
      <c r="AD38" s="714"/>
      <c r="AE38" s="714"/>
      <c r="AF38" s="715"/>
      <c r="AG38" s="713"/>
      <c r="AH38" s="715"/>
      <c r="AI38" s="686"/>
      <c r="AJ38" s="687"/>
      <c r="AK38" s="687"/>
      <c r="AL38" s="687"/>
      <c r="AM38" s="687"/>
      <c r="AN38" s="687"/>
      <c r="AO38" s="687"/>
      <c r="AP38" s="687"/>
      <c r="AQ38" s="687"/>
      <c r="AR38" s="687"/>
      <c r="AS38" s="687"/>
      <c r="AT38" s="687"/>
      <c r="AU38" s="687"/>
      <c r="AV38" s="687"/>
      <c r="AW38" s="687"/>
      <c r="AX38" s="687"/>
      <c r="AY38" s="687"/>
      <c r="AZ38" s="687"/>
      <c r="BA38" s="687"/>
      <c r="BB38" s="687"/>
      <c r="BC38" s="687"/>
      <c r="BD38" s="687"/>
      <c r="BE38" s="687"/>
      <c r="BF38" s="687"/>
      <c r="BG38" s="687"/>
      <c r="BH38" s="687"/>
      <c r="BI38" s="687"/>
      <c r="BJ38" s="687"/>
      <c r="BK38" s="687"/>
      <c r="BL38" s="687"/>
      <c r="BM38" s="688"/>
    </row>
    <row r="39" spans="2:66" s="34" customFormat="1" ht="18" customHeight="1">
      <c r="B39" s="713"/>
      <c r="C39" s="714"/>
      <c r="D39" s="714"/>
      <c r="E39" s="714"/>
      <c r="F39" s="714"/>
      <c r="G39" s="715"/>
      <c r="H39" s="713"/>
      <c r="I39" s="715"/>
      <c r="J39" s="713"/>
      <c r="K39" s="714"/>
      <c r="L39" s="714"/>
      <c r="M39" s="715"/>
      <c r="N39" s="713"/>
      <c r="O39" s="714"/>
      <c r="P39" s="714"/>
      <c r="Q39" s="715"/>
      <c r="R39" s="713"/>
      <c r="S39" s="714"/>
      <c r="T39" s="714"/>
      <c r="U39" s="714"/>
      <c r="V39" s="715"/>
      <c r="W39" s="713"/>
      <c r="X39" s="714"/>
      <c r="Y39" s="714"/>
      <c r="Z39" s="715"/>
      <c r="AA39" s="713"/>
      <c r="AB39" s="715"/>
      <c r="AC39" s="713"/>
      <c r="AD39" s="714"/>
      <c r="AE39" s="714"/>
      <c r="AF39" s="715"/>
      <c r="AG39" s="713"/>
      <c r="AH39" s="715"/>
      <c r="AI39" s="686"/>
      <c r="AJ39" s="687"/>
      <c r="AK39" s="687"/>
      <c r="AL39" s="687"/>
      <c r="AM39" s="687"/>
      <c r="AN39" s="687"/>
      <c r="AO39" s="687"/>
      <c r="AP39" s="687"/>
      <c r="AQ39" s="687"/>
      <c r="AR39" s="687"/>
      <c r="AS39" s="687"/>
      <c r="AT39" s="687"/>
      <c r="AU39" s="687"/>
      <c r="AV39" s="687"/>
      <c r="AW39" s="687"/>
      <c r="AX39" s="687"/>
      <c r="AY39" s="687"/>
      <c r="AZ39" s="687"/>
      <c r="BA39" s="687"/>
      <c r="BB39" s="687"/>
      <c r="BC39" s="687"/>
      <c r="BD39" s="687"/>
      <c r="BE39" s="687"/>
      <c r="BF39" s="687"/>
      <c r="BG39" s="687"/>
      <c r="BH39" s="687"/>
      <c r="BI39" s="687"/>
      <c r="BJ39" s="687"/>
      <c r="BK39" s="687"/>
      <c r="BL39" s="687"/>
      <c r="BM39" s="688"/>
    </row>
    <row r="40" spans="2:66" s="34" customFormat="1" ht="18" customHeight="1">
      <c r="B40" s="716"/>
      <c r="C40" s="717"/>
      <c r="D40" s="717"/>
      <c r="E40" s="717"/>
      <c r="F40" s="717"/>
      <c r="G40" s="718"/>
      <c r="H40" s="716"/>
      <c r="I40" s="718"/>
      <c r="J40" s="716"/>
      <c r="K40" s="717"/>
      <c r="L40" s="717"/>
      <c r="M40" s="718"/>
      <c r="N40" s="716"/>
      <c r="O40" s="717"/>
      <c r="P40" s="717"/>
      <c r="Q40" s="718"/>
      <c r="R40" s="716"/>
      <c r="S40" s="717"/>
      <c r="T40" s="717"/>
      <c r="U40" s="717"/>
      <c r="V40" s="718"/>
      <c r="W40" s="716"/>
      <c r="X40" s="717"/>
      <c r="Y40" s="717"/>
      <c r="Z40" s="718"/>
      <c r="AA40" s="716"/>
      <c r="AB40" s="718"/>
      <c r="AC40" s="716"/>
      <c r="AD40" s="717"/>
      <c r="AE40" s="717"/>
      <c r="AF40" s="718"/>
      <c r="AG40" s="716"/>
      <c r="AH40" s="718"/>
      <c r="AI40" s="689"/>
      <c r="AJ40" s="690"/>
      <c r="AK40" s="690"/>
      <c r="AL40" s="690"/>
      <c r="AM40" s="690"/>
      <c r="AN40" s="690"/>
      <c r="AO40" s="690"/>
      <c r="AP40" s="690"/>
      <c r="AQ40" s="690"/>
      <c r="AR40" s="690"/>
      <c r="AS40" s="690"/>
      <c r="AT40" s="690"/>
      <c r="AU40" s="690"/>
      <c r="AV40" s="690"/>
      <c r="AW40" s="690"/>
      <c r="AX40" s="690"/>
      <c r="AY40" s="690"/>
      <c r="AZ40" s="690"/>
      <c r="BA40" s="690"/>
      <c r="BB40" s="690"/>
      <c r="BC40" s="690"/>
      <c r="BD40" s="690"/>
      <c r="BE40" s="690"/>
      <c r="BF40" s="690"/>
      <c r="BG40" s="690"/>
      <c r="BH40" s="690"/>
      <c r="BI40" s="690"/>
      <c r="BJ40" s="690"/>
      <c r="BK40" s="690"/>
      <c r="BL40" s="690"/>
      <c r="BM40" s="691"/>
    </row>
    <row r="41" spans="2:66" s="34" customFormat="1" ht="18" customHeight="1">
      <c r="B41" s="692" t="s">
        <v>407</v>
      </c>
      <c r="C41" s="693"/>
      <c r="D41" s="693"/>
      <c r="E41" s="693"/>
      <c r="F41" s="693"/>
      <c r="G41" s="694"/>
      <c r="H41" s="692" t="s">
        <v>388</v>
      </c>
      <c r="I41" s="694"/>
      <c r="J41" s="692" t="s">
        <v>71</v>
      </c>
      <c r="K41" s="693"/>
      <c r="L41" s="693"/>
      <c r="M41" s="694"/>
      <c r="N41" s="692">
        <v>10</v>
      </c>
      <c r="O41" s="693"/>
      <c r="P41" s="693"/>
      <c r="Q41" s="694"/>
      <c r="R41" s="692" t="s">
        <v>408</v>
      </c>
      <c r="S41" s="693"/>
      <c r="T41" s="693"/>
      <c r="U41" s="693"/>
      <c r="V41" s="694"/>
      <c r="W41" s="692">
        <v>1</v>
      </c>
      <c r="X41" s="693"/>
      <c r="Y41" s="693"/>
      <c r="Z41" s="694"/>
      <c r="AA41" s="692">
        <v>2</v>
      </c>
      <c r="AB41" s="694"/>
      <c r="AC41" s="692">
        <v>50</v>
      </c>
      <c r="AD41" s="693"/>
      <c r="AE41" s="693"/>
      <c r="AF41" s="694"/>
      <c r="AG41" s="692">
        <v>20</v>
      </c>
      <c r="AH41" s="694"/>
      <c r="AI41" s="701" t="s">
        <v>409</v>
      </c>
      <c r="AJ41" s="702"/>
      <c r="AK41" s="702"/>
      <c r="AL41" s="702"/>
      <c r="AM41" s="702"/>
      <c r="AN41" s="702"/>
      <c r="AO41" s="702"/>
      <c r="AP41" s="702"/>
      <c r="AQ41" s="702"/>
      <c r="AR41" s="702"/>
      <c r="AS41" s="702"/>
      <c r="AT41" s="702"/>
      <c r="AU41" s="702"/>
      <c r="AV41" s="702"/>
      <c r="AW41" s="702"/>
      <c r="AX41" s="702"/>
      <c r="AY41" s="702"/>
      <c r="AZ41" s="702"/>
      <c r="BA41" s="702"/>
      <c r="BB41" s="702"/>
      <c r="BC41" s="702"/>
      <c r="BD41" s="702"/>
      <c r="BE41" s="702"/>
      <c r="BF41" s="702"/>
      <c r="BG41" s="702"/>
      <c r="BH41" s="702"/>
      <c r="BI41" s="702"/>
      <c r="BJ41" s="702"/>
      <c r="BK41" s="702"/>
      <c r="BL41" s="702"/>
      <c r="BM41" s="703"/>
    </row>
    <row r="42" spans="2:66" s="34" customFormat="1" ht="18" customHeight="1">
      <c r="B42" s="695"/>
      <c r="C42" s="696"/>
      <c r="D42" s="696"/>
      <c r="E42" s="696"/>
      <c r="F42" s="696"/>
      <c r="G42" s="697"/>
      <c r="H42" s="695"/>
      <c r="I42" s="697"/>
      <c r="J42" s="695"/>
      <c r="K42" s="696"/>
      <c r="L42" s="696"/>
      <c r="M42" s="697"/>
      <c r="N42" s="695"/>
      <c r="O42" s="696"/>
      <c r="P42" s="696"/>
      <c r="Q42" s="697"/>
      <c r="R42" s="695"/>
      <c r="S42" s="696"/>
      <c r="T42" s="696"/>
      <c r="U42" s="696"/>
      <c r="V42" s="697"/>
      <c r="W42" s="695"/>
      <c r="X42" s="696"/>
      <c r="Y42" s="696"/>
      <c r="Z42" s="697"/>
      <c r="AA42" s="695"/>
      <c r="AB42" s="697"/>
      <c r="AC42" s="695"/>
      <c r="AD42" s="696"/>
      <c r="AE42" s="696"/>
      <c r="AF42" s="697"/>
      <c r="AG42" s="695"/>
      <c r="AH42" s="697"/>
      <c r="AI42" s="704"/>
      <c r="AJ42" s="705"/>
      <c r="AK42" s="705"/>
      <c r="AL42" s="705"/>
      <c r="AM42" s="705"/>
      <c r="AN42" s="705"/>
      <c r="AO42" s="705"/>
      <c r="AP42" s="705"/>
      <c r="AQ42" s="705"/>
      <c r="AR42" s="705"/>
      <c r="AS42" s="705"/>
      <c r="AT42" s="705"/>
      <c r="AU42" s="705"/>
      <c r="AV42" s="705"/>
      <c r="AW42" s="705"/>
      <c r="AX42" s="705"/>
      <c r="AY42" s="705"/>
      <c r="AZ42" s="705"/>
      <c r="BA42" s="705"/>
      <c r="BB42" s="705"/>
      <c r="BC42" s="705"/>
      <c r="BD42" s="705"/>
      <c r="BE42" s="705"/>
      <c r="BF42" s="705"/>
      <c r="BG42" s="705"/>
      <c r="BH42" s="705"/>
      <c r="BI42" s="705"/>
      <c r="BJ42" s="705"/>
      <c r="BK42" s="705"/>
      <c r="BL42" s="705"/>
      <c r="BM42" s="706"/>
    </row>
    <row r="43" spans="2:66" s="34" customFormat="1" ht="18" customHeight="1">
      <c r="B43" s="695"/>
      <c r="C43" s="696"/>
      <c r="D43" s="696"/>
      <c r="E43" s="696"/>
      <c r="F43" s="696"/>
      <c r="G43" s="697"/>
      <c r="H43" s="695"/>
      <c r="I43" s="697"/>
      <c r="J43" s="695"/>
      <c r="K43" s="696"/>
      <c r="L43" s="696"/>
      <c r="M43" s="697"/>
      <c r="N43" s="695"/>
      <c r="O43" s="696"/>
      <c r="P43" s="696"/>
      <c r="Q43" s="697"/>
      <c r="R43" s="695"/>
      <c r="S43" s="696"/>
      <c r="T43" s="696"/>
      <c r="U43" s="696"/>
      <c r="V43" s="697"/>
      <c r="W43" s="695"/>
      <c r="X43" s="696"/>
      <c r="Y43" s="696"/>
      <c r="Z43" s="697"/>
      <c r="AA43" s="695"/>
      <c r="AB43" s="697"/>
      <c r="AC43" s="695"/>
      <c r="AD43" s="696"/>
      <c r="AE43" s="696"/>
      <c r="AF43" s="697"/>
      <c r="AG43" s="695"/>
      <c r="AH43" s="697"/>
      <c r="AI43" s="704"/>
      <c r="AJ43" s="705"/>
      <c r="AK43" s="705"/>
      <c r="AL43" s="705"/>
      <c r="AM43" s="705"/>
      <c r="AN43" s="705"/>
      <c r="AO43" s="705"/>
      <c r="AP43" s="705"/>
      <c r="AQ43" s="705"/>
      <c r="AR43" s="705"/>
      <c r="AS43" s="705"/>
      <c r="AT43" s="705"/>
      <c r="AU43" s="705"/>
      <c r="AV43" s="705"/>
      <c r="AW43" s="705"/>
      <c r="AX43" s="705"/>
      <c r="AY43" s="705"/>
      <c r="AZ43" s="705"/>
      <c r="BA43" s="705"/>
      <c r="BB43" s="705"/>
      <c r="BC43" s="705"/>
      <c r="BD43" s="705"/>
      <c r="BE43" s="705"/>
      <c r="BF43" s="705"/>
      <c r="BG43" s="705"/>
      <c r="BH43" s="705"/>
      <c r="BI43" s="705"/>
      <c r="BJ43" s="705"/>
      <c r="BK43" s="705"/>
      <c r="BL43" s="705"/>
      <c r="BM43" s="706"/>
    </row>
    <row r="44" spans="2:66" s="34" customFormat="1" ht="18" customHeight="1">
      <c r="B44" s="698"/>
      <c r="C44" s="699"/>
      <c r="D44" s="699"/>
      <c r="E44" s="699"/>
      <c r="F44" s="699"/>
      <c r="G44" s="700"/>
      <c r="H44" s="698"/>
      <c r="I44" s="700"/>
      <c r="J44" s="698"/>
      <c r="K44" s="699"/>
      <c r="L44" s="699"/>
      <c r="M44" s="700"/>
      <c r="N44" s="698"/>
      <c r="O44" s="699"/>
      <c r="P44" s="699"/>
      <c r="Q44" s="700"/>
      <c r="R44" s="698"/>
      <c r="S44" s="699"/>
      <c r="T44" s="699"/>
      <c r="U44" s="699"/>
      <c r="V44" s="700"/>
      <c r="W44" s="698"/>
      <c r="X44" s="699"/>
      <c r="Y44" s="699"/>
      <c r="Z44" s="700"/>
      <c r="AA44" s="698"/>
      <c r="AB44" s="700"/>
      <c r="AC44" s="698"/>
      <c r="AD44" s="699"/>
      <c r="AE44" s="699"/>
      <c r="AF44" s="700"/>
      <c r="AG44" s="698"/>
      <c r="AH44" s="700"/>
      <c r="AI44" s="707"/>
      <c r="AJ44" s="708"/>
      <c r="AK44" s="708"/>
      <c r="AL44" s="708"/>
      <c r="AM44" s="708"/>
      <c r="AN44" s="708"/>
      <c r="AO44" s="708"/>
      <c r="AP44" s="708"/>
      <c r="AQ44" s="708"/>
      <c r="AR44" s="708"/>
      <c r="AS44" s="708"/>
      <c r="AT44" s="708"/>
      <c r="AU44" s="708"/>
      <c r="AV44" s="708"/>
      <c r="AW44" s="708"/>
      <c r="AX44" s="708"/>
      <c r="AY44" s="708"/>
      <c r="AZ44" s="708"/>
      <c r="BA44" s="708"/>
      <c r="BB44" s="708"/>
      <c r="BC44" s="708"/>
      <c r="BD44" s="708"/>
      <c r="BE44" s="708"/>
      <c r="BF44" s="708"/>
      <c r="BG44" s="708"/>
      <c r="BH44" s="708"/>
      <c r="BI44" s="708"/>
      <c r="BJ44" s="708"/>
      <c r="BK44" s="708"/>
      <c r="BL44" s="708"/>
      <c r="BM44" s="709"/>
    </row>
    <row r="45" spans="2:66" s="34" customFormat="1" ht="18" customHeight="1">
      <c r="B45" s="710" t="s">
        <v>410</v>
      </c>
      <c r="C45" s="711"/>
      <c r="D45" s="711"/>
      <c r="E45" s="711"/>
      <c r="F45" s="711"/>
      <c r="G45" s="712"/>
      <c r="H45" s="710" t="s">
        <v>388</v>
      </c>
      <c r="I45" s="712"/>
      <c r="J45" s="710" t="s">
        <v>91</v>
      </c>
      <c r="K45" s="711"/>
      <c r="L45" s="711"/>
      <c r="M45" s="712"/>
      <c r="N45" s="710">
        <v>-20</v>
      </c>
      <c r="O45" s="711"/>
      <c r="P45" s="711"/>
      <c r="Q45" s="712"/>
      <c r="R45" s="710" t="s">
        <v>411</v>
      </c>
      <c r="S45" s="711"/>
      <c r="T45" s="711"/>
      <c r="U45" s="711"/>
      <c r="V45" s="712"/>
      <c r="W45" s="710">
        <v>1</v>
      </c>
      <c r="X45" s="711"/>
      <c r="Y45" s="711"/>
      <c r="Z45" s="712"/>
      <c r="AA45" s="710">
        <v>6</v>
      </c>
      <c r="AB45" s="712"/>
      <c r="AC45" s="710">
        <v>600</v>
      </c>
      <c r="AD45" s="711"/>
      <c r="AE45" s="711"/>
      <c r="AF45" s="712"/>
      <c r="AG45" s="710">
        <v>40</v>
      </c>
      <c r="AH45" s="712"/>
      <c r="AI45" s="683" t="s">
        <v>412</v>
      </c>
      <c r="AJ45" s="684"/>
      <c r="AK45" s="684"/>
      <c r="AL45" s="684"/>
      <c r="AM45" s="684"/>
      <c r="AN45" s="684"/>
      <c r="AO45" s="684"/>
      <c r="AP45" s="684"/>
      <c r="AQ45" s="684"/>
      <c r="AR45" s="684"/>
      <c r="AS45" s="684"/>
      <c r="AT45" s="684"/>
      <c r="AU45" s="684"/>
      <c r="AV45" s="684"/>
      <c r="AW45" s="684"/>
      <c r="AX45" s="684"/>
      <c r="AY45" s="684"/>
      <c r="AZ45" s="684"/>
      <c r="BA45" s="684"/>
      <c r="BB45" s="684"/>
      <c r="BC45" s="684"/>
      <c r="BD45" s="684"/>
      <c r="BE45" s="684"/>
      <c r="BF45" s="684"/>
      <c r="BG45" s="684"/>
      <c r="BH45" s="684"/>
      <c r="BI45" s="684"/>
      <c r="BJ45" s="684"/>
      <c r="BK45" s="684"/>
      <c r="BL45" s="684"/>
      <c r="BM45" s="685"/>
    </row>
    <row r="46" spans="2:66" s="34" customFormat="1" ht="18" customHeight="1">
      <c r="B46" s="713"/>
      <c r="C46" s="714"/>
      <c r="D46" s="714"/>
      <c r="E46" s="714"/>
      <c r="F46" s="714"/>
      <c r="G46" s="715"/>
      <c r="H46" s="713"/>
      <c r="I46" s="715"/>
      <c r="J46" s="713"/>
      <c r="K46" s="714"/>
      <c r="L46" s="714"/>
      <c r="M46" s="715"/>
      <c r="N46" s="713"/>
      <c r="O46" s="714"/>
      <c r="P46" s="714"/>
      <c r="Q46" s="715"/>
      <c r="R46" s="713"/>
      <c r="S46" s="714"/>
      <c r="T46" s="714"/>
      <c r="U46" s="714"/>
      <c r="V46" s="715"/>
      <c r="W46" s="713"/>
      <c r="X46" s="714"/>
      <c r="Y46" s="714"/>
      <c r="Z46" s="715"/>
      <c r="AA46" s="713"/>
      <c r="AB46" s="715"/>
      <c r="AC46" s="713"/>
      <c r="AD46" s="714"/>
      <c r="AE46" s="714"/>
      <c r="AF46" s="715"/>
      <c r="AG46" s="713"/>
      <c r="AH46" s="715"/>
      <c r="AI46" s="686"/>
      <c r="AJ46" s="687"/>
      <c r="AK46" s="687"/>
      <c r="AL46" s="687"/>
      <c r="AM46" s="687"/>
      <c r="AN46" s="687"/>
      <c r="AO46" s="687"/>
      <c r="AP46" s="687"/>
      <c r="AQ46" s="687"/>
      <c r="AR46" s="687"/>
      <c r="AS46" s="687"/>
      <c r="AT46" s="687"/>
      <c r="AU46" s="687"/>
      <c r="AV46" s="687"/>
      <c r="AW46" s="687"/>
      <c r="AX46" s="687"/>
      <c r="AY46" s="687"/>
      <c r="AZ46" s="687"/>
      <c r="BA46" s="687"/>
      <c r="BB46" s="687"/>
      <c r="BC46" s="687"/>
      <c r="BD46" s="687"/>
      <c r="BE46" s="687"/>
      <c r="BF46" s="687"/>
      <c r="BG46" s="687"/>
      <c r="BH46" s="687"/>
      <c r="BI46" s="687"/>
      <c r="BJ46" s="687"/>
      <c r="BK46" s="687"/>
      <c r="BL46" s="687"/>
      <c r="BM46" s="688"/>
    </row>
    <row r="47" spans="2:66" s="34" customFormat="1" ht="18" customHeight="1">
      <c r="B47" s="713"/>
      <c r="C47" s="714"/>
      <c r="D47" s="714"/>
      <c r="E47" s="714"/>
      <c r="F47" s="714"/>
      <c r="G47" s="715"/>
      <c r="H47" s="713"/>
      <c r="I47" s="715"/>
      <c r="J47" s="713"/>
      <c r="K47" s="714"/>
      <c r="L47" s="714"/>
      <c r="M47" s="715"/>
      <c r="N47" s="713"/>
      <c r="O47" s="714"/>
      <c r="P47" s="714"/>
      <c r="Q47" s="715"/>
      <c r="R47" s="713"/>
      <c r="S47" s="714"/>
      <c r="T47" s="714"/>
      <c r="U47" s="714"/>
      <c r="V47" s="715"/>
      <c r="W47" s="713"/>
      <c r="X47" s="714"/>
      <c r="Y47" s="714"/>
      <c r="Z47" s="715"/>
      <c r="AA47" s="713"/>
      <c r="AB47" s="715"/>
      <c r="AC47" s="713"/>
      <c r="AD47" s="714"/>
      <c r="AE47" s="714"/>
      <c r="AF47" s="715"/>
      <c r="AG47" s="713"/>
      <c r="AH47" s="715"/>
      <c r="AI47" s="686"/>
      <c r="AJ47" s="687"/>
      <c r="AK47" s="687"/>
      <c r="AL47" s="687"/>
      <c r="AM47" s="687"/>
      <c r="AN47" s="687"/>
      <c r="AO47" s="687"/>
      <c r="AP47" s="687"/>
      <c r="AQ47" s="687"/>
      <c r="AR47" s="687"/>
      <c r="AS47" s="687"/>
      <c r="AT47" s="687"/>
      <c r="AU47" s="687"/>
      <c r="AV47" s="687"/>
      <c r="AW47" s="687"/>
      <c r="AX47" s="687"/>
      <c r="AY47" s="687"/>
      <c r="AZ47" s="687"/>
      <c r="BA47" s="687"/>
      <c r="BB47" s="687"/>
      <c r="BC47" s="687"/>
      <c r="BD47" s="687"/>
      <c r="BE47" s="687"/>
      <c r="BF47" s="687"/>
      <c r="BG47" s="687"/>
      <c r="BH47" s="687"/>
      <c r="BI47" s="687"/>
      <c r="BJ47" s="687"/>
      <c r="BK47" s="687"/>
      <c r="BL47" s="687"/>
      <c r="BM47" s="688"/>
    </row>
    <row r="48" spans="2:66" s="34" customFormat="1" ht="18" customHeight="1">
      <c r="B48" s="716"/>
      <c r="C48" s="717"/>
      <c r="D48" s="717"/>
      <c r="E48" s="717"/>
      <c r="F48" s="717"/>
      <c r="G48" s="718"/>
      <c r="H48" s="716"/>
      <c r="I48" s="718"/>
      <c r="J48" s="716"/>
      <c r="K48" s="717"/>
      <c r="L48" s="717"/>
      <c r="M48" s="718"/>
      <c r="N48" s="716"/>
      <c r="O48" s="717"/>
      <c r="P48" s="717"/>
      <c r="Q48" s="718"/>
      <c r="R48" s="716"/>
      <c r="S48" s="717"/>
      <c r="T48" s="717"/>
      <c r="U48" s="717"/>
      <c r="V48" s="718"/>
      <c r="W48" s="716"/>
      <c r="X48" s="717"/>
      <c r="Y48" s="717"/>
      <c r="Z48" s="718"/>
      <c r="AA48" s="716"/>
      <c r="AB48" s="718"/>
      <c r="AC48" s="716"/>
      <c r="AD48" s="717"/>
      <c r="AE48" s="717"/>
      <c r="AF48" s="718"/>
      <c r="AG48" s="716"/>
      <c r="AH48" s="718"/>
      <c r="AI48" s="689"/>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1"/>
    </row>
    <row r="49" spans="2:65" s="34" customFormat="1" ht="18" customHeight="1">
      <c r="B49" s="692" t="s">
        <v>413</v>
      </c>
      <c r="C49" s="693"/>
      <c r="D49" s="693"/>
      <c r="E49" s="693"/>
      <c r="F49" s="693"/>
      <c r="G49" s="694"/>
      <c r="H49" s="692" t="s">
        <v>395</v>
      </c>
      <c r="I49" s="694"/>
      <c r="J49" s="692" t="s">
        <v>91</v>
      </c>
      <c r="K49" s="693"/>
      <c r="L49" s="693"/>
      <c r="M49" s="694"/>
      <c r="N49" s="692" t="s">
        <v>414</v>
      </c>
      <c r="O49" s="693"/>
      <c r="P49" s="693"/>
      <c r="Q49" s="694"/>
      <c r="R49" s="692" t="s">
        <v>396</v>
      </c>
      <c r="S49" s="693"/>
      <c r="T49" s="693"/>
      <c r="U49" s="693"/>
      <c r="V49" s="694"/>
      <c r="W49" s="692" t="s">
        <v>379</v>
      </c>
      <c r="X49" s="693"/>
      <c r="Y49" s="693"/>
      <c r="Z49" s="694"/>
      <c r="AA49" s="692">
        <v>3</v>
      </c>
      <c r="AB49" s="694"/>
      <c r="AC49" s="692">
        <v>600</v>
      </c>
      <c r="AD49" s="693"/>
      <c r="AE49" s="693"/>
      <c r="AF49" s="694"/>
      <c r="AG49" s="692">
        <v>20</v>
      </c>
      <c r="AH49" s="694"/>
      <c r="AI49" s="701" t="s">
        <v>415</v>
      </c>
      <c r="AJ49" s="702"/>
      <c r="AK49" s="702"/>
      <c r="AL49" s="702"/>
      <c r="AM49" s="702"/>
      <c r="AN49" s="702"/>
      <c r="AO49" s="702"/>
      <c r="AP49" s="702"/>
      <c r="AQ49" s="702"/>
      <c r="AR49" s="702"/>
      <c r="AS49" s="702"/>
      <c r="AT49" s="702"/>
      <c r="AU49" s="702"/>
      <c r="AV49" s="702"/>
      <c r="AW49" s="702"/>
      <c r="AX49" s="702"/>
      <c r="AY49" s="702"/>
      <c r="AZ49" s="702"/>
      <c r="BA49" s="702"/>
      <c r="BB49" s="702"/>
      <c r="BC49" s="702"/>
      <c r="BD49" s="702"/>
      <c r="BE49" s="702"/>
      <c r="BF49" s="702"/>
      <c r="BG49" s="702"/>
      <c r="BH49" s="702"/>
      <c r="BI49" s="702"/>
      <c r="BJ49" s="702"/>
      <c r="BK49" s="702"/>
      <c r="BL49" s="702"/>
      <c r="BM49" s="703"/>
    </row>
    <row r="50" spans="2:65" s="34" customFormat="1" ht="18" customHeight="1">
      <c r="B50" s="695"/>
      <c r="C50" s="696"/>
      <c r="D50" s="696"/>
      <c r="E50" s="696"/>
      <c r="F50" s="696"/>
      <c r="G50" s="697"/>
      <c r="H50" s="695"/>
      <c r="I50" s="697"/>
      <c r="J50" s="695"/>
      <c r="K50" s="696"/>
      <c r="L50" s="696"/>
      <c r="M50" s="697"/>
      <c r="N50" s="695"/>
      <c r="O50" s="696"/>
      <c r="P50" s="696"/>
      <c r="Q50" s="697"/>
      <c r="R50" s="695"/>
      <c r="S50" s="696"/>
      <c r="T50" s="696"/>
      <c r="U50" s="696"/>
      <c r="V50" s="697"/>
      <c r="W50" s="695"/>
      <c r="X50" s="696"/>
      <c r="Y50" s="696"/>
      <c r="Z50" s="697"/>
      <c r="AA50" s="695"/>
      <c r="AB50" s="697"/>
      <c r="AC50" s="695"/>
      <c r="AD50" s="696"/>
      <c r="AE50" s="696"/>
      <c r="AF50" s="697"/>
      <c r="AG50" s="695"/>
      <c r="AH50" s="697"/>
      <c r="AI50" s="704"/>
      <c r="AJ50" s="705"/>
      <c r="AK50" s="705"/>
      <c r="AL50" s="705"/>
      <c r="AM50" s="705"/>
      <c r="AN50" s="705"/>
      <c r="AO50" s="705"/>
      <c r="AP50" s="705"/>
      <c r="AQ50" s="705"/>
      <c r="AR50" s="705"/>
      <c r="AS50" s="705"/>
      <c r="AT50" s="705"/>
      <c r="AU50" s="705"/>
      <c r="AV50" s="705"/>
      <c r="AW50" s="705"/>
      <c r="AX50" s="705"/>
      <c r="AY50" s="705"/>
      <c r="AZ50" s="705"/>
      <c r="BA50" s="705"/>
      <c r="BB50" s="705"/>
      <c r="BC50" s="705"/>
      <c r="BD50" s="705"/>
      <c r="BE50" s="705"/>
      <c r="BF50" s="705"/>
      <c r="BG50" s="705"/>
      <c r="BH50" s="705"/>
      <c r="BI50" s="705"/>
      <c r="BJ50" s="705"/>
      <c r="BK50" s="705"/>
      <c r="BL50" s="705"/>
      <c r="BM50" s="706"/>
    </row>
    <row r="51" spans="2:65" s="34" customFormat="1" ht="18" customHeight="1">
      <c r="B51" s="695"/>
      <c r="C51" s="696"/>
      <c r="D51" s="696"/>
      <c r="E51" s="696"/>
      <c r="F51" s="696"/>
      <c r="G51" s="697"/>
      <c r="H51" s="695"/>
      <c r="I51" s="697"/>
      <c r="J51" s="695"/>
      <c r="K51" s="696"/>
      <c r="L51" s="696"/>
      <c r="M51" s="697"/>
      <c r="N51" s="695"/>
      <c r="O51" s="696"/>
      <c r="P51" s="696"/>
      <c r="Q51" s="697"/>
      <c r="R51" s="695"/>
      <c r="S51" s="696"/>
      <c r="T51" s="696"/>
      <c r="U51" s="696"/>
      <c r="V51" s="697"/>
      <c r="W51" s="695"/>
      <c r="X51" s="696"/>
      <c r="Y51" s="696"/>
      <c r="Z51" s="697"/>
      <c r="AA51" s="695"/>
      <c r="AB51" s="697"/>
      <c r="AC51" s="695"/>
      <c r="AD51" s="696"/>
      <c r="AE51" s="696"/>
      <c r="AF51" s="697"/>
      <c r="AG51" s="695"/>
      <c r="AH51" s="697"/>
      <c r="AI51" s="704"/>
      <c r="AJ51" s="705"/>
      <c r="AK51" s="705"/>
      <c r="AL51" s="705"/>
      <c r="AM51" s="705"/>
      <c r="AN51" s="705"/>
      <c r="AO51" s="705"/>
      <c r="AP51" s="705"/>
      <c r="AQ51" s="705"/>
      <c r="AR51" s="705"/>
      <c r="AS51" s="705"/>
      <c r="AT51" s="705"/>
      <c r="AU51" s="705"/>
      <c r="AV51" s="705"/>
      <c r="AW51" s="705"/>
      <c r="AX51" s="705"/>
      <c r="AY51" s="705"/>
      <c r="AZ51" s="705"/>
      <c r="BA51" s="705"/>
      <c r="BB51" s="705"/>
      <c r="BC51" s="705"/>
      <c r="BD51" s="705"/>
      <c r="BE51" s="705"/>
      <c r="BF51" s="705"/>
      <c r="BG51" s="705"/>
      <c r="BH51" s="705"/>
      <c r="BI51" s="705"/>
      <c r="BJ51" s="705"/>
      <c r="BK51" s="705"/>
      <c r="BL51" s="705"/>
      <c r="BM51" s="706"/>
    </row>
    <row r="52" spans="2:65" s="34" customFormat="1" ht="18" customHeight="1">
      <c r="B52" s="698"/>
      <c r="C52" s="699"/>
      <c r="D52" s="699"/>
      <c r="E52" s="699"/>
      <c r="F52" s="699"/>
      <c r="G52" s="700"/>
      <c r="H52" s="698"/>
      <c r="I52" s="700"/>
      <c r="J52" s="698"/>
      <c r="K52" s="699"/>
      <c r="L52" s="699"/>
      <c r="M52" s="700"/>
      <c r="N52" s="698"/>
      <c r="O52" s="699"/>
      <c r="P52" s="699"/>
      <c r="Q52" s="700"/>
      <c r="R52" s="698"/>
      <c r="S52" s="699"/>
      <c r="T52" s="699"/>
      <c r="U52" s="699"/>
      <c r="V52" s="700"/>
      <c r="W52" s="698"/>
      <c r="X52" s="699"/>
      <c r="Y52" s="699"/>
      <c r="Z52" s="700"/>
      <c r="AA52" s="698"/>
      <c r="AB52" s="700"/>
      <c r="AC52" s="698"/>
      <c r="AD52" s="699"/>
      <c r="AE52" s="699"/>
      <c r="AF52" s="700"/>
      <c r="AG52" s="698"/>
      <c r="AH52" s="700"/>
      <c r="AI52" s="707"/>
      <c r="AJ52" s="708"/>
      <c r="AK52" s="708"/>
      <c r="AL52" s="708"/>
      <c r="AM52" s="708"/>
      <c r="AN52" s="708"/>
      <c r="AO52" s="708"/>
      <c r="AP52" s="708"/>
      <c r="AQ52" s="708"/>
      <c r="AR52" s="708"/>
      <c r="AS52" s="708"/>
      <c r="AT52" s="708"/>
      <c r="AU52" s="708"/>
      <c r="AV52" s="708"/>
      <c r="AW52" s="708"/>
      <c r="AX52" s="708"/>
      <c r="AY52" s="708"/>
      <c r="AZ52" s="708"/>
      <c r="BA52" s="708"/>
      <c r="BB52" s="708"/>
      <c r="BC52" s="708"/>
      <c r="BD52" s="708"/>
      <c r="BE52" s="708"/>
      <c r="BF52" s="708"/>
      <c r="BG52" s="708"/>
      <c r="BH52" s="708"/>
      <c r="BI52" s="708"/>
      <c r="BJ52" s="708"/>
      <c r="BK52" s="708"/>
      <c r="BL52" s="708"/>
      <c r="BM52" s="709"/>
    </row>
    <row r="53" spans="2:65" s="34" customFormat="1" ht="18" customHeight="1">
      <c r="B53" s="710" t="s">
        <v>416</v>
      </c>
      <c r="C53" s="711"/>
      <c r="D53" s="711"/>
      <c r="E53" s="711"/>
      <c r="F53" s="711"/>
      <c r="G53" s="712"/>
      <c r="H53" s="710" t="s">
        <v>395</v>
      </c>
      <c r="I53" s="712"/>
      <c r="J53" s="710" t="s">
        <v>417</v>
      </c>
      <c r="K53" s="711"/>
      <c r="L53" s="711"/>
      <c r="M53" s="712"/>
      <c r="N53" s="710">
        <v>-10</v>
      </c>
      <c r="O53" s="711"/>
      <c r="P53" s="711"/>
      <c r="Q53" s="712"/>
      <c r="R53" s="710" t="s">
        <v>399</v>
      </c>
      <c r="S53" s="711"/>
      <c r="T53" s="711"/>
      <c r="U53" s="711"/>
      <c r="V53" s="712"/>
      <c r="W53" s="710">
        <v>1</v>
      </c>
      <c r="X53" s="711"/>
      <c r="Y53" s="711"/>
      <c r="Z53" s="712"/>
      <c r="AA53" s="710">
        <v>6</v>
      </c>
      <c r="AB53" s="712"/>
      <c r="AC53" s="710">
        <v>1600</v>
      </c>
      <c r="AD53" s="711"/>
      <c r="AE53" s="711"/>
      <c r="AF53" s="712"/>
      <c r="AG53" s="710">
        <v>60</v>
      </c>
      <c r="AH53" s="712"/>
      <c r="AI53" s="683" t="s">
        <v>418</v>
      </c>
      <c r="AJ53" s="684"/>
      <c r="AK53" s="684"/>
      <c r="AL53" s="684"/>
      <c r="AM53" s="684"/>
      <c r="AN53" s="684"/>
      <c r="AO53" s="684"/>
      <c r="AP53" s="684"/>
      <c r="AQ53" s="684"/>
      <c r="AR53" s="684"/>
      <c r="AS53" s="684"/>
      <c r="AT53" s="684"/>
      <c r="AU53" s="684"/>
      <c r="AV53" s="684"/>
      <c r="AW53" s="684"/>
      <c r="AX53" s="684"/>
      <c r="AY53" s="684"/>
      <c r="AZ53" s="684"/>
      <c r="BA53" s="684"/>
      <c r="BB53" s="684"/>
      <c r="BC53" s="684"/>
      <c r="BD53" s="684"/>
      <c r="BE53" s="684"/>
      <c r="BF53" s="684"/>
      <c r="BG53" s="684"/>
      <c r="BH53" s="684"/>
      <c r="BI53" s="684"/>
      <c r="BJ53" s="684"/>
      <c r="BK53" s="684"/>
      <c r="BL53" s="684"/>
      <c r="BM53" s="685"/>
    </row>
    <row r="54" spans="2:65" s="34" customFormat="1" ht="18" customHeight="1">
      <c r="B54" s="713"/>
      <c r="C54" s="714"/>
      <c r="D54" s="714"/>
      <c r="E54" s="714"/>
      <c r="F54" s="714"/>
      <c r="G54" s="715"/>
      <c r="H54" s="713"/>
      <c r="I54" s="715"/>
      <c r="J54" s="713"/>
      <c r="K54" s="714"/>
      <c r="L54" s="714"/>
      <c r="M54" s="715"/>
      <c r="N54" s="713"/>
      <c r="O54" s="714"/>
      <c r="P54" s="714"/>
      <c r="Q54" s="715"/>
      <c r="R54" s="713"/>
      <c r="S54" s="714"/>
      <c r="T54" s="714"/>
      <c r="U54" s="714"/>
      <c r="V54" s="715"/>
      <c r="W54" s="713"/>
      <c r="X54" s="714"/>
      <c r="Y54" s="714"/>
      <c r="Z54" s="715"/>
      <c r="AA54" s="713"/>
      <c r="AB54" s="715"/>
      <c r="AC54" s="713"/>
      <c r="AD54" s="714"/>
      <c r="AE54" s="714"/>
      <c r="AF54" s="715"/>
      <c r="AG54" s="713"/>
      <c r="AH54" s="715"/>
      <c r="AI54" s="686"/>
      <c r="AJ54" s="687"/>
      <c r="AK54" s="687"/>
      <c r="AL54" s="687"/>
      <c r="AM54" s="687"/>
      <c r="AN54" s="687"/>
      <c r="AO54" s="687"/>
      <c r="AP54" s="687"/>
      <c r="AQ54" s="687"/>
      <c r="AR54" s="687"/>
      <c r="AS54" s="687"/>
      <c r="AT54" s="687"/>
      <c r="AU54" s="687"/>
      <c r="AV54" s="687"/>
      <c r="AW54" s="687"/>
      <c r="AX54" s="687"/>
      <c r="AY54" s="687"/>
      <c r="AZ54" s="687"/>
      <c r="BA54" s="687"/>
      <c r="BB54" s="687"/>
      <c r="BC54" s="687"/>
      <c r="BD54" s="687"/>
      <c r="BE54" s="687"/>
      <c r="BF54" s="687"/>
      <c r="BG54" s="687"/>
      <c r="BH54" s="687"/>
      <c r="BI54" s="687"/>
      <c r="BJ54" s="687"/>
      <c r="BK54" s="687"/>
      <c r="BL54" s="687"/>
      <c r="BM54" s="688"/>
    </row>
    <row r="55" spans="2:65" s="34" customFormat="1" ht="18" customHeight="1">
      <c r="B55" s="713"/>
      <c r="C55" s="714"/>
      <c r="D55" s="714"/>
      <c r="E55" s="714"/>
      <c r="F55" s="714"/>
      <c r="G55" s="715"/>
      <c r="H55" s="713"/>
      <c r="I55" s="715"/>
      <c r="J55" s="713"/>
      <c r="K55" s="714"/>
      <c r="L55" s="714"/>
      <c r="M55" s="715"/>
      <c r="N55" s="713"/>
      <c r="O55" s="714"/>
      <c r="P55" s="714"/>
      <c r="Q55" s="715"/>
      <c r="R55" s="713"/>
      <c r="S55" s="714"/>
      <c r="T55" s="714"/>
      <c r="U55" s="714"/>
      <c r="V55" s="715"/>
      <c r="W55" s="713"/>
      <c r="X55" s="714"/>
      <c r="Y55" s="714"/>
      <c r="Z55" s="715"/>
      <c r="AA55" s="713"/>
      <c r="AB55" s="715"/>
      <c r="AC55" s="713"/>
      <c r="AD55" s="714"/>
      <c r="AE55" s="714"/>
      <c r="AF55" s="715"/>
      <c r="AG55" s="713"/>
      <c r="AH55" s="715"/>
      <c r="AI55" s="686"/>
      <c r="AJ55" s="687"/>
      <c r="AK55" s="687"/>
      <c r="AL55" s="687"/>
      <c r="AM55" s="687"/>
      <c r="AN55" s="687"/>
      <c r="AO55" s="687"/>
      <c r="AP55" s="687"/>
      <c r="AQ55" s="687"/>
      <c r="AR55" s="687"/>
      <c r="AS55" s="687"/>
      <c r="AT55" s="687"/>
      <c r="AU55" s="687"/>
      <c r="AV55" s="687"/>
      <c r="AW55" s="687"/>
      <c r="AX55" s="687"/>
      <c r="AY55" s="687"/>
      <c r="AZ55" s="687"/>
      <c r="BA55" s="687"/>
      <c r="BB55" s="687"/>
      <c r="BC55" s="687"/>
      <c r="BD55" s="687"/>
      <c r="BE55" s="687"/>
      <c r="BF55" s="687"/>
      <c r="BG55" s="687"/>
      <c r="BH55" s="687"/>
      <c r="BI55" s="687"/>
      <c r="BJ55" s="687"/>
      <c r="BK55" s="687"/>
      <c r="BL55" s="687"/>
      <c r="BM55" s="688"/>
    </row>
    <row r="56" spans="2:65" s="34" customFormat="1" ht="18" customHeight="1">
      <c r="B56" s="716"/>
      <c r="C56" s="717"/>
      <c r="D56" s="717"/>
      <c r="E56" s="717"/>
      <c r="F56" s="717"/>
      <c r="G56" s="718"/>
      <c r="H56" s="716"/>
      <c r="I56" s="718"/>
      <c r="J56" s="716"/>
      <c r="K56" s="717"/>
      <c r="L56" s="717"/>
      <c r="M56" s="718"/>
      <c r="N56" s="716"/>
      <c r="O56" s="717"/>
      <c r="P56" s="717"/>
      <c r="Q56" s="718"/>
      <c r="R56" s="716"/>
      <c r="S56" s="717"/>
      <c r="T56" s="717"/>
      <c r="U56" s="717"/>
      <c r="V56" s="718"/>
      <c r="W56" s="716"/>
      <c r="X56" s="717"/>
      <c r="Y56" s="717"/>
      <c r="Z56" s="718"/>
      <c r="AA56" s="716"/>
      <c r="AB56" s="718"/>
      <c r="AC56" s="716"/>
      <c r="AD56" s="717"/>
      <c r="AE56" s="717"/>
      <c r="AF56" s="718"/>
      <c r="AG56" s="716"/>
      <c r="AH56" s="718"/>
      <c r="AI56" s="689"/>
      <c r="AJ56" s="690"/>
      <c r="AK56" s="690"/>
      <c r="AL56" s="690"/>
      <c r="AM56" s="690"/>
      <c r="AN56" s="690"/>
      <c r="AO56" s="690"/>
      <c r="AP56" s="690"/>
      <c r="AQ56" s="690"/>
      <c r="AR56" s="690"/>
      <c r="AS56" s="690"/>
      <c r="AT56" s="690"/>
      <c r="AU56" s="690"/>
      <c r="AV56" s="690"/>
      <c r="AW56" s="690"/>
      <c r="AX56" s="690"/>
      <c r="AY56" s="690"/>
      <c r="AZ56" s="690"/>
      <c r="BA56" s="690"/>
      <c r="BB56" s="690"/>
      <c r="BC56" s="690"/>
      <c r="BD56" s="690"/>
      <c r="BE56" s="690"/>
      <c r="BF56" s="690"/>
      <c r="BG56" s="690"/>
      <c r="BH56" s="690"/>
      <c r="BI56" s="690"/>
      <c r="BJ56" s="690"/>
      <c r="BK56" s="690"/>
      <c r="BL56" s="690"/>
      <c r="BM56" s="691"/>
    </row>
    <row r="57" spans="2:65" s="34" customFormat="1" ht="18" customHeight="1">
      <c r="B57" s="692" t="s">
        <v>419</v>
      </c>
      <c r="C57" s="693"/>
      <c r="D57" s="693"/>
      <c r="E57" s="693"/>
      <c r="F57" s="693"/>
      <c r="G57" s="694"/>
      <c r="H57" s="692" t="s">
        <v>388</v>
      </c>
      <c r="I57" s="694"/>
      <c r="J57" s="692" t="s">
        <v>72</v>
      </c>
      <c r="K57" s="693"/>
      <c r="L57" s="693"/>
      <c r="M57" s="694"/>
      <c r="N57" s="692">
        <v>10</v>
      </c>
      <c r="O57" s="693"/>
      <c r="P57" s="693"/>
      <c r="Q57" s="694"/>
      <c r="R57" s="692" t="s">
        <v>392</v>
      </c>
      <c r="S57" s="693"/>
      <c r="T57" s="693"/>
      <c r="U57" s="693"/>
      <c r="V57" s="694"/>
      <c r="W57" s="692">
        <v>1</v>
      </c>
      <c r="X57" s="693"/>
      <c r="Y57" s="693"/>
      <c r="Z57" s="694"/>
      <c r="AA57" s="692">
        <v>3</v>
      </c>
      <c r="AB57" s="694"/>
      <c r="AC57" s="692">
        <v>600</v>
      </c>
      <c r="AD57" s="693"/>
      <c r="AE57" s="693"/>
      <c r="AF57" s="694"/>
      <c r="AG57" s="692">
        <v>40</v>
      </c>
      <c r="AH57" s="694"/>
      <c r="AI57" s="701" t="s">
        <v>420</v>
      </c>
      <c r="AJ57" s="702"/>
      <c r="AK57" s="702"/>
      <c r="AL57" s="702"/>
      <c r="AM57" s="702"/>
      <c r="AN57" s="702"/>
      <c r="AO57" s="702"/>
      <c r="AP57" s="702"/>
      <c r="AQ57" s="702"/>
      <c r="AR57" s="702"/>
      <c r="AS57" s="702"/>
      <c r="AT57" s="702"/>
      <c r="AU57" s="702"/>
      <c r="AV57" s="702"/>
      <c r="AW57" s="702"/>
      <c r="AX57" s="702"/>
      <c r="AY57" s="702"/>
      <c r="AZ57" s="702"/>
      <c r="BA57" s="702"/>
      <c r="BB57" s="702"/>
      <c r="BC57" s="702"/>
      <c r="BD57" s="702"/>
      <c r="BE57" s="702"/>
      <c r="BF57" s="702"/>
      <c r="BG57" s="702"/>
      <c r="BH57" s="702"/>
      <c r="BI57" s="702"/>
      <c r="BJ57" s="702"/>
      <c r="BK57" s="702"/>
      <c r="BL57" s="702"/>
      <c r="BM57" s="703"/>
    </row>
    <row r="58" spans="2:65" s="34" customFormat="1" ht="18" customHeight="1">
      <c r="B58" s="695"/>
      <c r="C58" s="696"/>
      <c r="D58" s="696"/>
      <c r="E58" s="696"/>
      <c r="F58" s="696"/>
      <c r="G58" s="697"/>
      <c r="H58" s="695"/>
      <c r="I58" s="697"/>
      <c r="J58" s="695"/>
      <c r="K58" s="696"/>
      <c r="L58" s="696"/>
      <c r="M58" s="697"/>
      <c r="N58" s="695"/>
      <c r="O58" s="696"/>
      <c r="P58" s="696"/>
      <c r="Q58" s="697"/>
      <c r="R58" s="695"/>
      <c r="S58" s="696"/>
      <c r="T58" s="696"/>
      <c r="U58" s="696"/>
      <c r="V58" s="697"/>
      <c r="W58" s="695"/>
      <c r="X58" s="696"/>
      <c r="Y58" s="696"/>
      <c r="Z58" s="697"/>
      <c r="AA58" s="695"/>
      <c r="AB58" s="697"/>
      <c r="AC58" s="695"/>
      <c r="AD58" s="696"/>
      <c r="AE58" s="696"/>
      <c r="AF58" s="697"/>
      <c r="AG58" s="695"/>
      <c r="AH58" s="697"/>
      <c r="AI58" s="704"/>
      <c r="AJ58" s="705"/>
      <c r="AK58" s="705"/>
      <c r="AL58" s="705"/>
      <c r="AM58" s="705"/>
      <c r="AN58" s="705"/>
      <c r="AO58" s="705"/>
      <c r="AP58" s="705"/>
      <c r="AQ58" s="705"/>
      <c r="AR58" s="705"/>
      <c r="AS58" s="705"/>
      <c r="AT58" s="705"/>
      <c r="AU58" s="705"/>
      <c r="AV58" s="705"/>
      <c r="AW58" s="705"/>
      <c r="AX58" s="705"/>
      <c r="AY58" s="705"/>
      <c r="AZ58" s="705"/>
      <c r="BA58" s="705"/>
      <c r="BB58" s="705"/>
      <c r="BC58" s="705"/>
      <c r="BD58" s="705"/>
      <c r="BE58" s="705"/>
      <c r="BF58" s="705"/>
      <c r="BG58" s="705"/>
      <c r="BH58" s="705"/>
      <c r="BI58" s="705"/>
      <c r="BJ58" s="705"/>
      <c r="BK58" s="705"/>
      <c r="BL58" s="705"/>
      <c r="BM58" s="706"/>
    </row>
    <row r="59" spans="2:65" s="34" customFormat="1" ht="18" customHeight="1">
      <c r="B59" s="695"/>
      <c r="C59" s="696"/>
      <c r="D59" s="696"/>
      <c r="E59" s="696"/>
      <c r="F59" s="696"/>
      <c r="G59" s="697"/>
      <c r="H59" s="695"/>
      <c r="I59" s="697"/>
      <c r="J59" s="695"/>
      <c r="K59" s="696"/>
      <c r="L59" s="696"/>
      <c r="M59" s="697"/>
      <c r="N59" s="695"/>
      <c r="O59" s="696"/>
      <c r="P59" s="696"/>
      <c r="Q59" s="697"/>
      <c r="R59" s="695"/>
      <c r="S59" s="696"/>
      <c r="T59" s="696"/>
      <c r="U59" s="696"/>
      <c r="V59" s="697"/>
      <c r="W59" s="695"/>
      <c r="X59" s="696"/>
      <c r="Y59" s="696"/>
      <c r="Z59" s="697"/>
      <c r="AA59" s="695"/>
      <c r="AB59" s="697"/>
      <c r="AC59" s="695"/>
      <c r="AD59" s="696"/>
      <c r="AE59" s="696"/>
      <c r="AF59" s="697"/>
      <c r="AG59" s="695"/>
      <c r="AH59" s="697"/>
      <c r="AI59" s="704"/>
      <c r="AJ59" s="705"/>
      <c r="AK59" s="705"/>
      <c r="AL59" s="705"/>
      <c r="AM59" s="705"/>
      <c r="AN59" s="705"/>
      <c r="AO59" s="705"/>
      <c r="AP59" s="705"/>
      <c r="AQ59" s="705"/>
      <c r="AR59" s="705"/>
      <c r="AS59" s="705"/>
      <c r="AT59" s="705"/>
      <c r="AU59" s="705"/>
      <c r="AV59" s="705"/>
      <c r="AW59" s="705"/>
      <c r="AX59" s="705"/>
      <c r="AY59" s="705"/>
      <c r="AZ59" s="705"/>
      <c r="BA59" s="705"/>
      <c r="BB59" s="705"/>
      <c r="BC59" s="705"/>
      <c r="BD59" s="705"/>
      <c r="BE59" s="705"/>
      <c r="BF59" s="705"/>
      <c r="BG59" s="705"/>
      <c r="BH59" s="705"/>
      <c r="BI59" s="705"/>
      <c r="BJ59" s="705"/>
      <c r="BK59" s="705"/>
      <c r="BL59" s="705"/>
      <c r="BM59" s="706"/>
    </row>
    <row r="60" spans="2:65" s="34" customFormat="1" ht="18" customHeight="1">
      <c r="B60" s="698"/>
      <c r="C60" s="699"/>
      <c r="D60" s="699"/>
      <c r="E60" s="699"/>
      <c r="F60" s="699"/>
      <c r="G60" s="700"/>
      <c r="H60" s="698"/>
      <c r="I60" s="700"/>
      <c r="J60" s="698"/>
      <c r="K60" s="699"/>
      <c r="L60" s="699"/>
      <c r="M60" s="700"/>
      <c r="N60" s="698"/>
      <c r="O60" s="699"/>
      <c r="P60" s="699"/>
      <c r="Q60" s="700"/>
      <c r="R60" s="698"/>
      <c r="S60" s="699"/>
      <c r="T60" s="699"/>
      <c r="U60" s="699"/>
      <c r="V60" s="700"/>
      <c r="W60" s="698"/>
      <c r="X60" s="699"/>
      <c r="Y60" s="699"/>
      <c r="Z60" s="700"/>
      <c r="AA60" s="698"/>
      <c r="AB60" s="700"/>
      <c r="AC60" s="698"/>
      <c r="AD60" s="699"/>
      <c r="AE60" s="699"/>
      <c r="AF60" s="700"/>
      <c r="AG60" s="698"/>
      <c r="AH60" s="700"/>
      <c r="AI60" s="707"/>
      <c r="AJ60" s="708"/>
      <c r="AK60" s="708"/>
      <c r="AL60" s="708"/>
      <c r="AM60" s="708"/>
      <c r="AN60" s="708"/>
      <c r="AO60" s="708"/>
      <c r="AP60" s="708"/>
      <c r="AQ60" s="708"/>
      <c r="AR60" s="708"/>
      <c r="AS60" s="708"/>
      <c r="AT60" s="708"/>
      <c r="AU60" s="708"/>
      <c r="AV60" s="708"/>
      <c r="AW60" s="708"/>
      <c r="AX60" s="708"/>
      <c r="AY60" s="708"/>
      <c r="AZ60" s="708"/>
      <c r="BA60" s="708"/>
      <c r="BB60" s="708"/>
      <c r="BC60" s="708"/>
      <c r="BD60" s="708"/>
      <c r="BE60" s="708"/>
      <c r="BF60" s="708"/>
      <c r="BG60" s="708"/>
      <c r="BH60" s="708"/>
      <c r="BI60" s="708"/>
      <c r="BJ60" s="708"/>
      <c r="BK60" s="708"/>
      <c r="BL60" s="708"/>
      <c r="BM60" s="709"/>
    </row>
    <row r="61" spans="2:65" s="34" customFormat="1" ht="18" customHeight="1">
      <c r="B61" s="710" t="s">
        <v>421</v>
      </c>
      <c r="C61" s="711"/>
      <c r="D61" s="711"/>
      <c r="E61" s="711"/>
      <c r="F61" s="711"/>
      <c r="G61" s="712"/>
      <c r="H61" s="710" t="s">
        <v>388</v>
      </c>
      <c r="I61" s="712"/>
      <c r="J61" s="710" t="s">
        <v>72</v>
      </c>
      <c r="K61" s="711"/>
      <c r="L61" s="711"/>
      <c r="M61" s="712"/>
      <c r="N61" s="710" t="s">
        <v>414</v>
      </c>
      <c r="O61" s="711"/>
      <c r="P61" s="711"/>
      <c r="Q61" s="712"/>
      <c r="R61" s="710" t="s">
        <v>422</v>
      </c>
      <c r="S61" s="711"/>
      <c r="T61" s="711"/>
      <c r="U61" s="711"/>
      <c r="V61" s="712"/>
      <c r="W61" s="710">
        <v>1</v>
      </c>
      <c r="X61" s="711"/>
      <c r="Y61" s="711"/>
      <c r="Z61" s="712"/>
      <c r="AA61" s="710">
        <v>7</v>
      </c>
      <c r="AB61" s="712"/>
      <c r="AC61" s="710">
        <v>800</v>
      </c>
      <c r="AD61" s="711"/>
      <c r="AE61" s="711"/>
      <c r="AF61" s="712"/>
      <c r="AG61" s="710">
        <v>60</v>
      </c>
      <c r="AH61" s="712"/>
      <c r="AI61" s="683" t="s">
        <v>423</v>
      </c>
      <c r="AJ61" s="684"/>
      <c r="AK61" s="684"/>
      <c r="AL61" s="684"/>
      <c r="AM61" s="684"/>
      <c r="AN61" s="684"/>
      <c r="AO61" s="684"/>
      <c r="AP61" s="684"/>
      <c r="AQ61" s="684"/>
      <c r="AR61" s="684"/>
      <c r="AS61" s="684"/>
      <c r="AT61" s="684"/>
      <c r="AU61" s="684"/>
      <c r="AV61" s="684"/>
      <c r="AW61" s="684"/>
      <c r="AX61" s="684"/>
      <c r="AY61" s="684"/>
      <c r="AZ61" s="684"/>
      <c r="BA61" s="684"/>
      <c r="BB61" s="684"/>
      <c r="BC61" s="684"/>
      <c r="BD61" s="684"/>
      <c r="BE61" s="684"/>
      <c r="BF61" s="684"/>
      <c r="BG61" s="684"/>
      <c r="BH61" s="684"/>
      <c r="BI61" s="684"/>
      <c r="BJ61" s="684"/>
      <c r="BK61" s="684"/>
      <c r="BL61" s="684"/>
      <c r="BM61" s="685"/>
    </row>
    <row r="62" spans="2:65" s="34" customFormat="1" ht="18" customHeight="1">
      <c r="B62" s="713"/>
      <c r="C62" s="714"/>
      <c r="D62" s="714"/>
      <c r="E62" s="714"/>
      <c r="F62" s="714"/>
      <c r="G62" s="715"/>
      <c r="H62" s="713"/>
      <c r="I62" s="715"/>
      <c r="J62" s="713"/>
      <c r="K62" s="714"/>
      <c r="L62" s="714"/>
      <c r="M62" s="715"/>
      <c r="N62" s="713"/>
      <c r="O62" s="714"/>
      <c r="P62" s="714"/>
      <c r="Q62" s="715"/>
      <c r="R62" s="713"/>
      <c r="S62" s="714"/>
      <c r="T62" s="714"/>
      <c r="U62" s="714"/>
      <c r="V62" s="715"/>
      <c r="W62" s="713"/>
      <c r="X62" s="714"/>
      <c r="Y62" s="714"/>
      <c r="Z62" s="715"/>
      <c r="AA62" s="713"/>
      <c r="AB62" s="715"/>
      <c r="AC62" s="713"/>
      <c r="AD62" s="714"/>
      <c r="AE62" s="714"/>
      <c r="AF62" s="715"/>
      <c r="AG62" s="713"/>
      <c r="AH62" s="715"/>
      <c r="AI62" s="686"/>
      <c r="AJ62" s="687"/>
      <c r="AK62" s="687"/>
      <c r="AL62" s="687"/>
      <c r="AM62" s="687"/>
      <c r="AN62" s="687"/>
      <c r="AO62" s="687"/>
      <c r="AP62" s="687"/>
      <c r="AQ62" s="687"/>
      <c r="AR62" s="687"/>
      <c r="AS62" s="687"/>
      <c r="AT62" s="687"/>
      <c r="AU62" s="687"/>
      <c r="AV62" s="687"/>
      <c r="AW62" s="687"/>
      <c r="AX62" s="687"/>
      <c r="AY62" s="687"/>
      <c r="AZ62" s="687"/>
      <c r="BA62" s="687"/>
      <c r="BB62" s="687"/>
      <c r="BC62" s="687"/>
      <c r="BD62" s="687"/>
      <c r="BE62" s="687"/>
      <c r="BF62" s="687"/>
      <c r="BG62" s="687"/>
      <c r="BH62" s="687"/>
      <c r="BI62" s="687"/>
      <c r="BJ62" s="687"/>
      <c r="BK62" s="687"/>
      <c r="BL62" s="687"/>
      <c r="BM62" s="688"/>
    </row>
    <row r="63" spans="2:65" s="34" customFormat="1" ht="18" customHeight="1">
      <c r="B63" s="713"/>
      <c r="C63" s="714"/>
      <c r="D63" s="714"/>
      <c r="E63" s="714"/>
      <c r="F63" s="714"/>
      <c r="G63" s="715"/>
      <c r="H63" s="713"/>
      <c r="I63" s="715"/>
      <c r="J63" s="713"/>
      <c r="K63" s="714"/>
      <c r="L63" s="714"/>
      <c r="M63" s="715"/>
      <c r="N63" s="713"/>
      <c r="O63" s="714"/>
      <c r="P63" s="714"/>
      <c r="Q63" s="715"/>
      <c r="R63" s="713"/>
      <c r="S63" s="714"/>
      <c r="T63" s="714"/>
      <c r="U63" s="714"/>
      <c r="V63" s="715"/>
      <c r="W63" s="713"/>
      <c r="X63" s="714"/>
      <c r="Y63" s="714"/>
      <c r="Z63" s="715"/>
      <c r="AA63" s="713"/>
      <c r="AB63" s="715"/>
      <c r="AC63" s="713"/>
      <c r="AD63" s="714"/>
      <c r="AE63" s="714"/>
      <c r="AF63" s="715"/>
      <c r="AG63" s="713"/>
      <c r="AH63" s="715"/>
      <c r="AI63" s="686"/>
      <c r="AJ63" s="687"/>
      <c r="AK63" s="687"/>
      <c r="AL63" s="687"/>
      <c r="AM63" s="687"/>
      <c r="AN63" s="687"/>
      <c r="AO63" s="687"/>
      <c r="AP63" s="687"/>
      <c r="AQ63" s="687"/>
      <c r="AR63" s="687"/>
      <c r="AS63" s="687"/>
      <c r="AT63" s="687"/>
      <c r="AU63" s="687"/>
      <c r="AV63" s="687"/>
      <c r="AW63" s="687"/>
      <c r="AX63" s="687"/>
      <c r="AY63" s="687"/>
      <c r="AZ63" s="687"/>
      <c r="BA63" s="687"/>
      <c r="BB63" s="687"/>
      <c r="BC63" s="687"/>
      <c r="BD63" s="687"/>
      <c r="BE63" s="687"/>
      <c r="BF63" s="687"/>
      <c r="BG63" s="687"/>
      <c r="BH63" s="687"/>
      <c r="BI63" s="687"/>
      <c r="BJ63" s="687"/>
      <c r="BK63" s="687"/>
      <c r="BL63" s="687"/>
      <c r="BM63" s="688"/>
    </row>
    <row r="64" spans="2:65" s="34" customFormat="1" ht="18" customHeight="1">
      <c r="B64" s="716"/>
      <c r="C64" s="717"/>
      <c r="D64" s="717"/>
      <c r="E64" s="717"/>
      <c r="F64" s="717"/>
      <c r="G64" s="718"/>
      <c r="H64" s="716"/>
      <c r="I64" s="718"/>
      <c r="J64" s="716"/>
      <c r="K64" s="717"/>
      <c r="L64" s="717"/>
      <c r="M64" s="718"/>
      <c r="N64" s="716"/>
      <c r="O64" s="717"/>
      <c r="P64" s="717"/>
      <c r="Q64" s="718"/>
      <c r="R64" s="716"/>
      <c r="S64" s="717"/>
      <c r="T64" s="717"/>
      <c r="U64" s="717"/>
      <c r="V64" s="718"/>
      <c r="W64" s="716"/>
      <c r="X64" s="717"/>
      <c r="Y64" s="717"/>
      <c r="Z64" s="718"/>
      <c r="AA64" s="716"/>
      <c r="AB64" s="718"/>
      <c r="AC64" s="716"/>
      <c r="AD64" s="717"/>
      <c r="AE64" s="717"/>
      <c r="AF64" s="718"/>
      <c r="AG64" s="716"/>
      <c r="AH64" s="718"/>
      <c r="AI64" s="689"/>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1"/>
    </row>
    <row r="65" spans="2:65" s="34" customFormat="1" ht="18" customHeight="1">
      <c r="B65" s="692" t="s">
        <v>424</v>
      </c>
      <c r="C65" s="693"/>
      <c r="D65" s="693"/>
      <c r="E65" s="693"/>
      <c r="F65" s="693"/>
      <c r="G65" s="694"/>
      <c r="H65" s="692" t="s">
        <v>388</v>
      </c>
      <c r="I65" s="694"/>
      <c r="J65" s="692" t="s">
        <v>72</v>
      </c>
      <c r="K65" s="693"/>
      <c r="L65" s="693"/>
      <c r="M65" s="694"/>
      <c r="N65" s="692" t="s">
        <v>414</v>
      </c>
      <c r="O65" s="693"/>
      <c r="P65" s="693"/>
      <c r="Q65" s="694"/>
      <c r="R65" s="692" t="s">
        <v>425</v>
      </c>
      <c r="S65" s="693"/>
      <c r="T65" s="693"/>
      <c r="U65" s="693"/>
      <c r="V65" s="694"/>
      <c r="W65" s="692">
        <v>1</v>
      </c>
      <c r="X65" s="693"/>
      <c r="Y65" s="693"/>
      <c r="Z65" s="694"/>
      <c r="AA65" s="692">
        <v>5</v>
      </c>
      <c r="AB65" s="694"/>
      <c r="AC65" s="692">
        <v>800</v>
      </c>
      <c r="AD65" s="693"/>
      <c r="AE65" s="693"/>
      <c r="AF65" s="694"/>
      <c r="AG65" s="692">
        <v>60</v>
      </c>
      <c r="AH65" s="694"/>
      <c r="AI65" s="701" t="s">
        <v>426</v>
      </c>
      <c r="AJ65" s="702"/>
      <c r="AK65" s="702"/>
      <c r="AL65" s="702"/>
      <c r="AM65" s="702"/>
      <c r="AN65" s="702"/>
      <c r="AO65" s="702"/>
      <c r="AP65" s="702"/>
      <c r="AQ65" s="702"/>
      <c r="AR65" s="702"/>
      <c r="AS65" s="702"/>
      <c r="AT65" s="702"/>
      <c r="AU65" s="702"/>
      <c r="AV65" s="702"/>
      <c r="AW65" s="702"/>
      <c r="AX65" s="702"/>
      <c r="AY65" s="702"/>
      <c r="AZ65" s="702"/>
      <c r="BA65" s="702"/>
      <c r="BB65" s="702"/>
      <c r="BC65" s="702"/>
      <c r="BD65" s="702"/>
      <c r="BE65" s="702"/>
      <c r="BF65" s="702"/>
      <c r="BG65" s="702"/>
      <c r="BH65" s="702"/>
      <c r="BI65" s="702"/>
      <c r="BJ65" s="702"/>
      <c r="BK65" s="702"/>
      <c r="BL65" s="702"/>
      <c r="BM65" s="703"/>
    </row>
    <row r="66" spans="2:65" s="34" customFormat="1" ht="18" customHeight="1">
      <c r="B66" s="695"/>
      <c r="C66" s="696"/>
      <c r="D66" s="696"/>
      <c r="E66" s="696"/>
      <c r="F66" s="696"/>
      <c r="G66" s="697"/>
      <c r="H66" s="695"/>
      <c r="I66" s="697"/>
      <c r="J66" s="695"/>
      <c r="K66" s="696"/>
      <c r="L66" s="696"/>
      <c r="M66" s="697"/>
      <c r="N66" s="695"/>
      <c r="O66" s="696"/>
      <c r="P66" s="696"/>
      <c r="Q66" s="697"/>
      <c r="R66" s="695"/>
      <c r="S66" s="696"/>
      <c r="T66" s="696"/>
      <c r="U66" s="696"/>
      <c r="V66" s="697"/>
      <c r="W66" s="695"/>
      <c r="X66" s="696"/>
      <c r="Y66" s="696"/>
      <c r="Z66" s="697"/>
      <c r="AA66" s="695"/>
      <c r="AB66" s="697"/>
      <c r="AC66" s="695"/>
      <c r="AD66" s="696"/>
      <c r="AE66" s="696"/>
      <c r="AF66" s="697"/>
      <c r="AG66" s="695"/>
      <c r="AH66" s="697"/>
      <c r="AI66" s="704"/>
      <c r="AJ66" s="705"/>
      <c r="AK66" s="705"/>
      <c r="AL66" s="705"/>
      <c r="AM66" s="705"/>
      <c r="AN66" s="705"/>
      <c r="AO66" s="705"/>
      <c r="AP66" s="705"/>
      <c r="AQ66" s="705"/>
      <c r="AR66" s="705"/>
      <c r="AS66" s="705"/>
      <c r="AT66" s="705"/>
      <c r="AU66" s="705"/>
      <c r="AV66" s="705"/>
      <c r="AW66" s="705"/>
      <c r="AX66" s="705"/>
      <c r="AY66" s="705"/>
      <c r="AZ66" s="705"/>
      <c r="BA66" s="705"/>
      <c r="BB66" s="705"/>
      <c r="BC66" s="705"/>
      <c r="BD66" s="705"/>
      <c r="BE66" s="705"/>
      <c r="BF66" s="705"/>
      <c r="BG66" s="705"/>
      <c r="BH66" s="705"/>
      <c r="BI66" s="705"/>
      <c r="BJ66" s="705"/>
      <c r="BK66" s="705"/>
      <c r="BL66" s="705"/>
      <c r="BM66" s="706"/>
    </row>
    <row r="67" spans="2:65" s="34" customFormat="1" ht="18" customHeight="1">
      <c r="B67" s="695"/>
      <c r="C67" s="696"/>
      <c r="D67" s="696"/>
      <c r="E67" s="696"/>
      <c r="F67" s="696"/>
      <c r="G67" s="697"/>
      <c r="H67" s="695"/>
      <c r="I67" s="697"/>
      <c r="J67" s="695"/>
      <c r="K67" s="696"/>
      <c r="L67" s="696"/>
      <c r="M67" s="697"/>
      <c r="N67" s="695"/>
      <c r="O67" s="696"/>
      <c r="P67" s="696"/>
      <c r="Q67" s="697"/>
      <c r="R67" s="695"/>
      <c r="S67" s="696"/>
      <c r="T67" s="696"/>
      <c r="U67" s="696"/>
      <c r="V67" s="697"/>
      <c r="W67" s="695"/>
      <c r="X67" s="696"/>
      <c r="Y67" s="696"/>
      <c r="Z67" s="697"/>
      <c r="AA67" s="695"/>
      <c r="AB67" s="697"/>
      <c r="AC67" s="695"/>
      <c r="AD67" s="696"/>
      <c r="AE67" s="696"/>
      <c r="AF67" s="697"/>
      <c r="AG67" s="695"/>
      <c r="AH67" s="697"/>
      <c r="AI67" s="704"/>
      <c r="AJ67" s="705"/>
      <c r="AK67" s="705"/>
      <c r="AL67" s="705"/>
      <c r="AM67" s="705"/>
      <c r="AN67" s="705"/>
      <c r="AO67" s="705"/>
      <c r="AP67" s="705"/>
      <c r="AQ67" s="705"/>
      <c r="AR67" s="705"/>
      <c r="AS67" s="705"/>
      <c r="AT67" s="705"/>
      <c r="AU67" s="705"/>
      <c r="AV67" s="705"/>
      <c r="AW67" s="705"/>
      <c r="AX67" s="705"/>
      <c r="AY67" s="705"/>
      <c r="AZ67" s="705"/>
      <c r="BA67" s="705"/>
      <c r="BB67" s="705"/>
      <c r="BC67" s="705"/>
      <c r="BD67" s="705"/>
      <c r="BE67" s="705"/>
      <c r="BF67" s="705"/>
      <c r="BG67" s="705"/>
      <c r="BH67" s="705"/>
      <c r="BI67" s="705"/>
      <c r="BJ67" s="705"/>
      <c r="BK67" s="705"/>
      <c r="BL67" s="705"/>
      <c r="BM67" s="706"/>
    </row>
    <row r="68" spans="2:65" s="34" customFormat="1" ht="18" customHeight="1">
      <c r="B68" s="698"/>
      <c r="C68" s="699"/>
      <c r="D68" s="699"/>
      <c r="E68" s="699"/>
      <c r="F68" s="699"/>
      <c r="G68" s="700"/>
      <c r="H68" s="698"/>
      <c r="I68" s="700"/>
      <c r="J68" s="698"/>
      <c r="K68" s="699"/>
      <c r="L68" s="699"/>
      <c r="M68" s="700"/>
      <c r="N68" s="698"/>
      <c r="O68" s="699"/>
      <c r="P68" s="699"/>
      <c r="Q68" s="700"/>
      <c r="R68" s="698"/>
      <c r="S68" s="699"/>
      <c r="T68" s="699"/>
      <c r="U68" s="699"/>
      <c r="V68" s="700"/>
      <c r="W68" s="698"/>
      <c r="X68" s="699"/>
      <c r="Y68" s="699"/>
      <c r="Z68" s="700"/>
      <c r="AA68" s="698"/>
      <c r="AB68" s="700"/>
      <c r="AC68" s="698"/>
      <c r="AD68" s="699"/>
      <c r="AE68" s="699"/>
      <c r="AF68" s="700"/>
      <c r="AG68" s="698"/>
      <c r="AH68" s="700"/>
      <c r="AI68" s="707"/>
      <c r="AJ68" s="708"/>
      <c r="AK68" s="708"/>
      <c r="AL68" s="708"/>
      <c r="AM68" s="708"/>
      <c r="AN68" s="708"/>
      <c r="AO68" s="708"/>
      <c r="AP68" s="708"/>
      <c r="AQ68" s="708"/>
      <c r="AR68" s="708"/>
      <c r="AS68" s="708"/>
      <c r="AT68" s="708"/>
      <c r="AU68" s="708"/>
      <c r="AV68" s="708"/>
      <c r="AW68" s="708"/>
      <c r="AX68" s="708"/>
      <c r="AY68" s="708"/>
      <c r="AZ68" s="708"/>
      <c r="BA68" s="708"/>
      <c r="BB68" s="708"/>
      <c r="BC68" s="708"/>
      <c r="BD68" s="708"/>
      <c r="BE68" s="708"/>
      <c r="BF68" s="708"/>
      <c r="BG68" s="708"/>
      <c r="BH68" s="708"/>
      <c r="BI68" s="708"/>
      <c r="BJ68" s="708"/>
      <c r="BK68" s="708"/>
      <c r="BL68" s="708"/>
      <c r="BM68" s="709"/>
    </row>
    <row r="69" spans="2:65" s="34" customFormat="1" ht="18" customHeight="1">
      <c r="B69" s="710" t="s">
        <v>427</v>
      </c>
      <c r="C69" s="711"/>
      <c r="D69" s="711"/>
      <c r="E69" s="711"/>
      <c r="F69" s="711"/>
      <c r="G69" s="712"/>
      <c r="H69" s="710" t="s">
        <v>395</v>
      </c>
      <c r="I69" s="712"/>
      <c r="J69" s="710" t="s">
        <v>72</v>
      </c>
      <c r="K69" s="711"/>
      <c r="L69" s="711"/>
      <c r="M69" s="712"/>
      <c r="N69" s="710">
        <v>-20</v>
      </c>
      <c r="O69" s="711"/>
      <c r="P69" s="711"/>
      <c r="Q69" s="712"/>
      <c r="R69" s="710" t="s">
        <v>428</v>
      </c>
      <c r="S69" s="711"/>
      <c r="T69" s="711"/>
      <c r="U69" s="711"/>
      <c r="V69" s="712"/>
      <c r="W69" s="710">
        <v>2</v>
      </c>
      <c r="X69" s="711"/>
      <c r="Y69" s="711"/>
      <c r="Z69" s="712"/>
      <c r="AA69" s="710">
        <v>5</v>
      </c>
      <c r="AB69" s="712"/>
      <c r="AC69" s="710">
        <v>800</v>
      </c>
      <c r="AD69" s="711"/>
      <c r="AE69" s="711"/>
      <c r="AF69" s="712"/>
      <c r="AG69" s="710">
        <v>20</v>
      </c>
      <c r="AH69" s="712"/>
      <c r="AI69" s="683" t="s">
        <v>429</v>
      </c>
      <c r="AJ69" s="684"/>
      <c r="AK69" s="684"/>
      <c r="AL69" s="684"/>
      <c r="AM69" s="684"/>
      <c r="AN69" s="684"/>
      <c r="AO69" s="684"/>
      <c r="AP69" s="684"/>
      <c r="AQ69" s="684"/>
      <c r="AR69" s="684"/>
      <c r="AS69" s="684"/>
      <c r="AT69" s="684"/>
      <c r="AU69" s="684"/>
      <c r="AV69" s="684"/>
      <c r="AW69" s="684"/>
      <c r="AX69" s="684"/>
      <c r="AY69" s="684"/>
      <c r="AZ69" s="684"/>
      <c r="BA69" s="684"/>
      <c r="BB69" s="684"/>
      <c r="BC69" s="684"/>
      <c r="BD69" s="684"/>
      <c r="BE69" s="684"/>
      <c r="BF69" s="684"/>
      <c r="BG69" s="684"/>
      <c r="BH69" s="684"/>
      <c r="BI69" s="684"/>
      <c r="BJ69" s="684"/>
      <c r="BK69" s="684"/>
      <c r="BL69" s="684"/>
      <c r="BM69" s="685"/>
    </row>
    <row r="70" spans="2:65" s="34" customFormat="1" ht="18" customHeight="1">
      <c r="B70" s="713"/>
      <c r="C70" s="714"/>
      <c r="D70" s="714"/>
      <c r="E70" s="714"/>
      <c r="F70" s="714"/>
      <c r="G70" s="715"/>
      <c r="H70" s="713"/>
      <c r="I70" s="715"/>
      <c r="J70" s="713"/>
      <c r="K70" s="714"/>
      <c r="L70" s="714"/>
      <c r="M70" s="715"/>
      <c r="N70" s="713"/>
      <c r="O70" s="714"/>
      <c r="P70" s="714"/>
      <c r="Q70" s="715"/>
      <c r="R70" s="713"/>
      <c r="S70" s="714"/>
      <c r="T70" s="714"/>
      <c r="U70" s="714"/>
      <c r="V70" s="715"/>
      <c r="W70" s="713"/>
      <c r="X70" s="714"/>
      <c r="Y70" s="714"/>
      <c r="Z70" s="715"/>
      <c r="AA70" s="713"/>
      <c r="AB70" s="715"/>
      <c r="AC70" s="713"/>
      <c r="AD70" s="714"/>
      <c r="AE70" s="714"/>
      <c r="AF70" s="715"/>
      <c r="AG70" s="713"/>
      <c r="AH70" s="715"/>
      <c r="AI70" s="686"/>
      <c r="AJ70" s="687"/>
      <c r="AK70" s="687"/>
      <c r="AL70" s="687"/>
      <c r="AM70" s="687"/>
      <c r="AN70" s="687"/>
      <c r="AO70" s="687"/>
      <c r="AP70" s="687"/>
      <c r="AQ70" s="687"/>
      <c r="AR70" s="687"/>
      <c r="AS70" s="687"/>
      <c r="AT70" s="687"/>
      <c r="AU70" s="687"/>
      <c r="AV70" s="687"/>
      <c r="AW70" s="687"/>
      <c r="AX70" s="687"/>
      <c r="AY70" s="687"/>
      <c r="AZ70" s="687"/>
      <c r="BA70" s="687"/>
      <c r="BB70" s="687"/>
      <c r="BC70" s="687"/>
      <c r="BD70" s="687"/>
      <c r="BE70" s="687"/>
      <c r="BF70" s="687"/>
      <c r="BG70" s="687"/>
      <c r="BH70" s="687"/>
      <c r="BI70" s="687"/>
      <c r="BJ70" s="687"/>
      <c r="BK70" s="687"/>
      <c r="BL70" s="687"/>
      <c r="BM70" s="688"/>
    </row>
    <row r="71" spans="2:65" s="34" customFormat="1" ht="18" customHeight="1">
      <c r="B71" s="713"/>
      <c r="C71" s="714"/>
      <c r="D71" s="714"/>
      <c r="E71" s="714"/>
      <c r="F71" s="714"/>
      <c r="G71" s="715"/>
      <c r="H71" s="713"/>
      <c r="I71" s="715"/>
      <c r="J71" s="713"/>
      <c r="K71" s="714"/>
      <c r="L71" s="714"/>
      <c r="M71" s="715"/>
      <c r="N71" s="713"/>
      <c r="O71" s="714"/>
      <c r="P71" s="714"/>
      <c r="Q71" s="715"/>
      <c r="R71" s="713"/>
      <c r="S71" s="714"/>
      <c r="T71" s="714"/>
      <c r="U71" s="714"/>
      <c r="V71" s="715"/>
      <c r="W71" s="713"/>
      <c r="X71" s="714"/>
      <c r="Y71" s="714"/>
      <c r="Z71" s="715"/>
      <c r="AA71" s="713"/>
      <c r="AB71" s="715"/>
      <c r="AC71" s="713"/>
      <c r="AD71" s="714"/>
      <c r="AE71" s="714"/>
      <c r="AF71" s="715"/>
      <c r="AG71" s="713"/>
      <c r="AH71" s="715"/>
      <c r="AI71" s="686"/>
      <c r="AJ71" s="687"/>
      <c r="AK71" s="687"/>
      <c r="AL71" s="687"/>
      <c r="AM71" s="687"/>
      <c r="AN71" s="687"/>
      <c r="AO71" s="687"/>
      <c r="AP71" s="687"/>
      <c r="AQ71" s="687"/>
      <c r="AR71" s="687"/>
      <c r="AS71" s="687"/>
      <c r="AT71" s="687"/>
      <c r="AU71" s="687"/>
      <c r="AV71" s="687"/>
      <c r="AW71" s="687"/>
      <c r="AX71" s="687"/>
      <c r="AY71" s="687"/>
      <c r="AZ71" s="687"/>
      <c r="BA71" s="687"/>
      <c r="BB71" s="687"/>
      <c r="BC71" s="687"/>
      <c r="BD71" s="687"/>
      <c r="BE71" s="687"/>
      <c r="BF71" s="687"/>
      <c r="BG71" s="687"/>
      <c r="BH71" s="687"/>
      <c r="BI71" s="687"/>
      <c r="BJ71" s="687"/>
      <c r="BK71" s="687"/>
      <c r="BL71" s="687"/>
      <c r="BM71" s="688"/>
    </row>
    <row r="72" spans="2:65" s="34" customFormat="1" ht="18" customHeight="1">
      <c r="B72" s="716"/>
      <c r="C72" s="717"/>
      <c r="D72" s="717"/>
      <c r="E72" s="717"/>
      <c r="F72" s="717"/>
      <c r="G72" s="718"/>
      <c r="H72" s="716"/>
      <c r="I72" s="718"/>
      <c r="J72" s="716"/>
      <c r="K72" s="717"/>
      <c r="L72" s="717"/>
      <c r="M72" s="718"/>
      <c r="N72" s="716"/>
      <c r="O72" s="717"/>
      <c r="P72" s="717"/>
      <c r="Q72" s="718"/>
      <c r="R72" s="716"/>
      <c r="S72" s="717"/>
      <c r="T72" s="717"/>
      <c r="U72" s="717"/>
      <c r="V72" s="718"/>
      <c r="W72" s="716"/>
      <c r="X72" s="717"/>
      <c r="Y72" s="717"/>
      <c r="Z72" s="718"/>
      <c r="AA72" s="716"/>
      <c r="AB72" s="718"/>
      <c r="AC72" s="716"/>
      <c r="AD72" s="717"/>
      <c r="AE72" s="717"/>
      <c r="AF72" s="718"/>
      <c r="AG72" s="716"/>
      <c r="AH72" s="718"/>
      <c r="AI72" s="689"/>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1"/>
    </row>
    <row r="73" spans="2:65" s="34" customFormat="1" ht="18" customHeight="1">
      <c r="B73" s="692" t="s">
        <v>430</v>
      </c>
      <c r="C73" s="693"/>
      <c r="D73" s="693"/>
      <c r="E73" s="693"/>
      <c r="F73" s="693"/>
      <c r="G73" s="694"/>
      <c r="H73" s="692" t="s">
        <v>395</v>
      </c>
      <c r="I73" s="694"/>
      <c r="J73" s="692" t="s">
        <v>72</v>
      </c>
      <c r="K73" s="693"/>
      <c r="L73" s="693"/>
      <c r="M73" s="694"/>
      <c r="N73" s="692">
        <v>-10</v>
      </c>
      <c r="O73" s="693"/>
      <c r="P73" s="693"/>
      <c r="Q73" s="694"/>
      <c r="R73" s="692" t="s">
        <v>431</v>
      </c>
      <c r="S73" s="693"/>
      <c r="T73" s="693"/>
      <c r="U73" s="693"/>
      <c r="V73" s="694"/>
      <c r="W73" s="692">
        <v>1</v>
      </c>
      <c r="X73" s="693"/>
      <c r="Y73" s="693"/>
      <c r="Z73" s="694"/>
      <c r="AA73" s="692">
        <v>5</v>
      </c>
      <c r="AB73" s="694"/>
      <c r="AC73" s="692">
        <v>800</v>
      </c>
      <c r="AD73" s="693"/>
      <c r="AE73" s="693"/>
      <c r="AF73" s="694"/>
      <c r="AG73" s="692">
        <v>20</v>
      </c>
      <c r="AH73" s="694"/>
      <c r="AI73" s="701" t="s">
        <v>432</v>
      </c>
      <c r="AJ73" s="702"/>
      <c r="AK73" s="702"/>
      <c r="AL73" s="702"/>
      <c r="AM73" s="702"/>
      <c r="AN73" s="702"/>
      <c r="AO73" s="702"/>
      <c r="AP73" s="702"/>
      <c r="AQ73" s="702"/>
      <c r="AR73" s="702"/>
      <c r="AS73" s="702"/>
      <c r="AT73" s="702"/>
      <c r="AU73" s="702"/>
      <c r="AV73" s="702"/>
      <c r="AW73" s="702"/>
      <c r="AX73" s="702"/>
      <c r="AY73" s="702"/>
      <c r="AZ73" s="702"/>
      <c r="BA73" s="702"/>
      <c r="BB73" s="702"/>
      <c r="BC73" s="702"/>
      <c r="BD73" s="702"/>
      <c r="BE73" s="702"/>
      <c r="BF73" s="702"/>
      <c r="BG73" s="702"/>
      <c r="BH73" s="702"/>
      <c r="BI73" s="702"/>
      <c r="BJ73" s="702"/>
      <c r="BK73" s="702"/>
      <c r="BL73" s="702"/>
      <c r="BM73" s="703"/>
    </row>
    <row r="74" spans="2:65" s="34" customFormat="1" ht="18" customHeight="1">
      <c r="B74" s="695"/>
      <c r="C74" s="696"/>
      <c r="D74" s="696"/>
      <c r="E74" s="696"/>
      <c r="F74" s="696"/>
      <c r="G74" s="697"/>
      <c r="H74" s="695"/>
      <c r="I74" s="697"/>
      <c r="J74" s="695"/>
      <c r="K74" s="696"/>
      <c r="L74" s="696"/>
      <c r="M74" s="697"/>
      <c r="N74" s="695"/>
      <c r="O74" s="696"/>
      <c r="P74" s="696"/>
      <c r="Q74" s="697"/>
      <c r="R74" s="695"/>
      <c r="S74" s="696"/>
      <c r="T74" s="696"/>
      <c r="U74" s="696"/>
      <c r="V74" s="697"/>
      <c r="W74" s="695"/>
      <c r="X74" s="696"/>
      <c r="Y74" s="696"/>
      <c r="Z74" s="697"/>
      <c r="AA74" s="695"/>
      <c r="AB74" s="697"/>
      <c r="AC74" s="695"/>
      <c r="AD74" s="696"/>
      <c r="AE74" s="696"/>
      <c r="AF74" s="697"/>
      <c r="AG74" s="695"/>
      <c r="AH74" s="697"/>
      <c r="AI74" s="704"/>
      <c r="AJ74" s="705"/>
      <c r="AK74" s="705"/>
      <c r="AL74" s="705"/>
      <c r="AM74" s="705"/>
      <c r="AN74" s="705"/>
      <c r="AO74" s="705"/>
      <c r="AP74" s="705"/>
      <c r="AQ74" s="705"/>
      <c r="AR74" s="705"/>
      <c r="AS74" s="705"/>
      <c r="AT74" s="705"/>
      <c r="AU74" s="705"/>
      <c r="AV74" s="705"/>
      <c r="AW74" s="705"/>
      <c r="AX74" s="705"/>
      <c r="AY74" s="705"/>
      <c r="AZ74" s="705"/>
      <c r="BA74" s="705"/>
      <c r="BB74" s="705"/>
      <c r="BC74" s="705"/>
      <c r="BD74" s="705"/>
      <c r="BE74" s="705"/>
      <c r="BF74" s="705"/>
      <c r="BG74" s="705"/>
      <c r="BH74" s="705"/>
      <c r="BI74" s="705"/>
      <c r="BJ74" s="705"/>
      <c r="BK74" s="705"/>
      <c r="BL74" s="705"/>
      <c r="BM74" s="706"/>
    </row>
    <row r="75" spans="2:65" s="34" customFormat="1" ht="18" customHeight="1">
      <c r="B75" s="695"/>
      <c r="C75" s="696"/>
      <c r="D75" s="696"/>
      <c r="E75" s="696"/>
      <c r="F75" s="696"/>
      <c r="G75" s="697"/>
      <c r="H75" s="695"/>
      <c r="I75" s="697"/>
      <c r="J75" s="695"/>
      <c r="K75" s="696"/>
      <c r="L75" s="696"/>
      <c r="M75" s="697"/>
      <c r="N75" s="695"/>
      <c r="O75" s="696"/>
      <c r="P75" s="696"/>
      <c r="Q75" s="697"/>
      <c r="R75" s="695"/>
      <c r="S75" s="696"/>
      <c r="T75" s="696"/>
      <c r="U75" s="696"/>
      <c r="V75" s="697"/>
      <c r="W75" s="695"/>
      <c r="X75" s="696"/>
      <c r="Y75" s="696"/>
      <c r="Z75" s="697"/>
      <c r="AA75" s="695"/>
      <c r="AB75" s="697"/>
      <c r="AC75" s="695"/>
      <c r="AD75" s="696"/>
      <c r="AE75" s="696"/>
      <c r="AF75" s="697"/>
      <c r="AG75" s="695"/>
      <c r="AH75" s="697"/>
      <c r="AI75" s="704"/>
      <c r="AJ75" s="705"/>
      <c r="AK75" s="705"/>
      <c r="AL75" s="705"/>
      <c r="AM75" s="705"/>
      <c r="AN75" s="705"/>
      <c r="AO75" s="705"/>
      <c r="AP75" s="705"/>
      <c r="AQ75" s="705"/>
      <c r="AR75" s="705"/>
      <c r="AS75" s="705"/>
      <c r="AT75" s="705"/>
      <c r="AU75" s="705"/>
      <c r="AV75" s="705"/>
      <c r="AW75" s="705"/>
      <c r="AX75" s="705"/>
      <c r="AY75" s="705"/>
      <c r="AZ75" s="705"/>
      <c r="BA75" s="705"/>
      <c r="BB75" s="705"/>
      <c r="BC75" s="705"/>
      <c r="BD75" s="705"/>
      <c r="BE75" s="705"/>
      <c r="BF75" s="705"/>
      <c r="BG75" s="705"/>
      <c r="BH75" s="705"/>
      <c r="BI75" s="705"/>
      <c r="BJ75" s="705"/>
      <c r="BK75" s="705"/>
      <c r="BL75" s="705"/>
      <c r="BM75" s="706"/>
    </row>
    <row r="76" spans="2:65" s="34" customFormat="1" ht="18" customHeight="1">
      <c r="B76" s="698"/>
      <c r="C76" s="699"/>
      <c r="D76" s="699"/>
      <c r="E76" s="699"/>
      <c r="F76" s="699"/>
      <c r="G76" s="700"/>
      <c r="H76" s="698"/>
      <c r="I76" s="700"/>
      <c r="J76" s="698"/>
      <c r="K76" s="699"/>
      <c r="L76" s="699"/>
      <c r="M76" s="700"/>
      <c r="N76" s="698"/>
      <c r="O76" s="699"/>
      <c r="P76" s="699"/>
      <c r="Q76" s="700"/>
      <c r="R76" s="698"/>
      <c r="S76" s="699"/>
      <c r="T76" s="699"/>
      <c r="U76" s="699"/>
      <c r="V76" s="700"/>
      <c r="W76" s="698"/>
      <c r="X76" s="699"/>
      <c r="Y76" s="699"/>
      <c r="Z76" s="700"/>
      <c r="AA76" s="698"/>
      <c r="AB76" s="700"/>
      <c r="AC76" s="698"/>
      <c r="AD76" s="699"/>
      <c r="AE76" s="699"/>
      <c r="AF76" s="700"/>
      <c r="AG76" s="698"/>
      <c r="AH76" s="700"/>
      <c r="AI76" s="707"/>
      <c r="AJ76" s="708"/>
      <c r="AK76" s="708"/>
      <c r="AL76" s="708"/>
      <c r="AM76" s="708"/>
      <c r="AN76" s="708"/>
      <c r="AO76" s="708"/>
      <c r="AP76" s="708"/>
      <c r="AQ76" s="708"/>
      <c r="AR76" s="708"/>
      <c r="AS76" s="708"/>
      <c r="AT76" s="708"/>
      <c r="AU76" s="708"/>
      <c r="AV76" s="708"/>
      <c r="AW76" s="708"/>
      <c r="AX76" s="708"/>
      <c r="AY76" s="708"/>
      <c r="AZ76" s="708"/>
      <c r="BA76" s="708"/>
      <c r="BB76" s="708"/>
      <c r="BC76" s="708"/>
      <c r="BD76" s="708"/>
      <c r="BE76" s="708"/>
      <c r="BF76" s="708"/>
      <c r="BG76" s="708"/>
      <c r="BH76" s="708"/>
      <c r="BI76" s="708"/>
      <c r="BJ76" s="708"/>
      <c r="BK76" s="708"/>
      <c r="BL76" s="708"/>
      <c r="BM76" s="709"/>
    </row>
    <row r="77" spans="2:65" s="34" customFormat="1" ht="18" customHeight="1">
      <c r="B77" s="710" t="s">
        <v>558</v>
      </c>
      <c r="C77" s="711"/>
      <c r="D77" s="711"/>
      <c r="E77" s="711"/>
      <c r="F77" s="711"/>
      <c r="G77" s="712"/>
      <c r="H77" s="710" t="s">
        <v>388</v>
      </c>
      <c r="I77" s="712"/>
      <c r="J77" s="710" t="s">
        <v>72</v>
      </c>
      <c r="K77" s="711"/>
      <c r="L77" s="711"/>
      <c r="M77" s="712"/>
      <c r="N77" s="710">
        <v>-10</v>
      </c>
      <c r="O77" s="711"/>
      <c r="P77" s="711"/>
      <c r="Q77" s="712"/>
      <c r="R77" s="710" t="s">
        <v>434</v>
      </c>
      <c r="S77" s="711"/>
      <c r="T77" s="711"/>
      <c r="U77" s="711"/>
      <c r="V77" s="712"/>
      <c r="W77" s="710">
        <v>1</v>
      </c>
      <c r="X77" s="711"/>
      <c r="Y77" s="711"/>
      <c r="Z77" s="712"/>
      <c r="AA77" s="710">
        <v>6</v>
      </c>
      <c r="AB77" s="712"/>
      <c r="AC77" s="710">
        <v>1800</v>
      </c>
      <c r="AD77" s="711"/>
      <c r="AE77" s="711"/>
      <c r="AF77" s="712"/>
      <c r="AG77" s="710">
        <v>60</v>
      </c>
      <c r="AH77" s="712"/>
      <c r="AI77" s="683" t="s">
        <v>435</v>
      </c>
      <c r="AJ77" s="684"/>
      <c r="AK77" s="684"/>
      <c r="AL77" s="684"/>
      <c r="AM77" s="684"/>
      <c r="AN77" s="684"/>
      <c r="AO77" s="684"/>
      <c r="AP77" s="684"/>
      <c r="AQ77" s="684"/>
      <c r="AR77" s="684"/>
      <c r="AS77" s="684"/>
      <c r="AT77" s="684"/>
      <c r="AU77" s="684"/>
      <c r="AV77" s="684"/>
      <c r="AW77" s="684"/>
      <c r="AX77" s="684"/>
      <c r="AY77" s="684"/>
      <c r="AZ77" s="684"/>
      <c r="BA77" s="684"/>
      <c r="BB77" s="684"/>
      <c r="BC77" s="684"/>
      <c r="BD77" s="684"/>
      <c r="BE77" s="684"/>
      <c r="BF77" s="684"/>
      <c r="BG77" s="684"/>
      <c r="BH77" s="684"/>
      <c r="BI77" s="684"/>
      <c r="BJ77" s="684"/>
      <c r="BK77" s="684"/>
      <c r="BL77" s="684"/>
      <c r="BM77" s="685"/>
    </row>
    <row r="78" spans="2:65" s="34" customFormat="1" ht="18" customHeight="1">
      <c r="B78" s="713"/>
      <c r="C78" s="714"/>
      <c r="D78" s="714"/>
      <c r="E78" s="714"/>
      <c r="F78" s="714"/>
      <c r="G78" s="715"/>
      <c r="H78" s="713"/>
      <c r="I78" s="715"/>
      <c r="J78" s="713"/>
      <c r="K78" s="714"/>
      <c r="L78" s="714"/>
      <c r="M78" s="715"/>
      <c r="N78" s="713"/>
      <c r="O78" s="714"/>
      <c r="P78" s="714"/>
      <c r="Q78" s="715"/>
      <c r="R78" s="713"/>
      <c r="S78" s="714"/>
      <c r="T78" s="714"/>
      <c r="U78" s="714"/>
      <c r="V78" s="715"/>
      <c r="W78" s="713"/>
      <c r="X78" s="714"/>
      <c r="Y78" s="714"/>
      <c r="Z78" s="715"/>
      <c r="AA78" s="713"/>
      <c r="AB78" s="715"/>
      <c r="AC78" s="713"/>
      <c r="AD78" s="714"/>
      <c r="AE78" s="714"/>
      <c r="AF78" s="715"/>
      <c r="AG78" s="713"/>
      <c r="AH78" s="715"/>
      <c r="AI78" s="686"/>
      <c r="AJ78" s="687"/>
      <c r="AK78" s="687"/>
      <c r="AL78" s="687"/>
      <c r="AM78" s="687"/>
      <c r="AN78" s="687"/>
      <c r="AO78" s="687"/>
      <c r="AP78" s="687"/>
      <c r="AQ78" s="687"/>
      <c r="AR78" s="687"/>
      <c r="AS78" s="687"/>
      <c r="AT78" s="687"/>
      <c r="AU78" s="687"/>
      <c r="AV78" s="687"/>
      <c r="AW78" s="687"/>
      <c r="AX78" s="687"/>
      <c r="AY78" s="687"/>
      <c r="AZ78" s="687"/>
      <c r="BA78" s="687"/>
      <c r="BB78" s="687"/>
      <c r="BC78" s="687"/>
      <c r="BD78" s="687"/>
      <c r="BE78" s="687"/>
      <c r="BF78" s="687"/>
      <c r="BG78" s="687"/>
      <c r="BH78" s="687"/>
      <c r="BI78" s="687"/>
      <c r="BJ78" s="687"/>
      <c r="BK78" s="687"/>
      <c r="BL78" s="687"/>
      <c r="BM78" s="688"/>
    </row>
    <row r="79" spans="2:65" s="34" customFormat="1" ht="18" customHeight="1">
      <c r="B79" s="713"/>
      <c r="C79" s="714"/>
      <c r="D79" s="714"/>
      <c r="E79" s="714"/>
      <c r="F79" s="714"/>
      <c r="G79" s="715"/>
      <c r="H79" s="713"/>
      <c r="I79" s="715"/>
      <c r="J79" s="713"/>
      <c r="K79" s="714"/>
      <c r="L79" s="714"/>
      <c r="M79" s="715"/>
      <c r="N79" s="713"/>
      <c r="O79" s="714"/>
      <c r="P79" s="714"/>
      <c r="Q79" s="715"/>
      <c r="R79" s="713"/>
      <c r="S79" s="714"/>
      <c r="T79" s="714"/>
      <c r="U79" s="714"/>
      <c r="V79" s="715"/>
      <c r="W79" s="713"/>
      <c r="X79" s="714"/>
      <c r="Y79" s="714"/>
      <c r="Z79" s="715"/>
      <c r="AA79" s="713"/>
      <c r="AB79" s="715"/>
      <c r="AC79" s="713"/>
      <c r="AD79" s="714"/>
      <c r="AE79" s="714"/>
      <c r="AF79" s="715"/>
      <c r="AG79" s="713"/>
      <c r="AH79" s="715"/>
      <c r="AI79" s="686"/>
      <c r="AJ79" s="687"/>
      <c r="AK79" s="687"/>
      <c r="AL79" s="687"/>
      <c r="AM79" s="687"/>
      <c r="AN79" s="687"/>
      <c r="AO79" s="687"/>
      <c r="AP79" s="687"/>
      <c r="AQ79" s="687"/>
      <c r="AR79" s="687"/>
      <c r="AS79" s="687"/>
      <c r="AT79" s="687"/>
      <c r="AU79" s="687"/>
      <c r="AV79" s="687"/>
      <c r="AW79" s="687"/>
      <c r="AX79" s="687"/>
      <c r="AY79" s="687"/>
      <c r="AZ79" s="687"/>
      <c r="BA79" s="687"/>
      <c r="BB79" s="687"/>
      <c r="BC79" s="687"/>
      <c r="BD79" s="687"/>
      <c r="BE79" s="687"/>
      <c r="BF79" s="687"/>
      <c r="BG79" s="687"/>
      <c r="BH79" s="687"/>
      <c r="BI79" s="687"/>
      <c r="BJ79" s="687"/>
      <c r="BK79" s="687"/>
      <c r="BL79" s="687"/>
      <c r="BM79" s="688"/>
    </row>
    <row r="80" spans="2:65" s="34" customFormat="1" ht="18" customHeight="1">
      <c r="B80" s="716"/>
      <c r="C80" s="717"/>
      <c r="D80" s="717"/>
      <c r="E80" s="717"/>
      <c r="F80" s="717"/>
      <c r="G80" s="718"/>
      <c r="H80" s="716"/>
      <c r="I80" s="718"/>
      <c r="J80" s="716"/>
      <c r="K80" s="717"/>
      <c r="L80" s="717"/>
      <c r="M80" s="718"/>
      <c r="N80" s="716"/>
      <c r="O80" s="717"/>
      <c r="P80" s="717"/>
      <c r="Q80" s="718"/>
      <c r="R80" s="716"/>
      <c r="S80" s="717"/>
      <c r="T80" s="717"/>
      <c r="U80" s="717"/>
      <c r="V80" s="718"/>
      <c r="W80" s="716"/>
      <c r="X80" s="717"/>
      <c r="Y80" s="717"/>
      <c r="Z80" s="718"/>
      <c r="AA80" s="716"/>
      <c r="AB80" s="718"/>
      <c r="AC80" s="716"/>
      <c r="AD80" s="717"/>
      <c r="AE80" s="717"/>
      <c r="AF80" s="718"/>
      <c r="AG80" s="716"/>
      <c r="AH80" s="718"/>
      <c r="AI80" s="689"/>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1"/>
    </row>
    <row r="81" spans="2:65" s="34" customFormat="1" ht="18" customHeight="1">
      <c r="B81" s="692" t="s">
        <v>436</v>
      </c>
      <c r="C81" s="693"/>
      <c r="D81" s="693"/>
      <c r="E81" s="693"/>
      <c r="F81" s="693"/>
      <c r="G81" s="694"/>
      <c r="H81" s="692" t="s">
        <v>388</v>
      </c>
      <c r="I81" s="694"/>
      <c r="J81" s="692" t="s">
        <v>437</v>
      </c>
      <c r="K81" s="693"/>
      <c r="L81" s="693"/>
      <c r="M81" s="694"/>
      <c r="N81" s="692">
        <v>-30</v>
      </c>
      <c r="O81" s="693"/>
      <c r="P81" s="693"/>
      <c r="Q81" s="694"/>
      <c r="R81" s="692" t="s">
        <v>438</v>
      </c>
      <c r="S81" s="693"/>
      <c r="T81" s="693"/>
      <c r="U81" s="693"/>
      <c r="V81" s="694"/>
      <c r="W81" s="692" t="s">
        <v>378</v>
      </c>
      <c r="X81" s="693"/>
      <c r="Y81" s="693"/>
      <c r="Z81" s="694"/>
      <c r="AA81" s="692">
        <v>8</v>
      </c>
      <c r="AB81" s="694"/>
      <c r="AC81" s="692">
        <v>600</v>
      </c>
      <c r="AD81" s="693"/>
      <c r="AE81" s="693"/>
      <c r="AF81" s="694"/>
      <c r="AG81" s="692">
        <v>40</v>
      </c>
      <c r="AH81" s="694"/>
      <c r="AI81" s="701" t="s">
        <v>439</v>
      </c>
      <c r="AJ81" s="702"/>
      <c r="AK81" s="702"/>
      <c r="AL81" s="702"/>
      <c r="AM81" s="702"/>
      <c r="AN81" s="702"/>
      <c r="AO81" s="702"/>
      <c r="AP81" s="702"/>
      <c r="AQ81" s="702"/>
      <c r="AR81" s="702"/>
      <c r="AS81" s="702"/>
      <c r="AT81" s="702"/>
      <c r="AU81" s="702"/>
      <c r="AV81" s="702"/>
      <c r="AW81" s="702"/>
      <c r="AX81" s="702"/>
      <c r="AY81" s="702"/>
      <c r="AZ81" s="702"/>
      <c r="BA81" s="702"/>
      <c r="BB81" s="702"/>
      <c r="BC81" s="702"/>
      <c r="BD81" s="702"/>
      <c r="BE81" s="702"/>
      <c r="BF81" s="702"/>
      <c r="BG81" s="702"/>
      <c r="BH81" s="702"/>
      <c r="BI81" s="702"/>
      <c r="BJ81" s="702"/>
      <c r="BK81" s="702"/>
      <c r="BL81" s="702"/>
      <c r="BM81" s="703"/>
    </row>
    <row r="82" spans="2:65" s="34" customFormat="1" ht="18" customHeight="1">
      <c r="B82" s="695"/>
      <c r="C82" s="696"/>
      <c r="D82" s="696"/>
      <c r="E82" s="696"/>
      <c r="F82" s="696"/>
      <c r="G82" s="697"/>
      <c r="H82" s="695"/>
      <c r="I82" s="697"/>
      <c r="J82" s="695"/>
      <c r="K82" s="696"/>
      <c r="L82" s="696"/>
      <c r="M82" s="697"/>
      <c r="N82" s="695"/>
      <c r="O82" s="696"/>
      <c r="P82" s="696"/>
      <c r="Q82" s="697"/>
      <c r="R82" s="695"/>
      <c r="S82" s="696"/>
      <c r="T82" s="696"/>
      <c r="U82" s="696"/>
      <c r="V82" s="697"/>
      <c r="W82" s="695"/>
      <c r="X82" s="696"/>
      <c r="Y82" s="696"/>
      <c r="Z82" s="697"/>
      <c r="AA82" s="695"/>
      <c r="AB82" s="697"/>
      <c r="AC82" s="695"/>
      <c r="AD82" s="696"/>
      <c r="AE82" s="696"/>
      <c r="AF82" s="697"/>
      <c r="AG82" s="695"/>
      <c r="AH82" s="697"/>
      <c r="AI82" s="704"/>
      <c r="AJ82" s="705"/>
      <c r="AK82" s="705"/>
      <c r="AL82" s="705"/>
      <c r="AM82" s="705"/>
      <c r="AN82" s="705"/>
      <c r="AO82" s="705"/>
      <c r="AP82" s="705"/>
      <c r="AQ82" s="705"/>
      <c r="AR82" s="705"/>
      <c r="AS82" s="705"/>
      <c r="AT82" s="705"/>
      <c r="AU82" s="705"/>
      <c r="AV82" s="705"/>
      <c r="AW82" s="705"/>
      <c r="AX82" s="705"/>
      <c r="AY82" s="705"/>
      <c r="AZ82" s="705"/>
      <c r="BA82" s="705"/>
      <c r="BB82" s="705"/>
      <c r="BC82" s="705"/>
      <c r="BD82" s="705"/>
      <c r="BE82" s="705"/>
      <c r="BF82" s="705"/>
      <c r="BG82" s="705"/>
      <c r="BH82" s="705"/>
      <c r="BI82" s="705"/>
      <c r="BJ82" s="705"/>
      <c r="BK82" s="705"/>
      <c r="BL82" s="705"/>
      <c r="BM82" s="706"/>
    </row>
    <row r="83" spans="2:65" s="34" customFormat="1" ht="18" customHeight="1">
      <c r="B83" s="695"/>
      <c r="C83" s="696"/>
      <c r="D83" s="696"/>
      <c r="E83" s="696"/>
      <c r="F83" s="696"/>
      <c r="G83" s="697"/>
      <c r="H83" s="695"/>
      <c r="I83" s="697"/>
      <c r="J83" s="695"/>
      <c r="K83" s="696"/>
      <c r="L83" s="696"/>
      <c r="M83" s="697"/>
      <c r="N83" s="695"/>
      <c r="O83" s="696"/>
      <c r="P83" s="696"/>
      <c r="Q83" s="697"/>
      <c r="R83" s="695"/>
      <c r="S83" s="696"/>
      <c r="T83" s="696"/>
      <c r="U83" s="696"/>
      <c r="V83" s="697"/>
      <c r="W83" s="695"/>
      <c r="X83" s="696"/>
      <c r="Y83" s="696"/>
      <c r="Z83" s="697"/>
      <c r="AA83" s="695"/>
      <c r="AB83" s="697"/>
      <c r="AC83" s="695"/>
      <c r="AD83" s="696"/>
      <c r="AE83" s="696"/>
      <c r="AF83" s="697"/>
      <c r="AG83" s="695"/>
      <c r="AH83" s="697"/>
      <c r="AI83" s="704"/>
      <c r="AJ83" s="705"/>
      <c r="AK83" s="705"/>
      <c r="AL83" s="705"/>
      <c r="AM83" s="705"/>
      <c r="AN83" s="705"/>
      <c r="AO83" s="705"/>
      <c r="AP83" s="705"/>
      <c r="AQ83" s="705"/>
      <c r="AR83" s="705"/>
      <c r="AS83" s="705"/>
      <c r="AT83" s="705"/>
      <c r="AU83" s="705"/>
      <c r="AV83" s="705"/>
      <c r="AW83" s="705"/>
      <c r="AX83" s="705"/>
      <c r="AY83" s="705"/>
      <c r="AZ83" s="705"/>
      <c r="BA83" s="705"/>
      <c r="BB83" s="705"/>
      <c r="BC83" s="705"/>
      <c r="BD83" s="705"/>
      <c r="BE83" s="705"/>
      <c r="BF83" s="705"/>
      <c r="BG83" s="705"/>
      <c r="BH83" s="705"/>
      <c r="BI83" s="705"/>
      <c r="BJ83" s="705"/>
      <c r="BK83" s="705"/>
      <c r="BL83" s="705"/>
      <c r="BM83" s="706"/>
    </row>
    <row r="84" spans="2:65" s="34" customFormat="1" ht="18" customHeight="1">
      <c r="B84" s="698"/>
      <c r="C84" s="699"/>
      <c r="D84" s="699"/>
      <c r="E84" s="699"/>
      <c r="F84" s="699"/>
      <c r="G84" s="700"/>
      <c r="H84" s="698"/>
      <c r="I84" s="700"/>
      <c r="J84" s="698"/>
      <c r="K84" s="699"/>
      <c r="L84" s="699"/>
      <c r="M84" s="700"/>
      <c r="N84" s="698"/>
      <c r="O84" s="699"/>
      <c r="P84" s="699"/>
      <c r="Q84" s="700"/>
      <c r="R84" s="698"/>
      <c r="S84" s="699"/>
      <c r="T84" s="699"/>
      <c r="U84" s="699"/>
      <c r="V84" s="700"/>
      <c r="W84" s="698"/>
      <c r="X84" s="699"/>
      <c r="Y84" s="699"/>
      <c r="Z84" s="700"/>
      <c r="AA84" s="698"/>
      <c r="AB84" s="700"/>
      <c r="AC84" s="698"/>
      <c r="AD84" s="699"/>
      <c r="AE84" s="699"/>
      <c r="AF84" s="700"/>
      <c r="AG84" s="698"/>
      <c r="AH84" s="700"/>
      <c r="AI84" s="707"/>
      <c r="AJ84" s="708"/>
      <c r="AK84" s="708"/>
      <c r="AL84" s="708"/>
      <c r="AM84" s="708"/>
      <c r="AN84" s="708"/>
      <c r="AO84" s="708"/>
      <c r="AP84" s="708"/>
      <c r="AQ84" s="708"/>
      <c r="AR84" s="708"/>
      <c r="AS84" s="708"/>
      <c r="AT84" s="708"/>
      <c r="AU84" s="708"/>
      <c r="AV84" s="708"/>
      <c r="AW84" s="708"/>
      <c r="AX84" s="708"/>
      <c r="AY84" s="708"/>
      <c r="AZ84" s="708"/>
      <c r="BA84" s="708"/>
      <c r="BB84" s="708"/>
      <c r="BC84" s="708"/>
      <c r="BD84" s="708"/>
      <c r="BE84" s="708"/>
      <c r="BF84" s="708"/>
      <c r="BG84" s="708"/>
      <c r="BH84" s="708"/>
      <c r="BI84" s="708"/>
      <c r="BJ84" s="708"/>
      <c r="BK84" s="708"/>
      <c r="BL84" s="708"/>
      <c r="BM84" s="709"/>
    </row>
    <row r="85" spans="2:65" s="34" customFormat="1" ht="18" customHeight="1">
      <c r="B85" s="710" t="s">
        <v>910</v>
      </c>
      <c r="C85" s="711"/>
      <c r="D85" s="711"/>
      <c r="E85" s="711"/>
      <c r="F85" s="711"/>
      <c r="G85" s="712"/>
      <c r="H85" s="710" t="s">
        <v>395</v>
      </c>
      <c r="I85" s="712"/>
      <c r="J85" s="710" t="s">
        <v>70</v>
      </c>
      <c r="K85" s="711"/>
      <c r="L85" s="711"/>
      <c r="M85" s="712"/>
      <c r="N85" s="710">
        <v>25</v>
      </c>
      <c r="O85" s="711"/>
      <c r="P85" s="711"/>
      <c r="Q85" s="712"/>
      <c r="R85" s="710" t="s">
        <v>441</v>
      </c>
      <c r="S85" s="711"/>
      <c r="T85" s="711"/>
      <c r="U85" s="711"/>
      <c r="V85" s="712"/>
      <c r="W85" s="710">
        <v>1</v>
      </c>
      <c r="X85" s="711"/>
      <c r="Y85" s="711"/>
      <c r="Z85" s="712"/>
      <c r="AA85" s="710">
        <v>2</v>
      </c>
      <c r="AB85" s="712"/>
      <c r="AC85" s="710">
        <v>600</v>
      </c>
      <c r="AD85" s="711"/>
      <c r="AE85" s="711"/>
      <c r="AF85" s="712"/>
      <c r="AG85" s="710">
        <v>30</v>
      </c>
      <c r="AH85" s="712"/>
      <c r="AI85" s="683" t="s">
        <v>442</v>
      </c>
      <c r="AJ85" s="684"/>
      <c r="AK85" s="684"/>
      <c r="AL85" s="684"/>
      <c r="AM85" s="684"/>
      <c r="AN85" s="684"/>
      <c r="AO85" s="684"/>
      <c r="AP85" s="684"/>
      <c r="AQ85" s="684"/>
      <c r="AR85" s="684"/>
      <c r="AS85" s="684"/>
      <c r="AT85" s="684"/>
      <c r="AU85" s="684"/>
      <c r="AV85" s="684"/>
      <c r="AW85" s="684"/>
      <c r="AX85" s="684"/>
      <c r="AY85" s="684"/>
      <c r="AZ85" s="684"/>
      <c r="BA85" s="684"/>
      <c r="BB85" s="684"/>
      <c r="BC85" s="684"/>
      <c r="BD85" s="684"/>
      <c r="BE85" s="684"/>
      <c r="BF85" s="684"/>
      <c r="BG85" s="684"/>
      <c r="BH85" s="684"/>
      <c r="BI85" s="684"/>
      <c r="BJ85" s="684"/>
      <c r="BK85" s="684"/>
      <c r="BL85" s="684"/>
      <c r="BM85" s="685"/>
    </row>
    <row r="86" spans="2:65" s="34" customFormat="1" ht="18" customHeight="1">
      <c r="B86" s="713"/>
      <c r="C86" s="714"/>
      <c r="D86" s="714"/>
      <c r="E86" s="714"/>
      <c r="F86" s="714"/>
      <c r="G86" s="715"/>
      <c r="H86" s="713"/>
      <c r="I86" s="715"/>
      <c r="J86" s="713"/>
      <c r="K86" s="714"/>
      <c r="L86" s="714"/>
      <c r="M86" s="715"/>
      <c r="N86" s="713"/>
      <c r="O86" s="714"/>
      <c r="P86" s="714"/>
      <c r="Q86" s="715"/>
      <c r="R86" s="713"/>
      <c r="S86" s="714"/>
      <c r="T86" s="714"/>
      <c r="U86" s="714"/>
      <c r="V86" s="715"/>
      <c r="W86" s="713"/>
      <c r="X86" s="714"/>
      <c r="Y86" s="714"/>
      <c r="Z86" s="715"/>
      <c r="AA86" s="713"/>
      <c r="AB86" s="715"/>
      <c r="AC86" s="713"/>
      <c r="AD86" s="714"/>
      <c r="AE86" s="714"/>
      <c r="AF86" s="715"/>
      <c r="AG86" s="713"/>
      <c r="AH86" s="715"/>
      <c r="AI86" s="686"/>
      <c r="AJ86" s="687"/>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c r="BK86" s="687"/>
      <c r="BL86" s="687"/>
      <c r="BM86" s="688"/>
    </row>
    <row r="87" spans="2:65" s="34" customFormat="1" ht="18" customHeight="1">
      <c r="B87" s="713"/>
      <c r="C87" s="714"/>
      <c r="D87" s="714"/>
      <c r="E87" s="714"/>
      <c r="F87" s="714"/>
      <c r="G87" s="715"/>
      <c r="H87" s="713"/>
      <c r="I87" s="715"/>
      <c r="J87" s="713"/>
      <c r="K87" s="714"/>
      <c r="L87" s="714"/>
      <c r="M87" s="715"/>
      <c r="N87" s="713"/>
      <c r="O87" s="714"/>
      <c r="P87" s="714"/>
      <c r="Q87" s="715"/>
      <c r="R87" s="713"/>
      <c r="S87" s="714"/>
      <c r="T87" s="714"/>
      <c r="U87" s="714"/>
      <c r="V87" s="715"/>
      <c r="W87" s="713"/>
      <c r="X87" s="714"/>
      <c r="Y87" s="714"/>
      <c r="Z87" s="715"/>
      <c r="AA87" s="713"/>
      <c r="AB87" s="715"/>
      <c r="AC87" s="713"/>
      <c r="AD87" s="714"/>
      <c r="AE87" s="714"/>
      <c r="AF87" s="715"/>
      <c r="AG87" s="713"/>
      <c r="AH87" s="715"/>
      <c r="AI87" s="686"/>
      <c r="AJ87" s="687"/>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c r="BK87" s="687"/>
      <c r="BL87" s="687"/>
      <c r="BM87" s="688"/>
    </row>
    <row r="88" spans="2:65" s="34" customFormat="1" ht="18" customHeight="1">
      <c r="B88" s="716"/>
      <c r="C88" s="717"/>
      <c r="D88" s="717"/>
      <c r="E88" s="717"/>
      <c r="F88" s="717"/>
      <c r="G88" s="718"/>
      <c r="H88" s="716"/>
      <c r="I88" s="718"/>
      <c r="J88" s="716"/>
      <c r="K88" s="717"/>
      <c r="L88" s="717"/>
      <c r="M88" s="718"/>
      <c r="N88" s="716"/>
      <c r="O88" s="717"/>
      <c r="P88" s="717"/>
      <c r="Q88" s="718"/>
      <c r="R88" s="716"/>
      <c r="S88" s="717"/>
      <c r="T88" s="717"/>
      <c r="U88" s="717"/>
      <c r="V88" s="718"/>
      <c r="W88" s="716"/>
      <c r="X88" s="717"/>
      <c r="Y88" s="717"/>
      <c r="Z88" s="718"/>
      <c r="AA88" s="716"/>
      <c r="AB88" s="718"/>
      <c r="AC88" s="716"/>
      <c r="AD88" s="717"/>
      <c r="AE88" s="717"/>
      <c r="AF88" s="718"/>
      <c r="AG88" s="716"/>
      <c r="AH88" s="718"/>
      <c r="AI88" s="689"/>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1"/>
    </row>
    <row r="89" spans="2:65" s="34" customFormat="1" ht="18" customHeight="1">
      <c r="B89" s="692" t="s">
        <v>443</v>
      </c>
      <c r="C89" s="693"/>
      <c r="D89" s="693"/>
      <c r="E89" s="693"/>
      <c r="F89" s="693"/>
      <c r="G89" s="694"/>
      <c r="H89" s="692" t="s">
        <v>388</v>
      </c>
      <c r="I89" s="694"/>
      <c r="J89" s="692" t="s">
        <v>70</v>
      </c>
      <c r="K89" s="693"/>
      <c r="L89" s="693"/>
      <c r="M89" s="694"/>
      <c r="N89" s="692">
        <v>10</v>
      </c>
      <c r="O89" s="693"/>
      <c r="P89" s="693"/>
      <c r="Q89" s="694"/>
      <c r="R89" s="692" t="s">
        <v>444</v>
      </c>
      <c r="S89" s="693"/>
      <c r="T89" s="693"/>
      <c r="U89" s="693"/>
      <c r="V89" s="694"/>
      <c r="W89" s="692">
        <v>1</v>
      </c>
      <c r="X89" s="693"/>
      <c r="Y89" s="693"/>
      <c r="Z89" s="694"/>
      <c r="AA89" s="692">
        <v>4</v>
      </c>
      <c r="AB89" s="694"/>
      <c r="AC89" s="692">
        <v>600</v>
      </c>
      <c r="AD89" s="693"/>
      <c r="AE89" s="693"/>
      <c r="AF89" s="694"/>
      <c r="AG89" s="692">
        <v>40</v>
      </c>
      <c r="AH89" s="694"/>
      <c r="AI89" s="701" t="s">
        <v>445</v>
      </c>
      <c r="AJ89" s="702"/>
      <c r="AK89" s="702"/>
      <c r="AL89" s="702"/>
      <c r="AM89" s="702"/>
      <c r="AN89" s="702"/>
      <c r="AO89" s="702"/>
      <c r="AP89" s="702"/>
      <c r="AQ89" s="702"/>
      <c r="AR89" s="702"/>
      <c r="AS89" s="702"/>
      <c r="AT89" s="702"/>
      <c r="AU89" s="702"/>
      <c r="AV89" s="702"/>
      <c r="AW89" s="702"/>
      <c r="AX89" s="702"/>
      <c r="AY89" s="702"/>
      <c r="AZ89" s="702"/>
      <c r="BA89" s="702"/>
      <c r="BB89" s="702"/>
      <c r="BC89" s="702"/>
      <c r="BD89" s="702"/>
      <c r="BE89" s="702"/>
      <c r="BF89" s="702"/>
      <c r="BG89" s="702"/>
      <c r="BH89" s="702"/>
      <c r="BI89" s="702"/>
      <c r="BJ89" s="702"/>
      <c r="BK89" s="702"/>
      <c r="BL89" s="702"/>
      <c r="BM89" s="703"/>
    </row>
    <row r="90" spans="2:65" s="34" customFormat="1" ht="18" customHeight="1">
      <c r="B90" s="695"/>
      <c r="C90" s="696"/>
      <c r="D90" s="696"/>
      <c r="E90" s="696"/>
      <c r="F90" s="696"/>
      <c r="G90" s="697"/>
      <c r="H90" s="695"/>
      <c r="I90" s="697"/>
      <c r="J90" s="695"/>
      <c r="K90" s="696"/>
      <c r="L90" s="696"/>
      <c r="M90" s="697"/>
      <c r="N90" s="695"/>
      <c r="O90" s="696"/>
      <c r="P90" s="696"/>
      <c r="Q90" s="697"/>
      <c r="R90" s="695"/>
      <c r="S90" s="696"/>
      <c r="T90" s="696"/>
      <c r="U90" s="696"/>
      <c r="V90" s="697"/>
      <c r="W90" s="695"/>
      <c r="X90" s="696"/>
      <c r="Y90" s="696"/>
      <c r="Z90" s="697"/>
      <c r="AA90" s="695"/>
      <c r="AB90" s="697"/>
      <c r="AC90" s="695"/>
      <c r="AD90" s="696"/>
      <c r="AE90" s="696"/>
      <c r="AF90" s="697"/>
      <c r="AG90" s="695"/>
      <c r="AH90" s="697"/>
      <c r="AI90" s="704"/>
      <c r="AJ90" s="705"/>
      <c r="AK90" s="705"/>
      <c r="AL90" s="705"/>
      <c r="AM90" s="705"/>
      <c r="AN90" s="705"/>
      <c r="AO90" s="705"/>
      <c r="AP90" s="705"/>
      <c r="AQ90" s="705"/>
      <c r="AR90" s="705"/>
      <c r="AS90" s="705"/>
      <c r="AT90" s="705"/>
      <c r="AU90" s="705"/>
      <c r="AV90" s="705"/>
      <c r="AW90" s="705"/>
      <c r="AX90" s="705"/>
      <c r="AY90" s="705"/>
      <c r="AZ90" s="705"/>
      <c r="BA90" s="705"/>
      <c r="BB90" s="705"/>
      <c r="BC90" s="705"/>
      <c r="BD90" s="705"/>
      <c r="BE90" s="705"/>
      <c r="BF90" s="705"/>
      <c r="BG90" s="705"/>
      <c r="BH90" s="705"/>
      <c r="BI90" s="705"/>
      <c r="BJ90" s="705"/>
      <c r="BK90" s="705"/>
      <c r="BL90" s="705"/>
      <c r="BM90" s="706"/>
    </row>
    <row r="91" spans="2:65" s="34" customFormat="1" ht="18" customHeight="1">
      <c r="B91" s="695"/>
      <c r="C91" s="696"/>
      <c r="D91" s="696"/>
      <c r="E91" s="696"/>
      <c r="F91" s="696"/>
      <c r="G91" s="697"/>
      <c r="H91" s="695"/>
      <c r="I91" s="697"/>
      <c r="J91" s="695"/>
      <c r="K91" s="696"/>
      <c r="L91" s="696"/>
      <c r="M91" s="697"/>
      <c r="N91" s="695"/>
      <c r="O91" s="696"/>
      <c r="P91" s="696"/>
      <c r="Q91" s="697"/>
      <c r="R91" s="695"/>
      <c r="S91" s="696"/>
      <c r="T91" s="696"/>
      <c r="U91" s="696"/>
      <c r="V91" s="697"/>
      <c r="W91" s="695"/>
      <c r="X91" s="696"/>
      <c r="Y91" s="696"/>
      <c r="Z91" s="697"/>
      <c r="AA91" s="695"/>
      <c r="AB91" s="697"/>
      <c r="AC91" s="695"/>
      <c r="AD91" s="696"/>
      <c r="AE91" s="696"/>
      <c r="AF91" s="697"/>
      <c r="AG91" s="695"/>
      <c r="AH91" s="697"/>
      <c r="AI91" s="704"/>
      <c r="AJ91" s="705"/>
      <c r="AK91" s="705"/>
      <c r="AL91" s="705"/>
      <c r="AM91" s="705"/>
      <c r="AN91" s="705"/>
      <c r="AO91" s="705"/>
      <c r="AP91" s="705"/>
      <c r="AQ91" s="705"/>
      <c r="AR91" s="705"/>
      <c r="AS91" s="705"/>
      <c r="AT91" s="705"/>
      <c r="AU91" s="705"/>
      <c r="AV91" s="705"/>
      <c r="AW91" s="705"/>
      <c r="AX91" s="705"/>
      <c r="AY91" s="705"/>
      <c r="AZ91" s="705"/>
      <c r="BA91" s="705"/>
      <c r="BB91" s="705"/>
      <c r="BC91" s="705"/>
      <c r="BD91" s="705"/>
      <c r="BE91" s="705"/>
      <c r="BF91" s="705"/>
      <c r="BG91" s="705"/>
      <c r="BH91" s="705"/>
      <c r="BI91" s="705"/>
      <c r="BJ91" s="705"/>
      <c r="BK91" s="705"/>
      <c r="BL91" s="705"/>
      <c r="BM91" s="706"/>
    </row>
    <row r="92" spans="2:65" s="34" customFormat="1" ht="18" customHeight="1">
      <c r="B92" s="698"/>
      <c r="C92" s="699"/>
      <c r="D92" s="699"/>
      <c r="E92" s="699"/>
      <c r="F92" s="699"/>
      <c r="G92" s="700"/>
      <c r="H92" s="698"/>
      <c r="I92" s="700"/>
      <c r="J92" s="698"/>
      <c r="K92" s="699"/>
      <c r="L92" s="699"/>
      <c r="M92" s="700"/>
      <c r="N92" s="698"/>
      <c r="O92" s="699"/>
      <c r="P92" s="699"/>
      <c r="Q92" s="700"/>
      <c r="R92" s="698"/>
      <c r="S92" s="699"/>
      <c r="T92" s="699"/>
      <c r="U92" s="699"/>
      <c r="V92" s="700"/>
      <c r="W92" s="698"/>
      <c r="X92" s="699"/>
      <c r="Y92" s="699"/>
      <c r="Z92" s="700"/>
      <c r="AA92" s="698"/>
      <c r="AB92" s="700"/>
      <c r="AC92" s="698"/>
      <c r="AD92" s="699"/>
      <c r="AE92" s="699"/>
      <c r="AF92" s="700"/>
      <c r="AG92" s="698"/>
      <c r="AH92" s="700"/>
      <c r="AI92" s="707"/>
      <c r="AJ92" s="708"/>
      <c r="AK92" s="708"/>
      <c r="AL92" s="708"/>
      <c r="AM92" s="708"/>
      <c r="AN92" s="708"/>
      <c r="AO92" s="708"/>
      <c r="AP92" s="708"/>
      <c r="AQ92" s="708"/>
      <c r="AR92" s="708"/>
      <c r="AS92" s="708"/>
      <c r="AT92" s="708"/>
      <c r="AU92" s="708"/>
      <c r="AV92" s="708"/>
      <c r="AW92" s="708"/>
      <c r="AX92" s="708"/>
      <c r="AY92" s="708"/>
      <c r="AZ92" s="708"/>
      <c r="BA92" s="708"/>
      <c r="BB92" s="708"/>
      <c r="BC92" s="708"/>
      <c r="BD92" s="708"/>
      <c r="BE92" s="708"/>
      <c r="BF92" s="708"/>
      <c r="BG92" s="708"/>
      <c r="BH92" s="708"/>
      <c r="BI92" s="708"/>
      <c r="BJ92" s="708"/>
      <c r="BK92" s="708"/>
      <c r="BL92" s="708"/>
      <c r="BM92" s="709"/>
    </row>
    <row r="93" spans="2:65" s="34" customFormat="1" ht="18" customHeight="1">
      <c r="B93" s="710" t="s">
        <v>446</v>
      </c>
      <c r="C93" s="711"/>
      <c r="D93" s="711"/>
      <c r="E93" s="711"/>
      <c r="F93" s="711"/>
      <c r="G93" s="712"/>
      <c r="H93" s="710" t="s">
        <v>388</v>
      </c>
      <c r="I93" s="712"/>
      <c r="J93" s="710" t="s">
        <v>70</v>
      </c>
      <c r="K93" s="711"/>
      <c r="L93" s="711"/>
      <c r="M93" s="712"/>
      <c r="N93" s="710">
        <v>15</v>
      </c>
      <c r="O93" s="711"/>
      <c r="P93" s="711"/>
      <c r="Q93" s="712"/>
      <c r="R93" s="710" t="s">
        <v>444</v>
      </c>
      <c r="S93" s="711"/>
      <c r="T93" s="711"/>
      <c r="U93" s="711"/>
      <c r="V93" s="712"/>
      <c r="W93" s="710">
        <v>1</v>
      </c>
      <c r="X93" s="711"/>
      <c r="Y93" s="711"/>
      <c r="Z93" s="712"/>
      <c r="AA93" s="710">
        <v>4</v>
      </c>
      <c r="AB93" s="712"/>
      <c r="AC93" s="710">
        <v>800</v>
      </c>
      <c r="AD93" s="711"/>
      <c r="AE93" s="711"/>
      <c r="AF93" s="712"/>
      <c r="AG93" s="710">
        <v>40</v>
      </c>
      <c r="AH93" s="712"/>
      <c r="AI93" s="683" t="s">
        <v>447</v>
      </c>
      <c r="AJ93" s="684"/>
      <c r="AK93" s="684"/>
      <c r="AL93" s="684"/>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5"/>
    </row>
    <row r="94" spans="2:65" s="34" customFormat="1" ht="18" customHeight="1">
      <c r="B94" s="713"/>
      <c r="C94" s="714"/>
      <c r="D94" s="714"/>
      <c r="E94" s="714"/>
      <c r="F94" s="714"/>
      <c r="G94" s="715"/>
      <c r="H94" s="713"/>
      <c r="I94" s="715"/>
      <c r="J94" s="713"/>
      <c r="K94" s="714"/>
      <c r="L94" s="714"/>
      <c r="M94" s="715"/>
      <c r="N94" s="713"/>
      <c r="O94" s="714"/>
      <c r="P94" s="714"/>
      <c r="Q94" s="715"/>
      <c r="R94" s="713"/>
      <c r="S94" s="714"/>
      <c r="T94" s="714"/>
      <c r="U94" s="714"/>
      <c r="V94" s="715"/>
      <c r="W94" s="713"/>
      <c r="X94" s="714"/>
      <c r="Y94" s="714"/>
      <c r="Z94" s="715"/>
      <c r="AA94" s="713"/>
      <c r="AB94" s="715"/>
      <c r="AC94" s="713"/>
      <c r="AD94" s="714"/>
      <c r="AE94" s="714"/>
      <c r="AF94" s="715"/>
      <c r="AG94" s="713"/>
      <c r="AH94" s="715"/>
      <c r="AI94" s="686"/>
      <c r="AJ94" s="687"/>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c r="BK94" s="687"/>
      <c r="BL94" s="687"/>
      <c r="BM94" s="688"/>
    </row>
    <row r="95" spans="2:65" s="34" customFormat="1" ht="18" customHeight="1">
      <c r="B95" s="713"/>
      <c r="C95" s="714"/>
      <c r="D95" s="714"/>
      <c r="E95" s="714"/>
      <c r="F95" s="714"/>
      <c r="G95" s="715"/>
      <c r="H95" s="713"/>
      <c r="I95" s="715"/>
      <c r="J95" s="713"/>
      <c r="K95" s="714"/>
      <c r="L95" s="714"/>
      <c r="M95" s="715"/>
      <c r="N95" s="713"/>
      <c r="O95" s="714"/>
      <c r="P95" s="714"/>
      <c r="Q95" s="715"/>
      <c r="R95" s="713"/>
      <c r="S95" s="714"/>
      <c r="T95" s="714"/>
      <c r="U95" s="714"/>
      <c r="V95" s="715"/>
      <c r="W95" s="713"/>
      <c r="X95" s="714"/>
      <c r="Y95" s="714"/>
      <c r="Z95" s="715"/>
      <c r="AA95" s="713"/>
      <c r="AB95" s="715"/>
      <c r="AC95" s="713"/>
      <c r="AD95" s="714"/>
      <c r="AE95" s="714"/>
      <c r="AF95" s="715"/>
      <c r="AG95" s="713"/>
      <c r="AH95" s="715"/>
      <c r="AI95" s="686"/>
      <c r="AJ95" s="687"/>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c r="BK95" s="687"/>
      <c r="BL95" s="687"/>
      <c r="BM95" s="688"/>
    </row>
    <row r="96" spans="2:65" s="34" customFormat="1" ht="18" customHeight="1">
      <c r="B96" s="716"/>
      <c r="C96" s="717"/>
      <c r="D96" s="717"/>
      <c r="E96" s="717"/>
      <c r="F96" s="717"/>
      <c r="G96" s="718"/>
      <c r="H96" s="716"/>
      <c r="I96" s="718"/>
      <c r="J96" s="716"/>
      <c r="K96" s="717"/>
      <c r="L96" s="717"/>
      <c r="M96" s="718"/>
      <c r="N96" s="716"/>
      <c r="O96" s="717"/>
      <c r="P96" s="717"/>
      <c r="Q96" s="718"/>
      <c r="R96" s="716"/>
      <c r="S96" s="717"/>
      <c r="T96" s="717"/>
      <c r="U96" s="717"/>
      <c r="V96" s="718"/>
      <c r="W96" s="716"/>
      <c r="X96" s="717"/>
      <c r="Y96" s="717"/>
      <c r="Z96" s="718"/>
      <c r="AA96" s="716"/>
      <c r="AB96" s="718"/>
      <c r="AC96" s="716"/>
      <c r="AD96" s="717"/>
      <c r="AE96" s="717"/>
      <c r="AF96" s="718"/>
      <c r="AG96" s="716"/>
      <c r="AH96" s="718"/>
      <c r="AI96" s="689"/>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1"/>
    </row>
    <row r="97" spans="2:65" s="34" customFormat="1" ht="18" customHeight="1">
      <c r="B97" s="692" t="s">
        <v>448</v>
      </c>
      <c r="C97" s="693"/>
      <c r="D97" s="693"/>
      <c r="E97" s="693"/>
      <c r="F97" s="693"/>
      <c r="G97" s="694"/>
      <c r="H97" s="692" t="s">
        <v>388</v>
      </c>
      <c r="I97" s="694"/>
      <c r="J97" s="692" t="s">
        <v>70</v>
      </c>
      <c r="K97" s="693"/>
      <c r="L97" s="693"/>
      <c r="M97" s="694"/>
      <c r="N97" s="692">
        <v>-30</v>
      </c>
      <c r="O97" s="693"/>
      <c r="P97" s="693"/>
      <c r="Q97" s="694"/>
      <c r="R97" s="692" t="s">
        <v>422</v>
      </c>
      <c r="S97" s="693"/>
      <c r="T97" s="693"/>
      <c r="U97" s="693"/>
      <c r="V97" s="694"/>
      <c r="W97" s="692">
        <v>1</v>
      </c>
      <c r="X97" s="693"/>
      <c r="Y97" s="693"/>
      <c r="Z97" s="694"/>
      <c r="AA97" s="692">
        <v>10</v>
      </c>
      <c r="AB97" s="694"/>
      <c r="AC97" s="692">
        <v>1600</v>
      </c>
      <c r="AD97" s="693"/>
      <c r="AE97" s="693"/>
      <c r="AF97" s="694"/>
      <c r="AG97" s="692">
        <v>30</v>
      </c>
      <c r="AH97" s="694"/>
      <c r="AI97" s="701" t="s">
        <v>449</v>
      </c>
      <c r="AJ97" s="702"/>
      <c r="AK97" s="702"/>
      <c r="AL97" s="702"/>
      <c r="AM97" s="702"/>
      <c r="AN97" s="702"/>
      <c r="AO97" s="702"/>
      <c r="AP97" s="702"/>
      <c r="AQ97" s="702"/>
      <c r="AR97" s="702"/>
      <c r="AS97" s="702"/>
      <c r="AT97" s="702"/>
      <c r="AU97" s="702"/>
      <c r="AV97" s="702"/>
      <c r="AW97" s="702"/>
      <c r="AX97" s="702"/>
      <c r="AY97" s="702"/>
      <c r="AZ97" s="702"/>
      <c r="BA97" s="702"/>
      <c r="BB97" s="702"/>
      <c r="BC97" s="702"/>
      <c r="BD97" s="702"/>
      <c r="BE97" s="702"/>
      <c r="BF97" s="702"/>
      <c r="BG97" s="702"/>
      <c r="BH97" s="702"/>
      <c r="BI97" s="702"/>
      <c r="BJ97" s="702"/>
      <c r="BK97" s="702"/>
      <c r="BL97" s="702"/>
      <c r="BM97" s="703"/>
    </row>
    <row r="98" spans="2:65" s="34" customFormat="1" ht="18" customHeight="1">
      <c r="B98" s="695"/>
      <c r="C98" s="696"/>
      <c r="D98" s="696"/>
      <c r="E98" s="696"/>
      <c r="F98" s="696"/>
      <c r="G98" s="697"/>
      <c r="H98" s="695"/>
      <c r="I98" s="697"/>
      <c r="J98" s="695"/>
      <c r="K98" s="696"/>
      <c r="L98" s="696"/>
      <c r="M98" s="697"/>
      <c r="N98" s="695"/>
      <c r="O98" s="696"/>
      <c r="P98" s="696"/>
      <c r="Q98" s="697"/>
      <c r="R98" s="695"/>
      <c r="S98" s="696"/>
      <c r="T98" s="696"/>
      <c r="U98" s="696"/>
      <c r="V98" s="697"/>
      <c r="W98" s="695"/>
      <c r="X98" s="696"/>
      <c r="Y98" s="696"/>
      <c r="Z98" s="697"/>
      <c r="AA98" s="695"/>
      <c r="AB98" s="697"/>
      <c r="AC98" s="695"/>
      <c r="AD98" s="696"/>
      <c r="AE98" s="696"/>
      <c r="AF98" s="697"/>
      <c r="AG98" s="695"/>
      <c r="AH98" s="697"/>
      <c r="AI98" s="704"/>
      <c r="AJ98" s="705"/>
      <c r="AK98" s="705"/>
      <c r="AL98" s="705"/>
      <c r="AM98" s="705"/>
      <c r="AN98" s="705"/>
      <c r="AO98" s="705"/>
      <c r="AP98" s="705"/>
      <c r="AQ98" s="705"/>
      <c r="AR98" s="705"/>
      <c r="AS98" s="705"/>
      <c r="AT98" s="705"/>
      <c r="AU98" s="705"/>
      <c r="AV98" s="705"/>
      <c r="AW98" s="705"/>
      <c r="AX98" s="705"/>
      <c r="AY98" s="705"/>
      <c r="AZ98" s="705"/>
      <c r="BA98" s="705"/>
      <c r="BB98" s="705"/>
      <c r="BC98" s="705"/>
      <c r="BD98" s="705"/>
      <c r="BE98" s="705"/>
      <c r="BF98" s="705"/>
      <c r="BG98" s="705"/>
      <c r="BH98" s="705"/>
      <c r="BI98" s="705"/>
      <c r="BJ98" s="705"/>
      <c r="BK98" s="705"/>
      <c r="BL98" s="705"/>
      <c r="BM98" s="706"/>
    </row>
    <row r="99" spans="2:65" s="34" customFormat="1" ht="18" customHeight="1">
      <c r="B99" s="695"/>
      <c r="C99" s="696"/>
      <c r="D99" s="696"/>
      <c r="E99" s="696"/>
      <c r="F99" s="696"/>
      <c r="G99" s="697"/>
      <c r="H99" s="695"/>
      <c r="I99" s="697"/>
      <c r="J99" s="695"/>
      <c r="K99" s="696"/>
      <c r="L99" s="696"/>
      <c r="M99" s="697"/>
      <c r="N99" s="695"/>
      <c r="O99" s="696"/>
      <c r="P99" s="696"/>
      <c r="Q99" s="697"/>
      <c r="R99" s="695"/>
      <c r="S99" s="696"/>
      <c r="T99" s="696"/>
      <c r="U99" s="696"/>
      <c r="V99" s="697"/>
      <c r="W99" s="695"/>
      <c r="X99" s="696"/>
      <c r="Y99" s="696"/>
      <c r="Z99" s="697"/>
      <c r="AA99" s="695"/>
      <c r="AB99" s="697"/>
      <c r="AC99" s="695"/>
      <c r="AD99" s="696"/>
      <c r="AE99" s="696"/>
      <c r="AF99" s="697"/>
      <c r="AG99" s="695"/>
      <c r="AH99" s="697"/>
      <c r="AI99" s="704"/>
      <c r="AJ99" s="705"/>
      <c r="AK99" s="705"/>
      <c r="AL99" s="705"/>
      <c r="AM99" s="705"/>
      <c r="AN99" s="705"/>
      <c r="AO99" s="705"/>
      <c r="AP99" s="705"/>
      <c r="AQ99" s="705"/>
      <c r="AR99" s="705"/>
      <c r="AS99" s="705"/>
      <c r="AT99" s="705"/>
      <c r="AU99" s="705"/>
      <c r="AV99" s="705"/>
      <c r="AW99" s="705"/>
      <c r="AX99" s="705"/>
      <c r="AY99" s="705"/>
      <c r="AZ99" s="705"/>
      <c r="BA99" s="705"/>
      <c r="BB99" s="705"/>
      <c r="BC99" s="705"/>
      <c r="BD99" s="705"/>
      <c r="BE99" s="705"/>
      <c r="BF99" s="705"/>
      <c r="BG99" s="705"/>
      <c r="BH99" s="705"/>
      <c r="BI99" s="705"/>
      <c r="BJ99" s="705"/>
      <c r="BK99" s="705"/>
      <c r="BL99" s="705"/>
      <c r="BM99" s="706"/>
    </row>
    <row r="100" spans="2:65" s="34" customFormat="1" ht="18" customHeight="1">
      <c r="B100" s="698"/>
      <c r="C100" s="699"/>
      <c r="D100" s="699"/>
      <c r="E100" s="699"/>
      <c r="F100" s="699"/>
      <c r="G100" s="700"/>
      <c r="H100" s="698"/>
      <c r="I100" s="700"/>
      <c r="J100" s="698"/>
      <c r="K100" s="699"/>
      <c r="L100" s="699"/>
      <c r="M100" s="700"/>
      <c r="N100" s="698"/>
      <c r="O100" s="699"/>
      <c r="P100" s="699"/>
      <c r="Q100" s="700"/>
      <c r="R100" s="698"/>
      <c r="S100" s="699"/>
      <c r="T100" s="699"/>
      <c r="U100" s="699"/>
      <c r="V100" s="700"/>
      <c r="W100" s="698"/>
      <c r="X100" s="699"/>
      <c r="Y100" s="699"/>
      <c r="Z100" s="700"/>
      <c r="AA100" s="698"/>
      <c r="AB100" s="700"/>
      <c r="AC100" s="698"/>
      <c r="AD100" s="699"/>
      <c r="AE100" s="699"/>
      <c r="AF100" s="700"/>
      <c r="AG100" s="698"/>
      <c r="AH100" s="700"/>
      <c r="AI100" s="707"/>
      <c r="AJ100" s="708"/>
      <c r="AK100" s="708"/>
      <c r="AL100" s="708"/>
      <c r="AM100" s="708"/>
      <c r="AN100" s="708"/>
      <c r="AO100" s="708"/>
      <c r="AP100" s="708"/>
      <c r="AQ100" s="708"/>
      <c r="AR100" s="708"/>
      <c r="AS100" s="708"/>
      <c r="AT100" s="708"/>
      <c r="AU100" s="708"/>
      <c r="AV100" s="708"/>
      <c r="AW100" s="708"/>
      <c r="AX100" s="708"/>
      <c r="AY100" s="708"/>
      <c r="AZ100" s="708"/>
      <c r="BA100" s="708"/>
      <c r="BB100" s="708"/>
      <c r="BC100" s="708"/>
      <c r="BD100" s="708"/>
      <c r="BE100" s="708"/>
      <c r="BF100" s="708"/>
      <c r="BG100" s="708"/>
      <c r="BH100" s="708"/>
      <c r="BI100" s="708"/>
      <c r="BJ100" s="708"/>
      <c r="BK100" s="708"/>
      <c r="BL100" s="708"/>
      <c r="BM100" s="709"/>
    </row>
    <row r="101" spans="2:65" s="34" customFormat="1" ht="18" customHeight="1">
      <c r="B101" s="710" t="s">
        <v>450</v>
      </c>
      <c r="C101" s="711"/>
      <c r="D101" s="711"/>
      <c r="E101" s="711"/>
      <c r="F101" s="711"/>
      <c r="G101" s="712"/>
      <c r="H101" s="710" t="s">
        <v>395</v>
      </c>
      <c r="I101" s="712"/>
      <c r="J101" s="710" t="s">
        <v>68</v>
      </c>
      <c r="K101" s="711"/>
      <c r="L101" s="711"/>
      <c r="M101" s="712"/>
      <c r="N101" s="710">
        <v>25</v>
      </c>
      <c r="O101" s="711"/>
      <c r="P101" s="711"/>
      <c r="Q101" s="712"/>
      <c r="R101" s="710" t="s">
        <v>451</v>
      </c>
      <c r="S101" s="711"/>
      <c r="T101" s="711"/>
      <c r="U101" s="711"/>
      <c r="V101" s="712"/>
      <c r="W101" s="710" t="s">
        <v>379</v>
      </c>
      <c r="X101" s="711"/>
      <c r="Y101" s="711"/>
      <c r="Z101" s="712"/>
      <c r="AA101" s="710">
        <v>1</v>
      </c>
      <c r="AB101" s="712"/>
      <c r="AC101" s="710">
        <v>300</v>
      </c>
      <c r="AD101" s="711"/>
      <c r="AE101" s="711"/>
      <c r="AF101" s="712"/>
      <c r="AG101" s="710">
        <v>20</v>
      </c>
      <c r="AH101" s="712"/>
      <c r="AI101" s="683" t="s">
        <v>452</v>
      </c>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5"/>
    </row>
    <row r="102" spans="2:65" s="34" customFormat="1" ht="18" customHeight="1">
      <c r="B102" s="713"/>
      <c r="C102" s="714"/>
      <c r="D102" s="714"/>
      <c r="E102" s="714"/>
      <c r="F102" s="714"/>
      <c r="G102" s="715"/>
      <c r="H102" s="713"/>
      <c r="I102" s="715"/>
      <c r="J102" s="713"/>
      <c r="K102" s="714"/>
      <c r="L102" s="714"/>
      <c r="M102" s="715"/>
      <c r="N102" s="713"/>
      <c r="O102" s="714"/>
      <c r="P102" s="714"/>
      <c r="Q102" s="715"/>
      <c r="R102" s="713"/>
      <c r="S102" s="714"/>
      <c r="T102" s="714"/>
      <c r="U102" s="714"/>
      <c r="V102" s="715"/>
      <c r="W102" s="713"/>
      <c r="X102" s="714"/>
      <c r="Y102" s="714"/>
      <c r="Z102" s="715"/>
      <c r="AA102" s="713"/>
      <c r="AB102" s="715"/>
      <c r="AC102" s="713"/>
      <c r="AD102" s="714"/>
      <c r="AE102" s="714"/>
      <c r="AF102" s="715"/>
      <c r="AG102" s="713"/>
      <c r="AH102" s="715"/>
      <c r="AI102" s="686"/>
      <c r="AJ102" s="687"/>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c r="BK102" s="687"/>
      <c r="BL102" s="687"/>
      <c r="BM102" s="688"/>
    </row>
    <row r="103" spans="2:65" s="34" customFormat="1" ht="18" customHeight="1">
      <c r="B103" s="713"/>
      <c r="C103" s="714"/>
      <c r="D103" s="714"/>
      <c r="E103" s="714"/>
      <c r="F103" s="714"/>
      <c r="G103" s="715"/>
      <c r="H103" s="713"/>
      <c r="I103" s="715"/>
      <c r="J103" s="713"/>
      <c r="K103" s="714"/>
      <c r="L103" s="714"/>
      <c r="M103" s="715"/>
      <c r="N103" s="713"/>
      <c r="O103" s="714"/>
      <c r="P103" s="714"/>
      <c r="Q103" s="715"/>
      <c r="R103" s="713"/>
      <c r="S103" s="714"/>
      <c r="T103" s="714"/>
      <c r="U103" s="714"/>
      <c r="V103" s="715"/>
      <c r="W103" s="713"/>
      <c r="X103" s="714"/>
      <c r="Y103" s="714"/>
      <c r="Z103" s="715"/>
      <c r="AA103" s="713"/>
      <c r="AB103" s="715"/>
      <c r="AC103" s="713"/>
      <c r="AD103" s="714"/>
      <c r="AE103" s="714"/>
      <c r="AF103" s="715"/>
      <c r="AG103" s="713"/>
      <c r="AH103" s="715"/>
      <c r="AI103" s="686"/>
      <c r="AJ103" s="687"/>
      <c r="AK103" s="687"/>
      <c r="AL103" s="687"/>
      <c r="AM103" s="687"/>
      <c r="AN103" s="687"/>
      <c r="AO103" s="687"/>
      <c r="AP103" s="687"/>
      <c r="AQ103" s="687"/>
      <c r="AR103" s="687"/>
      <c r="AS103" s="687"/>
      <c r="AT103" s="687"/>
      <c r="AU103" s="687"/>
      <c r="AV103" s="687"/>
      <c r="AW103" s="687"/>
      <c r="AX103" s="687"/>
      <c r="AY103" s="687"/>
      <c r="AZ103" s="687"/>
      <c r="BA103" s="687"/>
      <c r="BB103" s="687"/>
      <c r="BC103" s="687"/>
      <c r="BD103" s="687"/>
      <c r="BE103" s="687"/>
      <c r="BF103" s="687"/>
      <c r="BG103" s="687"/>
      <c r="BH103" s="687"/>
      <c r="BI103" s="687"/>
      <c r="BJ103" s="687"/>
      <c r="BK103" s="687"/>
      <c r="BL103" s="687"/>
      <c r="BM103" s="688"/>
    </row>
    <row r="104" spans="2:65" s="34" customFormat="1" ht="18" customHeight="1">
      <c r="B104" s="716"/>
      <c r="C104" s="717"/>
      <c r="D104" s="717"/>
      <c r="E104" s="717"/>
      <c r="F104" s="717"/>
      <c r="G104" s="718"/>
      <c r="H104" s="716"/>
      <c r="I104" s="718"/>
      <c r="J104" s="716"/>
      <c r="K104" s="717"/>
      <c r="L104" s="717"/>
      <c r="M104" s="718"/>
      <c r="N104" s="716"/>
      <c r="O104" s="717"/>
      <c r="P104" s="717"/>
      <c r="Q104" s="718"/>
      <c r="R104" s="716"/>
      <c r="S104" s="717"/>
      <c r="T104" s="717"/>
      <c r="U104" s="717"/>
      <c r="V104" s="718"/>
      <c r="W104" s="716"/>
      <c r="X104" s="717"/>
      <c r="Y104" s="717"/>
      <c r="Z104" s="718"/>
      <c r="AA104" s="716"/>
      <c r="AB104" s="718"/>
      <c r="AC104" s="716"/>
      <c r="AD104" s="717"/>
      <c r="AE104" s="717"/>
      <c r="AF104" s="718"/>
      <c r="AG104" s="716"/>
      <c r="AH104" s="718"/>
      <c r="AI104" s="689"/>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1"/>
    </row>
    <row r="105" spans="2:65" s="34" customFormat="1" ht="18" customHeight="1">
      <c r="B105" s="692" t="s">
        <v>911</v>
      </c>
      <c r="C105" s="693"/>
      <c r="D105" s="693"/>
      <c r="E105" s="693"/>
      <c r="F105" s="693"/>
      <c r="G105" s="694"/>
      <c r="H105" s="692" t="s">
        <v>395</v>
      </c>
      <c r="I105" s="694"/>
      <c r="J105" s="692" t="s">
        <v>76</v>
      </c>
      <c r="K105" s="693"/>
      <c r="L105" s="693"/>
      <c r="M105" s="694"/>
      <c r="N105" s="692">
        <v>-20</v>
      </c>
      <c r="O105" s="693"/>
      <c r="P105" s="693"/>
      <c r="Q105" s="694"/>
      <c r="R105" s="692" t="s">
        <v>399</v>
      </c>
      <c r="S105" s="693"/>
      <c r="T105" s="693"/>
      <c r="U105" s="693"/>
      <c r="V105" s="694"/>
      <c r="W105" s="692" t="s">
        <v>379</v>
      </c>
      <c r="X105" s="693"/>
      <c r="Y105" s="693"/>
      <c r="Z105" s="694"/>
      <c r="AA105" s="692">
        <v>5</v>
      </c>
      <c r="AB105" s="694"/>
      <c r="AC105" s="692">
        <v>10</v>
      </c>
      <c r="AD105" s="693"/>
      <c r="AE105" s="693"/>
      <c r="AF105" s="694"/>
      <c r="AG105" s="692">
        <v>10</v>
      </c>
      <c r="AH105" s="694"/>
      <c r="AI105" s="701" t="s">
        <v>454</v>
      </c>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702"/>
      <c r="BE105" s="702"/>
      <c r="BF105" s="702"/>
      <c r="BG105" s="702"/>
      <c r="BH105" s="702"/>
      <c r="BI105" s="702"/>
      <c r="BJ105" s="702"/>
      <c r="BK105" s="702"/>
      <c r="BL105" s="702"/>
      <c r="BM105" s="703"/>
    </row>
    <row r="106" spans="2:65" s="34" customFormat="1" ht="18" customHeight="1">
      <c r="B106" s="695"/>
      <c r="C106" s="696"/>
      <c r="D106" s="696"/>
      <c r="E106" s="696"/>
      <c r="F106" s="696"/>
      <c r="G106" s="697"/>
      <c r="H106" s="695"/>
      <c r="I106" s="697"/>
      <c r="J106" s="695"/>
      <c r="K106" s="696"/>
      <c r="L106" s="696"/>
      <c r="M106" s="697"/>
      <c r="N106" s="695"/>
      <c r="O106" s="696"/>
      <c r="P106" s="696"/>
      <c r="Q106" s="697"/>
      <c r="R106" s="695"/>
      <c r="S106" s="696"/>
      <c r="T106" s="696"/>
      <c r="U106" s="696"/>
      <c r="V106" s="697"/>
      <c r="W106" s="695"/>
      <c r="X106" s="696"/>
      <c r="Y106" s="696"/>
      <c r="Z106" s="697"/>
      <c r="AA106" s="695"/>
      <c r="AB106" s="697"/>
      <c r="AC106" s="695"/>
      <c r="AD106" s="696"/>
      <c r="AE106" s="696"/>
      <c r="AF106" s="697"/>
      <c r="AG106" s="695"/>
      <c r="AH106" s="697"/>
      <c r="AI106" s="704"/>
      <c r="AJ106" s="705"/>
      <c r="AK106" s="705"/>
      <c r="AL106" s="705"/>
      <c r="AM106" s="705"/>
      <c r="AN106" s="705"/>
      <c r="AO106" s="705"/>
      <c r="AP106" s="705"/>
      <c r="AQ106" s="705"/>
      <c r="AR106" s="705"/>
      <c r="AS106" s="705"/>
      <c r="AT106" s="705"/>
      <c r="AU106" s="705"/>
      <c r="AV106" s="705"/>
      <c r="AW106" s="705"/>
      <c r="AX106" s="705"/>
      <c r="AY106" s="705"/>
      <c r="AZ106" s="705"/>
      <c r="BA106" s="705"/>
      <c r="BB106" s="705"/>
      <c r="BC106" s="705"/>
      <c r="BD106" s="705"/>
      <c r="BE106" s="705"/>
      <c r="BF106" s="705"/>
      <c r="BG106" s="705"/>
      <c r="BH106" s="705"/>
      <c r="BI106" s="705"/>
      <c r="BJ106" s="705"/>
      <c r="BK106" s="705"/>
      <c r="BL106" s="705"/>
      <c r="BM106" s="706"/>
    </row>
    <row r="107" spans="2:65" s="34" customFormat="1" ht="18" customHeight="1">
      <c r="B107" s="695"/>
      <c r="C107" s="696"/>
      <c r="D107" s="696"/>
      <c r="E107" s="696"/>
      <c r="F107" s="696"/>
      <c r="G107" s="697"/>
      <c r="H107" s="695"/>
      <c r="I107" s="697"/>
      <c r="J107" s="695"/>
      <c r="K107" s="696"/>
      <c r="L107" s="696"/>
      <c r="M107" s="697"/>
      <c r="N107" s="695"/>
      <c r="O107" s="696"/>
      <c r="P107" s="696"/>
      <c r="Q107" s="697"/>
      <c r="R107" s="695"/>
      <c r="S107" s="696"/>
      <c r="T107" s="696"/>
      <c r="U107" s="696"/>
      <c r="V107" s="697"/>
      <c r="W107" s="695"/>
      <c r="X107" s="696"/>
      <c r="Y107" s="696"/>
      <c r="Z107" s="697"/>
      <c r="AA107" s="695"/>
      <c r="AB107" s="697"/>
      <c r="AC107" s="695"/>
      <c r="AD107" s="696"/>
      <c r="AE107" s="696"/>
      <c r="AF107" s="697"/>
      <c r="AG107" s="695"/>
      <c r="AH107" s="697"/>
      <c r="AI107" s="704"/>
      <c r="AJ107" s="705"/>
      <c r="AK107" s="705"/>
      <c r="AL107" s="705"/>
      <c r="AM107" s="705"/>
      <c r="AN107" s="705"/>
      <c r="AO107" s="705"/>
      <c r="AP107" s="705"/>
      <c r="AQ107" s="705"/>
      <c r="AR107" s="705"/>
      <c r="AS107" s="705"/>
      <c r="AT107" s="705"/>
      <c r="AU107" s="705"/>
      <c r="AV107" s="705"/>
      <c r="AW107" s="705"/>
      <c r="AX107" s="705"/>
      <c r="AY107" s="705"/>
      <c r="AZ107" s="705"/>
      <c r="BA107" s="705"/>
      <c r="BB107" s="705"/>
      <c r="BC107" s="705"/>
      <c r="BD107" s="705"/>
      <c r="BE107" s="705"/>
      <c r="BF107" s="705"/>
      <c r="BG107" s="705"/>
      <c r="BH107" s="705"/>
      <c r="BI107" s="705"/>
      <c r="BJ107" s="705"/>
      <c r="BK107" s="705"/>
      <c r="BL107" s="705"/>
      <c r="BM107" s="706"/>
    </row>
    <row r="108" spans="2:65" s="34" customFormat="1" ht="18" customHeight="1">
      <c r="B108" s="698"/>
      <c r="C108" s="699"/>
      <c r="D108" s="699"/>
      <c r="E108" s="699"/>
      <c r="F108" s="699"/>
      <c r="G108" s="700"/>
      <c r="H108" s="698"/>
      <c r="I108" s="700"/>
      <c r="J108" s="698"/>
      <c r="K108" s="699"/>
      <c r="L108" s="699"/>
      <c r="M108" s="700"/>
      <c r="N108" s="698"/>
      <c r="O108" s="699"/>
      <c r="P108" s="699"/>
      <c r="Q108" s="700"/>
      <c r="R108" s="698"/>
      <c r="S108" s="699"/>
      <c r="T108" s="699"/>
      <c r="U108" s="699"/>
      <c r="V108" s="700"/>
      <c r="W108" s="698"/>
      <c r="X108" s="699"/>
      <c r="Y108" s="699"/>
      <c r="Z108" s="700"/>
      <c r="AA108" s="698"/>
      <c r="AB108" s="700"/>
      <c r="AC108" s="698"/>
      <c r="AD108" s="699"/>
      <c r="AE108" s="699"/>
      <c r="AF108" s="700"/>
      <c r="AG108" s="698"/>
      <c r="AH108" s="700"/>
      <c r="AI108" s="707"/>
      <c r="AJ108" s="708"/>
      <c r="AK108" s="708"/>
      <c r="AL108" s="708"/>
      <c r="AM108" s="708"/>
      <c r="AN108" s="708"/>
      <c r="AO108" s="708"/>
      <c r="AP108" s="708"/>
      <c r="AQ108" s="708"/>
      <c r="AR108" s="708"/>
      <c r="AS108" s="708"/>
      <c r="AT108" s="708"/>
      <c r="AU108" s="708"/>
      <c r="AV108" s="708"/>
      <c r="AW108" s="708"/>
      <c r="AX108" s="708"/>
      <c r="AY108" s="708"/>
      <c r="AZ108" s="708"/>
      <c r="BA108" s="708"/>
      <c r="BB108" s="708"/>
      <c r="BC108" s="708"/>
      <c r="BD108" s="708"/>
      <c r="BE108" s="708"/>
      <c r="BF108" s="708"/>
      <c r="BG108" s="708"/>
      <c r="BH108" s="708"/>
      <c r="BI108" s="708"/>
      <c r="BJ108" s="708"/>
      <c r="BK108" s="708"/>
      <c r="BL108" s="708"/>
      <c r="BM108" s="709"/>
    </row>
    <row r="109" spans="2:65" s="34" customFormat="1" ht="18" customHeight="1">
      <c r="B109" s="710" t="s">
        <v>912</v>
      </c>
      <c r="C109" s="711"/>
      <c r="D109" s="711"/>
      <c r="E109" s="711"/>
      <c r="F109" s="711"/>
      <c r="G109" s="712"/>
      <c r="H109" s="710" t="s">
        <v>395</v>
      </c>
      <c r="I109" s="712"/>
      <c r="J109" s="710" t="s">
        <v>76</v>
      </c>
      <c r="K109" s="711"/>
      <c r="L109" s="711"/>
      <c r="M109" s="712"/>
      <c r="N109" s="710">
        <v>-20</v>
      </c>
      <c r="O109" s="711"/>
      <c r="P109" s="711"/>
      <c r="Q109" s="712"/>
      <c r="R109" s="710" t="s">
        <v>399</v>
      </c>
      <c r="S109" s="711"/>
      <c r="T109" s="711"/>
      <c r="U109" s="711"/>
      <c r="V109" s="712"/>
      <c r="W109" s="710" t="s">
        <v>379</v>
      </c>
      <c r="X109" s="711"/>
      <c r="Y109" s="711"/>
      <c r="Z109" s="712"/>
      <c r="AA109" s="710">
        <v>6</v>
      </c>
      <c r="AB109" s="712"/>
      <c r="AC109" s="710">
        <v>100</v>
      </c>
      <c r="AD109" s="711"/>
      <c r="AE109" s="711"/>
      <c r="AF109" s="712"/>
      <c r="AG109" s="710">
        <v>30</v>
      </c>
      <c r="AH109" s="712"/>
      <c r="AI109" s="683" t="s">
        <v>456</v>
      </c>
      <c r="AJ109" s="684"/>
      <c r="AK109" s="684"/>
      <c r="AL109" s="684"/>
      <c r="AM109" s="684"/>
      <c r="AN109" s="684"/>
      <c r="AO109" s="684"/>
      <c r="AP109" s="684"/>
      <c r="AQ109" s="684"/>
      <c r="AR109" s="684"/>
      <c r="AS109" s="684"/>
      <c r="AT109" s="684"/>
      <c r="AU109" s="684"/>
      <c r="AV109" s="684"/>
      <c r="AW109" s="684"/>
      <c r="AX109" s="684"/>
      <c r="AY109" s="684"/>
      <c r="AZ109" s="684"/>
      <c r="BA109" s="684"/>
      <c r="BB109" s="684"/>
      <c r="BC109" s="684"/>
      <c r="BD109" s="684"/>
      <c r="BE109" s="684"/>
      <c r="BF109" s="684"/>
      <c r="BG109" s="684"/>
      <c r="BH109" s="684"/>
      <c r="BI109" s="684"/>
      <c r="BJ109" s="684"/>
      <c r="BK109" s="684"/>
      <c r="BL109" s="684"/>
      <c r="BM109" s="685"/>
    </row>
    <row r="110" spans="2:65" s="34" customFormat="1" ht="18" customHeight="1">
      <c r="B110" s="713"/>
      <c r="C110" s="714"/>
      <c r="D110" s="714"/>
      <c r="E110" s="714"/>
      <c r="F110" s="714"/>
      <c r="G110" s="715"/>
      <c r="H110" s="713"/>
      <c r="I110" s="715"/>
      <c r="J110" s="713"/>
      <c r="K110" s="714"/>
      <c r="L110" s="714"/>
      <c r="M110" s="715"/>
      <c r="N110" s="713"/>
      <c r="O110" s="714"/>
      <c r="P110" s="714"/>
      <c r="Q110" s="715"/>
      <c r="R110" s="713"/>
      <c r="S110" s="714"/>
      <c r="T110" s="714"/>
      <c r="U110" s="714"/>
      <c r="V110" s="715"/>
      <c r="W110" s="713"/>
      <c r="X110" s="714"/>
      <c r="Y110" s="714"/>
      <c r="Z110" s="715"/>
      <c r="AA110" s="713"/>
      <c r="AB110" s="715"/>
      <c r="AC110" s="713"/>
      <c r="AD110" s="714"/>
      <c r="AE110" s="714"/>
      <c r="AF110" s="715"/>
      <c r="AG110" s="713"/>
      <c r="AH110" s="715"/>
      <c r="AI110" s="686"/>
      <c r="AJ110" s="687"/>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c r="BK110" s="687"/>
      <c r="BL110" s="687"/>
      <c r="BM110" s="688"/>
    </row>
    <row r="111" spans="2:65" s="34" customFormat="1" ht="18" customHeight="1">
      <c r="B111" s="713"/>
      <c r="C111" s="714"/>
      <c r="D111" s="714"/>
      <c r="E111" s="714"/>
      <c r="F111" s="714"/>
      <c r="G111" s="715"/>
      <c r="H111" s="713"/>
      <c r="I111" s="715"/>
      <c r="J111" s="713"/>
      <c r="K111" s="714"/>
      <c r="L111" s="714"/>
      <c r="M111" s="715"/>
      <c r="N111" s="713"/>
      <c r="O111" s="714"/>
      <c r="P111" s="714"/>
      <c r="Q111" s="715"/>
      <c r="R111" s="713"/>
      <c r="S111" s="714"/>
      <c r="T111" s="714"/>
      <c r="U111" s="714"/>
      <c r="V111" s="715"/>
      <c r="W111" s="713"/>
      <c r="X111" s="714"/>
      <c r="Y111" s="714"/>
      <c r="Z111" s="715"/>
      <c r="AA111" s="713"/>
      <c r="AB111" s="715"/>
      <c r="AC111" s="713"/>
      <c r="AD111" s="714"/>
      <c r="AE111" s="714"/>
      <c r="AF111" s="715"/>
      <c r="AG111" s="713"/>
      <c r="AH111" s="715"/>
      <c r="AI111" s="686"/>
      <c r="AJ111" s="687"/>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c r="BK111" s="687"/>
      <c r="BL111" s="687"/>
      <c r="BM111" s="688"/>
    </row>
    <row r="112" spans="2:65" s="34" customFormat="1" ht="18" customHeight="1">
      <c r="B112" s="716"/>
      <c r="C112" s="717"/>
      <c r="D112" s="717"/>
      <c r="E112" s="717"/>
      <c r="F112" s="717"/>
      <c r="G112" s="718"/>
      <c r="H112" s="716"/>
      <c r="I112" s="718"/>
      <c r="J112" s="716"/>
      <c r="K112" s="717"/>
      <c r="L112" s="717"/>
      <c r="M112" s="718"/>
      <c r="N112" s="716"/>
      <c r="O112" s="717"/>
      <c r="P112" s="717"/>
      <c r="Q112" s="718"/>
      <c r="R112" s="716"/>
      <c r="S112" s="717"/>
      <c r="T112" s="717"/>
      <c r="U112" s="717"/>
      <c r="V112" s="718"/>
      <c r="W112" s="716"/>
      <c r="X112" s="717"/>
      <c r="Y112" s="717"/>
      <c r="Z112" s="718"/>
      <c r="AA112" s="716"/>
      <c r="AB112" s="718"/>
      <c r="AC112" s="716"/>
      <c r="AD112" s="717"/>
      <c r="AE112" s="717"/>
      <c r="AF112" s="718"/>
      <c r="AG112" s="716"/>
      <c r="AH112" s="718"/>
      <c r="AI112" s="689"/>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1"/>
    </row>
    <row r="113" spans="2:65" s="34" customFormat="1" ht="18" customHeight="1">
      <c r="B113" s="692" t="s">
        <v>913</v>
      </c>
      <c r="C113" s="693"/>
      <c r="D113" s="693"/>
      <c r="E113" s="693"/>
      <c r="F113" s="693"/>
      <c r="G113" s="694"/>
      <c r="H113" s="692" t="s">
        <v>388</v>
      </c>
      <c r="I113" s="694"/>
      <c r="J113" s="692" t="s">
        <v>76</v>
      </c>
      <c r="K113" s="693"/>
      <c r="L113" s="693"/>
      <c r="M113" s="694"/>
      <c r="N113" s="692">
        <v>-40</v>
      </c>
      <c r="O113" s="693"/>
      <c r="P113" s="693"/>
      <c r="Q113" s="694"/>
      <c r="R113" s="692" t="s">
        <v>458</v>
      </c>
      <c r="S113" s="693"/>
      <c r="T113" s="693"/>
      <c r="U113" s="693"/>
      <c r="V113" s="694"/>
      <c r="W113" s="692" t="s">
        <v>379</v>
      </c>
      <c r="X113" s="693"/>
      <c r="Y113" s="693"/>
      <c r="Z113" s="694"/>
      <c r="AA113" s="692">
        <v>10</v>
      </c>
      <c r="AB113" s="694"/>
      <c r="AC113" s="692">
        <v>1200</v>
      </c>
      <c r="AD113" s="693"/>
      <c r="AE113" s="693"/>
      <c r="AF113" s="694"/>
      <c r="AG113" s="692">
        <v>80</v>
      </c>
      <c r="AH113" s="694"/>
      <c r="AI113" s="701" t="s">
        <v>459</v>
      </c>
      <c r="AJ113" s="702"/>
      <c r="AK113" s="702"/>
      <c r="AL113" s="702"/>
      <c r="AM113" s="702"/>
      <c r="AN113" s="702"/>
      <c r="AO113" s="702"/>
      <c r="AP113" s="702"/>
      <c r="AQ113" s="702"/>
      <c r="AR113" s="702"/>
      <c r="AS113" s="702"/>
      <c r="AT113" s="702"/>
      <c r="AU113" s="702"/>
      <c r="AV113" s="702"/>
      <c r="AW113" s="702"/>
      <c r="AX113" s="702"/>
      <c r="AY113" s="702"/>
      <c r="AZ113" s="702"/>
      <c r="BA113" s="702"/>
      <c r="BB113" s="702"/>
      <c r="BC113" s="702"/>
      <c r="BD113" s="702"/>
      <c r="BE113" s="702"/>
      <c r="BF113" s="702"/>
      <c r="BG113" s="702"/>
      <c r="BH113" s="702"/>
      <c r="BI113" s="702"/>
      <c r="BJ113" s="702"/>
      <c r="BK113" s="702"/>
      <c r="BL113" s="702"/>
      <c r="BM113" s="703"/>
    </row>
    <row r="114" spans="2:65" s="34" customFormat="1" ht="18" customHeight="1">
      <c r="B114" s="695"/>
      <c r="C114" s="696"/>
      <c r="D114" s="696"/>
      <c r="E114" s="696"/>
      <c r="F114" s="696"/>
      <c r="G114" s="697"/>
      <c r="H114" s="695"/>
      <c r="I114" s="697"/>
      <c r="J114" s="695"/>
      <c r="K114" s="696"/>
      <c r="L114" s="696"/>
      <c r="M114" s="697"/>
      <c r="N114" s="695"/>
      <c r="O114" s="696"/>
      <c r="P114" s="696"/>
      <c r="Q114" s="697"/>
      <c r="R114" s="695"/>
      <c r="S114" s="696"/>
      <c r="T114" s="696"/>
      <c r="U114" s="696"/>
      <c r="V114" s="697"/>
      <c r="W114" s="695"/>
      <c r="X114" s="696"/>
      <c r="Y114" s="696"/>
      <c r="Z114" s="697"/>
      <c r="AA114" s="695"/>
      <c r="AB114" s="697"/>
      <c r="AC114" s="695"/>
      <c r="AD114" s="696"/>
      <c r="AE114" s="696"/>
      <c r="AF114" s="697"/>
      <c r="AG114" s="695"/>
      <c r="AH114" s="697"/>
      <c r="AI114" s="704"/>
      <c r="AJ114" s="705"/>
      <c r="AK114" s="705"/>
      <c r="AL114" s="705"/>
      <c r="AM114" s="705"/>
      <c r="AN114" s="705"/>
      <c r="AO114" s="705"/>
      <c r="AP114" s="705"/>
      <c r="AQ114" s="705"/>
      <c r="AR114" s="705"/>
      <c r="AS114" s="705"/>
      <c r="AT114" s="705"/>
      <c r="AU114" s="705"/>
      <c r="AV114" s="705"/>
      <c r="AW114" s="705"/>
      <c r="AX114" s="705"/>
      <c r="AY114" s="705"/>
      <c r="AZ114" s="705"/>
      <c r="BA114" s="705"/>
      <c r="BB114" s="705"/>
      <c r="BC114" s="705"/>
      <c r="BD114" s="705"/>
      <c r="BE114" s="705"/>
      <c r="BF114" s="705"/>
      <c r="BG114" s="705"/>
      <c r="BH114" s="705"/>
      <c r="BI114" s="705"/>
      <c r="BJ114" s="705"/>
      <c r="BK114" s="705"/>
      <c r="BL114" s="705"/>
      <c r="BM114" s="706"/>
    </row>
    <row r="115" spans="2:65" s="34" customFormat="1" ht="18" customHeight="1">
      <c r="B115" s="695"/>
      <c r="C115" s="696"/>
      <c r="D115" s="696"/>
      <c r="E115" s="696"/>
      <c r="F115" s="696"/>
      <c r="G115" s="697"/>
      <c r="H115" s="695"/>
      <c r="I115" s="697"/>
      <c r="J115" s="695"/>
      <c r="K115" s="696"/>
      <c r="L115" s="696"/>
      <c r="M115" s="697"/>
      <c r="N115" s="695"/>
      <c r="O115" s="696"/>
      <c r="P115" s="696"/>
      <c r="Q115" s="697"/>
      <c r="R115" s="695"/>
      <c r="S115" s="696"/>
      <c r="T115" s="696"/>
      <c r="U115" s="696"/>
      <c r="V115" s="697"/>
      <c r="W115" s="695"/>
      <c r="X115" s="696"/>
      <c r="Y115" s="696"/>
      <c r="Z115" s="697"/>
      <c r="AA115" s="695"/>
      <c r="AB115" s="697"/>
      <c r="AC115" s="695"/>
      <c r="AD115" s="696"/>
      <c r="AE115" s="696"/>
      <c r="AF115" s="697"/>
      <c r="AG115" s="695"/>
      <c r="AH115" s="697"/>
      <c r="AI115" s="704"/>
      <c r="AJ115" s="705"/>
      <c r="AK115" s="705"/>
      <c r="AL115" s="705"/>
      <c r="AM115" s="705"/>
      <c r="AN115" s="705"/>
      <c r="AO115" s="705"/>
      <c r="AP115" s="705"/>
      <c r="AQ115" s="705"/>
      <c r="AR115" s="705"/>
      <c r="AS115" s="705"/>
      <c r="AT115" s="705"/>
      <c r="AU115" s="705"/>
      <c r="AV115" s="705"/>
      <c r="AW115" s="705"/>
      <c r="AX115" s="705"/>
      <c r="AY115" s="705"/>
      <c r="AZ115" s="705"/>
      <c r="BA115" s="705"/>
      <c r="BB115" s="705"/>
      <c r="BC115" s="705"/>
      <c r="BD115" s="705"/>
      <c r="BE115" s="705"/>
      <c r="BF115" s="705"/>
      <c r="BG115" s="705"/>
      <c r="BH115" s="705"/>
      <c r="BI115" s="705"/>
      <c r="BJ115" s="705"/>
      <c r="BK115" s="705"/>
      <c r="BL115" s="705"/>
      <c r="BM115" s="706"/>
    </row>
    <row r="116" spans="2:65" s="34" customFormat="1" ht="18" customHeight="1">
      <c r="B116" s="698"/>
      <c r="C116" s="699"/>
      <c r="D116" s="699"/>
      <c r="E116" s="699"/>
      <c r="F116" s="699"/>
      <c r="G116" s="700"/>
      <c r="H116" s="698"/>
      <c r="I116" s="700"/>
      <c r="J116" s="698"/>
      <c r="K116" s="699"/>
      <c r="L116" s="699"/>
      <c r="M116" s="700"/>
      <c r="N116" s="698"/>
      <c r="O116" s="699"/>
      <c r="P116" s="699"/>
      <c r="Q116" s="700"/>
      <c r="R116" s="698"/>
      <c r="S116" s="699"/>
      <c r="T116" s="699"/>
      <c r="U116" s="699"/>
      <c r="V116" s="700"/>
      <c r="W116" s="698"/>
      <c r="X116" s="699"/>
      <c r="Y116" s="699"/>
      <c r="Z116" s="700"/>
      <c r="AA116" s="698"/>
      <c r="AB116" s="700"/>
      <c r="AC116" s="698"/>
      <c r="AD116" s="699"/>
      <c r="AE116" s="699"/>
      <c r="AF116" s="700"/>
      <c r="AG116" s="698"/>
      <c r="AH116" s="700"/>
      <c r="AI116" s="707"/>
      <c r="AJ116" s="708"/>
      <c r="AK116" s="708"/>
      <c r="AL116" s="708"/>
      <c r="AM116" s="708"/>
      <c r="AN116" s="708"/>
      <c r="AO116" s="708"/>
      <c r="AP116" s="708"/>
      <c r="AQ116" s="708"/>
      <c r="AR116" s="708"/>
      <c r="AS116" s="708"/>
      <c r="AT116" s="708"/>
      <c r="AU116" s="708"/>
      <c r="AV116" s="708"/>
      <c r="AW116" s="708"/>
      <c r="AX116" s="708"/>
      <c r="AY116" s="708"/>
      <c r="AZ116" s="708"/>
      <c r="BA116" s="708"/>
      <c r="BB116" s="708"/>
      <c r="BC116" s="708"/>
      <c r="BD116" s="708"/>
      <c r="BE116" s="708"/>
      <c r="BF116" s="708"/>
      <c r="BG116" s="708"/>
      <c r="BH116" s="708"/>
      <c r="BI116" s="708"/>
      <c r="BJ116" s="708"/>
      <c r="BK116" s="708"/>
      <c r="BL116" s="708"/>
      <c r="BM116" s="709"/>
    </row>
    <row r="117" spans="2:65" s="34" customFormat="1" ht="18" customHeight="1">
      <c r="B117" s="710" t="s">
        <v>914</v>
      </c>
      <c r="C117" s="711"/>
      <c r="D117" s="711"/>
      <c r="E117" s="711"/>
      <c r="F117" s="711"/>
      <c r="G117" s="712"/>
      <c r="H117" s="710" t="s">
        <v>395</v>
      </c>
      <c r="I117" s="712"/>
      <c r="J117" s="710" t="s">
        <v>76</v>
      </c>
      <c r="K117" s="711"/>
      <c r="L117" s="711"/>
      <c r="M117" s="712"/>
      <c r="N117" s="710">
        <v>-10</v>
      </c>
      <c r="O117" s="711"/>
      <c r="P117" s="711"/>
      <c r="Q117" s="712"/>
      <c r="R117" s="710" t="s">
        <v>444</v>
      </c>
      <c r="S117" s="711"/>
      <c r="T117" s="711"/>
      <c r="U117" s="711"/>
      <c r="V117" s="712"/>
      <c r="W117" s="710" t="s">
        <v>379</v>
      </c>
      <c r="X117" s="711"/>
      <c r="Y117" s="711"/>
      <c r="Z117" s="712"/>
      <c r="AA117" s="710">
        <v>6</v>
      </c>
      <c r="AB117" s="712"/>
      <c r="AC117" s="710">
        <v>300</v>
      </c>
      <c r="AD117" s="711"/>
      <c r="AE117" s="711"/>
      <c r="AF117" s="712"/>
      <c r="AG117" s="710">
        <v>30</v>
      </c>
      <c r="AH117" s="712"/>
      <c r="AI117" s="683" t="s">
        <v>461</v>
      </c>
      <c r="AJ117" s="684"/>
      <c r="AK117" s="684"/>
      <c r="AL117" s="684"/>
      <c r="AM117" s="684"/>
      <c r="AN117" s="684"/>
      <c r="AO117" s="684"/>
      <c r="AP117" s="684"/>
      <c r="AQ117" s="684"/>
      <c r="AR117" s="684"/>
      <c r="AS117" s="684"/>
      <c r="AT117" s="684"/>
      <c r="AU117" s="684"/>
      <c r="AV117" s="684"/>
      <c r="AW117" s="684"/>
      <c r="AX117" s="684"/>
      <c r="AY117" s="684"/>
      <c r="AZ117" s="684"/>
      <c r="BA117" s="684"/>
      <c r="BB117" s="684"/>
      <c r="BC117" s="684"/>
      <c r="BD117" s="684"/>
      <c r="BE117" s="684"/>
      <c r="BF117" s="684"/>
      <c r="BG117" s="684"/>
      <c r="BH117" s="684"/>
      <c r="BI117" s="684"/>
      <c r="BJ117" s="684"/>
      <c r="BK117" s="684"/>
      <c r="BL117" s="684"/>
      <c r="BM117" s="685"/>
    </row>
    <row r="118" spans="2:65" s="34" customFormat="1" ht="18" customHeight="1">
      <c r="B118" s="713"/>
      <c r="C118" s="714"/>
      <c r="D118" s="714"/>
      <c r="E118" s="714"/>
      <c r="F118" s="714"/>
      <c r="G118" s="715"/>
      <c r="H118" s="713"/>
      <c r="I118" s="715"/>
      <c r="J118" s="713"/>
      <c r="K118" s="714"/>
      <c r="L118" s="714"/>
      <c r="M118" s="715"/>
      <c r="N118" s="713"/>
      <c r="O118" s="714"/>
      <c r="P118" s="714"/>
      <c r="Q118" s="715"/>
      <c r="R118" s="713"/>
      <c r="S118" s="714"/>
      <c r="T118" s="714"/>
      <c r="U118" s="714"/>
      <c r="V118" s="715"/>
      <c r="W118" s="713"/>
      <c r="X118" s="714"/>
      <c r="Y118" s="714"/>
      <c r="Z118" s="715"/>
      <c r="AA118" s="713"/>
      <c r="AB118" s="715"/>
      <c r="AC118" s="713"/>
      <c r="AD118" s="714"/>
      <c r="AE118" s="714"/>
      <c r="AF118" s="715"/>
      <c r="AG118" s="713"/>
      <c r="AH118" s="715"/>
      <c r="AI118" s="686"/>
      <c r="AJ118" s="687"/>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c r="BK118" s="687"/>
      <c r="BL118" s="687"/>
      <c r="BM118" s="688"/>
    </row>
    <row r="119" spans="2:65" s="34" customFormat="1" ht="18" customHeight="1">
      <c r="B119" s="713"/>
      <c r="C119" s="714"/>
      <c r="D119" s="714"/>
      <c r="E119" s="714"/>
      <c r="F119" s="714"/>
      <c r="G119" s="715"/>
      <c r="H119" s="713"/>
      <c r="I119" s="715"/>
      <c r="J119" s="713"/>
      <c r="K119" s="714"/>
      <c r="L119" s="714"/>
      <c r="M119" s="715"/>
      <c r="N119" s="713"/>
      <c r="O119" s="714"/>
      <c r="P119" s="714"/>
      <c r="Q119" s="715"/>
      <c r="R119" s="713"/>
      <c r="S119" s="714"/>
      <c r="T119" s="714"/>
      <c r="U119" s="714"/>
      <c r="V119" s="715"/>
      <c r="W119" s="713"/>
      <c r="X119" s="714"/>
      <c r="Y119" s="714"/>
      <c r="Z119" s="715"/>
      <c r="AA119" s="713"/>
      <c r="AB119" s="715"/>
      <c r="AC119" s="713"/>
      <c r="AD119" s="714"/>
      <c r="AE119" s="714"/>
      <c r="AF119" s="715"/>
      <c r="AG119" s="713"/>
      <c r="AH119" s="715"/>
      <c r="AI119" s="686"/>
      <c r="AJ119" s="687"/>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c r="BK119" s="687"/>
      <c r="BL119" s="687"/>
      <c r="BM119" s="688"/>
    </row>
    <row r="120" spans="2:65" s="34" customFormat="1" ht="18" customHeight="1">
      <c r="B120" s="716"/>
      <c r="C120" s="717"/>
      <c r="D120" s="717"/>
      <c r="E120" s="717"/>
      <c r="F120" s="717"/>
      <c r="G120" s="718"/>
      <c r="H120" s="716"/>
      <c r="I120" s="718"/>
      <c r="J120" s="716"/>
      <c r="K120" s="717"/>
      <c r="L120" s="717"/>
      <c r="M120" s="718"/>
      <c r="N120" s="716"/>
      <c r="O120" s="717"/>
      <c r="P120" s="717"/>
      <c r="Q120" s="718"/>
      <c r="R120" s="716"/>
      <c r="S120" s="717"/>
      <c r="T120" s="717"/>
      <c r="U120" s="717"/>
      <c r="V120" s="718"/>
      <c r="W120" s="716"/>
      <c r="X120" s="717"/>
      <c r="Y120" s="717"/>
      <c r="Z120" s="718"/>
      <c r="AA120" s="716"/>
      <c r="AB120" s="718"/>
      <c r="AC120" s="716"/>
      <c r="AD120" s="717"/>
      <c r="AE120" s="717"/>
      <c r="AF120" s="718"/>
      <c r="AG120" s="716"/>
      <c r="AH120" s="718"/>
      <c r="AI120" s="689"/>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1"/>
    </row>
    <row r="121" spans="2:65" s="34" customFormat="1" ht="18" customHeight="1">
      <c r="B121" s="692" t="s">
        <v>462</v>
      </c>
      <c r="C121" s="693"/>
      <c r="D121" s="693"/>
      <c r="E121" s="693"/>
      <c r="F121" s="693"/>
      <c r="G121" s="694"/>
      <c r="H121" s="692" t="s">
        <v>388</v>
      </c>
      <c r="I121" s="694"/>
      <c r="J121" s="692" t="s">
        <v>76</v>
      </c>
      <c r="K121" s="693"/>
      <c r="L121" s="693"/>
      <c r="M121" s="694"/>
      <c r="N121" s="692">
        <v>-40</v>
      </c>
      <c r="O121" s="693"/>
      <c r="P121" s="693"/>
      <c r="Q121" s="694"/>
      <c r="R121" s="692" t="s">
        <v>463</v>
      </c>
      <c r="S121" s="693"/>
      <c r="T121" s="693"/>
      <c r="U121" s="693"/>
      <c r="V121" s="694"/>
      <c r="W121" s="692">
        <v>1</v>
      </c>
      <c r="X121" s="693"/>
      <c r="Y121" s="693"/>
      <c r="Z121" s="694"/>
      <c r="AA121" s="692">
        <v>10</v>
      </c>
      <c r="AB121" s="694"/>
      <c r="AC121" s="692">
        <v>1200</v>
      </c>
      <c r="AD121" s="693"/>
      <c r="AE121" s="693"/>
      <c r="AF121" s="694"/>
      <c r="AG121" s="692">
        <v>60</v>
      </c>
      <c r="AH121" s="694"/>
      <c r="AI121" s="701" t="s">
        <v>464</v>
      </c>
      <c r="AJ121" s="702"/>
      <c r="AK121" s="702"/>
      <c r="AL121" s="702"/>
      <c r="AM121" s="702"/>
      <c r="AN121" s="702"/>
      <c r="AO121" s="702"/>
      <c r="AP121" s="702"/>
      <c r="AQ121" s="702"/>
      <c r="AR121" s="702"/>
      <c r="AS121" s="702"/>
      <c r="AT121" s="702"/>
      <c r="AU121" s="702"/>
      <c r="AV121" s="702"/>
      <c r="AW121" s="702"/>
      <c r="AX121" s="702"/>
      <c r="AY121" s="702"/>
      <c r="AZ121" s="702"/>
      <c r="BA121" s="702"/>
      <c r="BB121" s="702"/>
      <c r="BC121" s="702"/>
      <c r="BD121" s="702"/>
      <c r="BE121" s="702"/>
      <c r="BF121" s="702"/>
      <c r="BG121" s="702"/>
      <c r="BH121" s="702"/>
      <c r="BI121" s="702"/>
      <c r="BJ121" s="702"/>
      <c r="BK121" s="702"/>
      <c r="BL121" s="702"/>
      <c r="BM121" s="703"/>
    </row>
    <row r="122" spans="2:65" s="34" customFormat="1" ht="18" customHeight="1">
      <c r="B122" s="695"/>
      <c r="C122" s="696"/>
      <c r="D122" s="696"/>
      <c r="E122" s="696"/>
      <c r="F122" s="696"/>
      <c r="G122" s="697"/>
      <c r="H122" s="695"/>
      <c r="I122" s="697"/>
      <c r="J122" s="695"/>
      <c r="K122" s="696"/>
      <c r="L122" s="696"/>
      <c r="M122" s="697"/>
      <c r="N122" s="695"/>
      <c r="O122" s="696"/>
      <c r="P122" s="696"/>
      <c r="Q122" s="697"/>
      <c r="R122" s="695"/>
      <c r="S122" s="696"/>
      <c r="T122" s="696"/>
      <c r="U122" s="696"/>
      <c r="V122" s="697"/>
      <c r="W122" s="695"/>
      <c r="X122" s="696"/>
      <c r="Y122" s="696"/>
      <c r="Z122" s="697"/>
      <c r="AA122" s="695"/>
      <c r="AB122" s="697"/>
      <c r="AC122" s="695"/>
      <c r="AD122" s="696"/>
      <c r="AE122" s="696"/>
      <c r="AF122" s="697"/>
      <c r="AG122" s="695"/>
      <c r="AH122" s="697"/>
      <c r="AI122" s="704"/>
      <c r="AJ122" s="705"/>
      <c r="AK122" s="705"/>
      <c r="AL122" s="705"/>
      <c r="AM122" s="705"/>
      <c r="AN122" s="705"/>
      <c r="AO122" s="705"/>
      <c r="AP122" s="705"/>
      <c r="AQ122" s="705"/>
      <c r="AR122" s="705"/>
      <c r="AS122" s="705"/>
      <c r="AT122" s="705"/>
      <c r="AU122" s="705"/>
      <c r="AV122" s="705"/>
      <c r="AW122" s="705"/>
      <c r="AX122" s="705"/>
      <c r="AY122" s="705"/>
      <c r="AZ122" s="705"/>
      <c r="BA122" s="705"/>
      <c r="BB122" s="705"/>
      <c r="BC122" s="705"/>
      <c r="BD122" s="705"/>
      <c r="BE122" s="705"/>
      <c r="BF122" s="705"/>
      <c r="BG122" s="705"/>
      <c r="BH122" s="705"/>
      <c r="BI122" s="705"/>
      <c r="BJ122" s="705"/>
      <c r="BK122" s="705"/>
      <c r="BL122" s="705"/>
      <c r="BM122" s="706"/>
    </row>
    <row r="123" spans="2:65" s="34" customFormat="1" ht="18" customHeight="1">
      <c r="B123" s="695"/>
      <c r="C123" s="696"/>
      <c r="D123" s="696"/>
      <c r="E123" s="696"/>
      <c r="F123" s="696"/>
      <c r="G123" s="697"/>
      <c r="H123" s="695"/>
      <c r="I123" s="697"/>
      <c r="J123" s="695"/>
      <c r="K123" s="696"/>
      <c r="L123" s="696"/>
      <c r="M123" s="697"/>
      <c r="N123" s="695"/>
      <c r="O123" s="696"/>
      <c r="P123" s="696"/>
      <c r="Q123" s="697"/>
      <c r="R123" s="695"/>
      <c r="S123" s="696"/>
      <c r="T123" s="696"/>
      <c r="U123" s="696"/>
      <c r="V123" s="697"/>
      <c r="W123" s="695"/>
      <c r="X123" s="696"/>
      <c r="Y123" s="696"/>
      <c r="Z123" s="697"/>
      <c r="AA123" s="695"/>
      <c r="AB123" s="697"/>
      <c r="AC123" s="695"/>
      <c r="AD123" s="696"/>
      <c r="AE123" s="696"/>
      <c r="AF123" s="697"/>
      <c r="AG123" s="695"/>
      <c r="AH123" s="697"/>
      <c r="AI123" s="704"/>
      <c r="AJ123" s="705"/>
      <c r="AK123" s="705"/>
      <c r="AL123" s="705"/>
      <c r="AM123" s="705"/>
      <c r="AN123" s="705"/>
      <c r="AO123" s="705"/>
      <c r="AP123" s="705"/>
      <c r="AQ123" s="705"/>
      <c r="AR123" s="705"/>
      <c r="AS123" s="705"/>
      <c r="AT123" s="705"/>
      <c r="AU123" s="705"/>
      <c r="AV123" s="705"/>
      <c r="AW123" s="705"/>
      <c r="AX123" s="705"/>
      <c r="AY123" s="705"/>
      <c r="AZ123" s="705"/>
      <c r="BA123" s="705"/>
      <c r="BB123" s="705"/>
      <c r="BC123" s="705"/>
      <c r="BD123" s="705"/>
      <c r="BE123" s="705"/>
      <c r="BF123" s="705"/>
      <c r="BG123" s="705"/>
      <c r="BH123" s="705"/>
      <c r="BI123" s="705"/>
      <c r="BJ123" s="705"/>
      <c r="BK123" s="705"/>
      <c r="BL123" s="705"/>
      <c r="BM123" s="706"/>
    </row>
    <row r="124" spans="2:65" s="34" customFormat="1" ht="18" customHeight="1">
      <c r="B124" s="698"/>
      <c r="C124" s="699"/>
      <c r="D124" s="699"/>
      <c r="E124" s="699"/>
      <c r="F124" s="699"/>
      <c r="G124" s="700"/>
      <c r="H124" s="698"/>
      <c r="I124" s="700"/>
      <c r="J124" s="698"/>
      <c r="K124" s="699"/>
      <c r="L124" s="699"/>
      <c r="M124" s="700"/>
      <c r="N124" s="698"/>
      <c r="O124" s="699"/>
      <c r="P124" s="699"/>
      <c r="Q124" s="700"/>
      <c r="R124" s="698"/>
      <c r="S124" s="699"/>
      <c r="T124" s="699"/>
      <c r="U124" s="699"/>
      <c r="V124" s="700"/>
      <c r="W124" s="698"/>
      <c r="X124" s="699"/>
      <c r="Y124" s="699"/>
      <c r="Z124" s="700"/>
      <c r="AA124" s="698"/>
      <c r="AB124" s="700"/>
      <c r="AC124" s="698"/>
      <c r="AD124" s="699"/>
      <c r="AE124" s="699"/>
      <c r="AF124" s="700"/>
      <c r="AG124" s="698"/>
      <c r="AH124" s="700"/>
      <c r="AI124" s="707"/>
      <c r="AJ124" s="708"/>
      <c r="AK124" s="708"/>
      <c r="AL124" s="708"/>
      <c r="AM124" s="708"/>
      <c r="AN124" s="708"/>
      <c r="AO124" s="708"/>
      <c r="AP124" s="708"/>
      <c r="AQ124" s="708"/>
      <c r="AR124" s="708"/>
      <c r="AS124" s="708"/>
      <c r="AT124" s="708"/>
      <c r="AU124" s="708"/>
      <c r="AV124" s="708"/>
      <c r="AW124" s="708"/>
      <c r="AX124" s="708"/>
      <c r="AY124" s="708"/>
      <c r="AZ124" s="708"/>
      <c r="BA124" s="708"/>
      <c r="BB124" s="708"/>
      <c r="BC124" s="708"/>
      <c r="BD124" s="708"/>
      <c r="BE124" s="708"/>
      <c r="BF124" s="708"/>
      <c r="BG124" s="708"/>
      <c r="BH124" s="708"/>
      <c r="BI124" s="708"/>
      <c r="BJ124" s="708"/>
      <c r="BK124" s="708"/>
      <c r="BL124" s="708"/>
      <c r="BM124" s="709"/>
    </row>
    <row r="125" spans="2:65" s="34" customFormat="1" ht="18" customHeight="1">
      <c r="B125" s="710" t="s">
        <v>915</v>
      </c>
      <c r="C125" s="711"/>
      <c r="D125" s="711"/>
      <c r="E125" s="711"/>
      <c r="F125" s="711"/>
      <c r="G125" s="712"/>
      <c r="H125" s="710" t="s">
        <v>395</v>
      </c>
      <c r="I125" s="712"/>
      <c r="J125" s="710" t="s">
        <v>78</v>
      </c>
      <c r="K125" s="711"/>
      <c r="L125" s="711"/>
      <c r="M125" s="712"/>
      <c r="N125" s="710" t="s">
        <v>414</v>
      </c>
      <c r="O125" s="711"/>
      <c r="P125" s="711"/>
      <c r="Q125" s="712"/>
      <c r="R125" s="710" t="s">
        <v>466</v>
      </c>
      <c r="S125" s="711"/>
      <c r="T125" s="711"/>
      <c r="U125" s="711"/>
      <c r="V125" s="712"/>
      <c r="W125" s="710" t="s">
        <v>379</v>
      </c>
      <c r="X125" s="711"/>
      <c r="Y125" s="711"/>
      <c r="Z125" s="712"/>
      <c r="AA125" s="710">
        <v>3</v>
      </c>
      <c r="AB125" s="712"/>
      <c r="AC125" s="710">
        <v>600</v>
      </c>
      <c r="AD125" s="711"/>
      <c r="AE125" s="711"/>
      <c r="AF125" s="712"/>
      <c r="AG125" s="710">
        <v>60</v>
      </c>
      <c r="AH125" s="712"/>
      <c r="AI125" s="683" t="s">
        <v>467</v>
      </c>
      <c r="AJ125" s="684"/>
      <c r="AK125" s="684"/>
      <c r="AL125" s="684"/>
      <c r="AM125" s="684"/>
      <c r="AN125" s="684"/>
      <c r="AO125" s="684"/>
      <c r="AP125" s="684"/>
      <c r="AQ125" s="684"/>
      <c r="AR125" s="684"/>
      <c r="AS125" s="684"/>
      <c r="AT125" s="684"/>
      <c r="AU125" s="684"/>
      <c r="AV125" s="684"/>
      <c r="AW125" s="684"/>
      <c r="AX125" s="684"/>
      <c r="AY125" s="684"/>
      <c r="AZ125" s="684"/>
      <c r="BA125" s="684"/>
      <c r="BB125" s="684"/>
      <c r="BC125" s="684"/>
      <c r="BD125" s="684"/>
      <c r="BE125" s="684"/>
      <c r="BF125" s="684"/>
      <c r="BG125" s="684"/>
      <c r="BH125" s="684"/>
      <c r="BI125" s="684"/>
      <c r="BJ125" s="684"/>
      <c r="BK125" s="684"/>
      <c r="BL125" s="684"/>
      <c r="BM125" s="685"/>
    </row>
    <row r="126" spans="2:65" s="34" customFormat="1" ht="18" customHeight="1">
      <c r="B126" s="713"/>
      <c r="C126" s="714"/>
      <c r="D126" s="714"/>
      <c r="E126" s="714"/>
      <c r="F126" s="714"/>
      <c r="G126" s="715"/>
      <c r="H126" s="713"/>
      <c r="I126" s="715"/>
      <c r="J126" s="713"/>
      <c r="K126" s="714"/>
      <c r="L126" s="714"/>
      <c r="M126" s="715"/>
      <c r="N126" s="713"/>
      <c r="O126" s="714"/>
      <c r="P126" s="714"/>
      <c r="Q126" s="715"/>
      <c r="R126" s="713"/>
      <c r="S126" s="714"/>
      <c r="T126" s="714"/>
      <c r="U126" s="714"/>
      <c r="V126" s="715"/>
      <c r="W126" s="713"/>
      <c r="X126" s="714"/>
      <c r="Y126" s="714"/>
      <c r="Z126" s="715"/>
      <c r="AA126" s="713"/>
      <c r="AB126" s="715"/>
      <c r="AC126" s="713"/>
      <c r="AD126" s="714"/>
      <c r="AE126" s="714"/>
      <c r="AF126" s="715"/>
      <c r="AG126" s="713"/>
      <c r="AH126" s="715"/>
      <c r="AI126" s="686"/>
      <c r="AJ126" s="687"/>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c r="BK126" s="687"/>
      <c r="BL126" s="687"/>
      <c r="BM126" s="688"/>
    </row>
    <row r="127" spans="2:65" s="34" customFormat="1" ht="18" customHeight="1">
      <c r="B127" s="713"/>
      <c r="C127" s="714"/>
      <c r="D127" s="714"/>
      <c r="E127" s="714"/>
      <c r="F127" s="714"/>
      <c r="G127" s="715"/>
      <c r="H127" s="713"/>
      <c r="I127" s="715"/>
      <c r="J127" s="713"/>
      <c r="K127" s="714"/>
      <c r="L127" s="714"/>
      <c r="M127" s="715"/>
      <c r="N127" s="713"/>
      <c r="O127" s="714"/>
      <c r="P127" s="714"/>
      <c r="Q127" s="715"/>
      <c r="R127" s="713"/>
      <c r="S127" s="714"/>
      <c r="T127" s="714"/>
      <c r="U127" s="714"/>
      <c r="V127" s="715"/>
      <c r="W127" s="713"/>
      <c r="X127" s="714"/>
      <c r="Y127" s="714"/>
      <c r="Z127" s="715"/>
      <c r="AA127" s="713"/>
      <c r="AB127" s="715"/>
      <c r="AC127" s="713"/>
      <c r="AD127" s="714"/>
      <c r="AE127" s="714"/>
      <c r="AF127" s="715"/>
      <c r="AG127" s="713"/>
      <c r="AH127" s="715"/>
      <c r="AI127" s="686"/>
      <c r="AJ127" s="687"/>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c r="BK127" s="687"/>
      <c r="BL127" s="687"/>
      <c r="BM127" s="688"/>
    </row>
    <row r="128" spans="2:65" s="34" customFormat="1" ht="18" customHeight="1">
      <c r="B128" s="716"/>
      <c r="C128" s="717"/>
      <c r="D128" s="717"/>
      <c r="E128" s="717"/>
      <c r="F128" s="717"/>
      <c r="G128" s="718"/>
      <c r="H128" s="716"/>
      <c r="I128" s="718"/>
      <c r="J128" s="716"/>
      <c r="K128" s="717"/>
      <c r="L128" s="717"/>
      <c r="M128" s="718"/>
      <c r="N128" s="716"/>
      <c r="O128" s="717"/>
      <c r="P128" s="717"/>
      <c r="Q128" s="718"/>
      <c r="R128" s="716"/>
      <c r="S128" s="717"/>
      <c r="T128" s="717"/>
      <c r="U128" s="717"/>
      <c r="V128" s="718"/>
      <c r="W128" s="716"/>
      <c r="X128" s="717"/>
      <c r="Y128" s="717"/>
      <c r="Z128" s="718"/>
      <c r="AA128" s="716"/>
      <c r="AB128" s="718"/>
      <c r="AC128" s="716"/>
      <c r="AD128" s="717"/>
      <c r="AE128" s="717"/>
      <c r="AF128" s="718"/>
      <c r="AG128" s="716"/>
      <c r="AH128" s="718"/>
      <c r="AI128" s="689"/>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1"/>
    </row>
    <row r="129" spans="2:65" s="34" customFormat="1" ht="18" customHeight="1">
      <c r="B129" s="692" t="s">
        <v>916</v>
      </c>
      <c r="C129" s="693"/>
      <c r="D129" s="693"/>
      <c r="E129" s="693"/>
      <c r="F129" s="693"/>
      <c r="G129" s="694"/>
      <c r="H129" s="692" t="s">
        <v>395</v>
      </c>
      <c r="I129" s="694"/>
      <c r="J129" s="692" t="s">
        <v>78</v>
      </c>
      <c r="K129" s="693"/>
      <c r="L129" s="693"/>
      <c r="M129" s="694"/>
      <c r="N129" s="692">
        <v>-30</v>
      </c>
      <c r="O129" s="693"/>
      <c r="P129" s="693"/>
      <c r="Q129" s="694"/>
      <c r="R129" s="692" t="s">
        <v>469</v>
      </c>
      <c r="S129" s="693"/>
      <c r="T129" s="693"/>
      <c r="U129" s="693"/>
      <c r="V129" s="694"/>
      <c r="W129" s="692" t="s">
        <v>379</v>
      </c>
      <c r="X129" s="693"/>
      <c r="Y129" s="693"/>
      <c r="Z129" s="694"/>
      <c r="AA129" s="692">
        <v>7</v>
      </c>
      <c r="AB129" s="694"/>
      <c r="AC129" s="692">
        <v>1800</v>
      </c>
      <c r="AD129" s="693"/>
      <c r="AE129" s="693"/>
      <c r="AF129" s="694"/>
      <c r="AG129" s="692">
        <v>150</v>
      </c>
      <c r="AH129" s="694"/>
      <c r="AI129" s="701" t="s">
        <v>470</v>
      </c>
      <c r="AJ129" s="702"/>
      <c r="AK129" s="702"/>
      <c r="AL129" s="702"/>
      <c r="AM129" s="702"/>
      <c r="AN129" s="702"/>
      <c r="AO129" s="702"/>
      <c r="AP129" s="702"/>
      <c r="AQ129" s="702"/>
      <c r="AR129" s="702"/>
      <c r="AS129" s="702"/>
      <c r="AT129" s="702"/>
      <c r="AU129" s="702"/>
      <c r="AV129" s="702"/>
      <c r="AW129" s="702"/>
      <c r="AX129" s="702"/>
      <c r="AY129" s="702"/>
      <c r="AZ129" s="702"/>
      <c r="BA129" s="702"/>
      <c r="BB129" s="702"/>
      <c r="BC129" s="702"/>
      <c r="BD129" s="702"/>
      <c r="BE129" s="702"/>
      <c r="BF129" s="702"/>
      <c r="BG129" s="702"/>
      <c r="BH129" s="702"/>
      <c r="BI129" s="702"/>
      <c r="BJ129" s="702"/>
      <c r="BK129" s="702"/>
      <c r="BL129" s="702"/>
      <c r="BM129" s="703"/>
    </row>
    <row r="130" spans="2:65" s="34" customFormat="1" ht="18" customHeight="1">
      <c r="B130" s="695"/>
      <c r="C130" s="696"/>
      <c r="D130" s="696"/>
      <c r="E130" s="696"/>
      <c r="F130" s="696"/>
      <c r="G130" s="697"/>
      <c r="H130" s="695"/>
      <c r="I130" s="697"/>
      <c r="J130" s="695"/>
      <c r="K130" s="696"/>
      <c r="L130" s="696"/>
      <c r="M130" s="697"/>
      <c r="N130" s="695"/>
      <c r="O130" s="696"/>
      <c r="P130" s="696"/>
      <c r="Q130" s="697"/>
      <c r="R130" s="695"/>
      <c r="S130" s="696"/>
      <c r="T130" s="696"/>
      <c r="U130" s="696"/>
      <c r="V130" s="697"/>
      <c r="W130" s="695"/>
      <c r="X130" s="696"/>
      <c r="Y130" s="696"/>
      <c r="Z130" s="697"/>
      <c r="AA130" s="695"/>
      <c r="AB130" s="697"/>
      <c r="AC130" s="695"/>
      <c r="AD130" s="696"/>
      <c r="AE130" s="696"/>
      <c r="AF130" s="697"/>
      <c r="AG130" s="695"/>
      <c r="AH130" s="697"/>
      <c r="AI130" s="704"/>
      <c r="AJ130" s="705"/>
      <c r="AK130" s="705"/>
      <c r="AL130" s="705"/>
      <c r="AM130" s="705"/>
      <c r="AN130" s="705"/>
      <c r="AO130" s="705"/>
      <c r="AP130" s="705"/>
      <c r="AQ130" s="705"/>
      <c r="AR130" s="705"/>
      <c r="AS130" s="705"/>
      <c r="AT130" s="705"/>
      <c r="AU130" s="705"/>
      <c r="AV130" s="705"/>
      <c r="AW130" s="705"/>
      <c r="AX130" s="705"/>
      <c r="AY130" s="705"/>
      <c r="AZ130" s="705"/>
      <c r="BA130" s="705"/>
      <c r="BB130" s="705"/>
      <c r="BC130" s="705"/>
      <c r="BD130" s="705"/>
      <c r="BE130" s="705"/>
      <c r="BF130" s="705"/>
      <c r="BG130" s="705"/>
      <c r="BH130" s="705"/>
      <c r="BI130" s="705"/>
      <c r="BJ130" s="705"/>
      <c r="BK130" s="705"/>
      <c r="BL130" s="705"/>
      <c r="BM130" s="706"/>
    </row>
    <row r="131" spans="2:65" s="34" customFormat="1" ht="18" customHeight="1">
      <c r="B131" s="695"/>
      <c r="C131" s="696"/>
      <c r="D131" s="696"/>
      <c r="E131" s="696"/>
      <c r="F131" s="696"/>
      <c r="G131" s="697"/>
      <c r="H131" s="695"/>
      <c r="I131" s="697"/>
      <c r="J131" s="695"/>
      <c r="K131" s="696"/>
      <c r="L131" s="696"/>
      <c r="M131" s="697"/>
      <c r="N131" s="695"/>
      <c r="O131" s="696"/>
      <c r="P131" s="696"/>
      <c r="Q131" s="697"/>
      <c r="R131" s="695"/>
      <c r="S131" s="696"/>
      <c r="T131" s="696"/>
      <c r="U131" s="696"/>
      <c r="V131" s="697"/>
      <c r="W131" s="695"/>
      <c r="X131" s="696"/>
      <c r="Y131" s="696"/>
      <c r="Z131" s="697"/>
      <c r="AA131" s="695"/>
      <c r="AB131" s="697"/>
      <c r="AC131" s="695"/>
      <c r="AD131" s="696"/>
      <c r="AE131" s="696"/>
      <c r="AF131" s="697"/>
      <c r="AG131" s="695"/>
      <c r="AH131" s="697"/>
      <c r="AI131" s="704"/>
      <c r="AJ131" s="705"/>
      <c r="AK131" s="705"/>
      <c r="AL131" s="705"/>
      <c r="AM131" s="705"/>
      <c r="AN131" s="705"/>
      <c r="AO131" s="705"/>
      <c r="AP131" s="705"/>
      <c r="AQ131" s="705"/>
      <c r="AR131" s="705"/>
      <c r="AS131" s="705"/>
      <c r="AT131" s="705"/>
      <c r="AU131" s="705"/>
      <c r="AV131" s="705"/>
      <c r="AW131" s="705"/>
      <c r="AX131" s="705"/>
      <c r="AY131" s="705"/>
      <c r="AZ131" s="705"/>
      <c r="BA131" s="705"/>
      <c r="BB131" s="705"/>
      <c r="BC131" s="705"/>
      <c r="BD131" s="705"/>
      <c r="BE131" s="705"/>
      <c r="BF131" s="705"/>
      <c r="BG131" s="705"/>
      <c r="BH131" s="705"/>
      <c r="BI131" s="705"/>
      <c r="BJ131" s="705"/>
      <c r="BK131" s="705"/>
      <c r="BL131" s="705"/>
      <c r="BM131" s="706"/>
    </row>
    <row r="132" spans="2:65" s="34" customFormat="1" ht="18" customHeight="1">
      <c r="B132" s="698"/>
      <c r="C132" s="699"/>
      <c r="D132" s="699"/>
      <c r="E132" s="699"/>
      <c r="F132" s="699"/>
      <c r="G132" s="700"/>
      <c r="H132" s="698"/>
      <c r="I132" s="700"/>
      <c r="J132" s="698"/>
      <c r="K132" s="699"/>
      <c r="L132" s="699"/>
      <c r="M132" s="700"/>
      <c r="N132" s="698"/>
      <c r="O132" s="699"/>
      <c r="P132" s="699"/>
      <c r="Q132" s="700"/>
      <c r="R132" s="698"/>
      <c r="S132" s="699"/>
      <c r="T132" s="699"/>
      <c r="U132" s="699"/>
      <c r="V132" s="700"/>
      <c r="W132" s="698"/>
      <c r="X132" s="699"/>
      <c r="Y132" s="699"/>
      <c r="Z132" s="700"/>
      <c r="AA132" s="698"/>
      <c r="AB132" s="700"/>
      <c r="AC132" s="698"/>
      <c r="AD132" s="699"/>
      <c r="AE132" s="699"/>
      <c r="AF132" s="700"/>
      <c r="AG132" s="698"/>
      <c r="AH132" s="700"/>
      <c r="AI132" s="707"/>
      <c r="AJ132" s="708"/>
      <c r="AK132" s="708"/>
      <c r="AL132" s="708"/>
      <c r="AM132" s="708"/>
      <c r="AN132" s="708"/>
      <c r="AO132" s="708"/>
      <c r="AP132" s="708"/>
      <c r="AQ132" s="708"/>
      <c r="AR132" s="708"/>
      <c r="AS132" s="708"/>
      <c r="AT132" s="708"/>
      <c r="AU132" s="708"/>
      <c r="AV132" s="708"/>
      <c r="AW132" s="708"/>
      <c r="AX132" s="708"/>
      <c r="AY132" s="708"/>
      <c r="AZ132" s="708"/>
      <c r="BA132" s="708"/>
      <c r="BB132" s="708"/>
      <c r="BC132" s="708"/>
      <c r="BD132" s="708"/>
      <c r="BE132" s="708"/>
      <c r="BF132" s="708"/>
      <c r="BG132" s="708"/>
      <c r="BH132" s="708"/>
      <c r="BI132" s="708"/>
      <c r="BJ132" s="708"/>
      <c r="BK132" s="708"/>
      <c r="BL132" s="708"/>
      <c r="BM132" s="709"/>
    </row>
    <row r="133" spans="2:65" s="34" customFormat="1" ht="18" customHeight="1"/>
    <row r="134" spans="2:65" s="34" customFormat="1" ht="18" customHeight="1">
      <c r="B134" s="728" t="s">
        <v>381</v>
      </c>
      <c r="C134" s="729"/>
      <c r="D134" s="729"/>
      <c r="E134" s="729"/>
      <c r="F134" s="729"/>
      <c r="G134" s="729"/>
      <c r="H134" s="729"/>
      <c r="I134" s="729"/>
      <c r="J134" s="729"/>
      <c r="K134" s="729"/>
      <c r="L134" s="729"/>
      <c r="M134" s="729"/>
      <c r="N134" s="729"/>
      <c r="O134" s="729"/>
      <c r="P134" s="729"/>
      <c r="Q134" s="729"/>
      <c r="R134" s="729"/>
      <c r="S134" s="729"/>
      <c r="T134" s="729"/>
      <c r="U134" s="729"/>
      <c r="V134" s="729"/>
      <c r="W134" s="729"/>
      <c r="X134" s="729"/>
      <c r="Y134" s="729"/>
      <c r="Z134" s="729"/>
      <c r="AA134" s="729"/>
      <c r="AB134" s="729"/>
      <c r="AC134" s="729"/>
      <c r="AD134" s="729"/>
      <c r="AE134" s="729"/>
      <c r="AF134" s="729"/>
      <c r="AG134" s="729"/>
      <c r="AH134" s="729"/>
      <c r="AI134" s="729"/>
      <c r="AJ134" s="729"/>
      <c r="AK134" s="729"/>
      <c r="AL134" s="729"/>
      <c r="AM134" s="729"/>
      <c r="AN134" s="729"/>
      <c r="AO134" s="729"/>
      <c r="AP134" s="729"/>
      <c r="AQ134" s="729"/>
      <c r="AR134" s="729"/>
      <c r="AS134" s="729"/>
      <c r="AT134" s="729"/>
      <c r="AU134" s="729"/>
      <c r="AV134" s="729"/>
      <c r="AW134" s="729"/>
      <c r="AX134" s="729"/>
      <c r="AY134" s="729"/>
      <c r="AZ134" s="729"/>
      <c r="BA134" s="729"/>
      <c r="BB134" s="729"/>
      <c r="BC134" s="729"/>
      <c r="BD134" s="729"/>
      <c r="BE134" s="729"/>
      <c r="BF134" s="729"/>
      <c r="BG134" s="729"/>
      <c r="BH134" s="729"/>
      <c r="BI134" s="729"/>
      <c r="BJ134" s="729"/>
      <c r="BK134" s="729"/>
      <c r="BL134" s="729"/>
      <c r="BM134" s="730"/>
    </row>
    <row r="135" spans="2:65" s="34" customFormat="1" ht="18" customHeight="1">
      <c r="B135" s="731"/>
      <c r="C135" s="732"/>
      <c r="D135" s="732"/>
      <c r="E135" s="732"/>
      <c r="F135" s="732"/>
      <c r="G135" s="732"/>
      <c r="H135" s="732"/>
      <c r="I135" s="732"/>
      <c r="J135" s="732"/>
      <c r="K135" s="732"/>
      <c r="L135" s="732"/>
      <c r="M135" s="732"/>
      <c r="N135" s="732"/>
      <c r="O135" s="732"/>
      <c r="P135" s="732"/>
      <c r="Q135" s="732"/>
      <c r="R135" s="732"/>
      <c r="S135" s="732"/>
      <c r="T135" s="732"/>
      <c r="U135" s="732"/>
      <c r="V135" s="732"/>
      <c r="W135" s="732"/>
      <c r="X135" s="732"/>
      <c r="Y135" s="732"/>
      <c r="Z135" s="732"/>
      <c r="AA135" s="732"/>
      <c r="AB135" s="732"/>
      <c r="AC135" s="732"/>
      <c r="AD135" s="732"/>
      <c r="AE135" s="732"/>
      <c r="AF135" s="732"/>
      <c r="AG135" s="732"/>
      <c r="AH135" s="732"/>
      <c r="AI135" s="732"/>
      <c r="AJ135" s="732"/>
      <c r="AK135" s="732"/>
      <c r="AL135" s="732"/>
      <c r="AM135" s="732"/>
      <c r="AN135" s="732"/>
      <c r="AO135" s="732"/>
      <c r="AP135" s="732"/>
      <c r="AQ135" s="732"/>
      <c r="AR135" s="732"/>
      <c r="AS135" s="732"/>
      <c r="AT135" s="732"/>
      <c r="AU135" s="732"/>
      <c r="AV135" s="732"/>
      <c r="AW135" s="732"/>
      <c r="AX135" s="732"/>
      <c r="AY135" s="732"/>
      <c r="AZ135" s="732"/>
      <c r="BA135" s="732"/>
      <c r="BB135" s="732"/>
      <c r="BC135" s="732"/>
      <c r="BD135" s="732"/>
      <c r="BE135" s="732"/>
      <c r="BF135" s="732"/>
      <c r="BG135" s="732"/>
      <c r="BH135" s="732"/>
      <c r="BI135" s="732"/>
      <c r="BJ135" s="732"/>
      <c r="BK135" s="732"/>
      <c r="BL135" s="732"/>
      <c r="BM135" s="733"/>
    </row>
    <row r="136" spans="2:65" s="34" customFormat="1" ht="18" customHeight="1">
      <c r="B136" s="736" t="s">
        <v>54</v>
      </c>
      <c r="C136" s="737"/>
      <c r="D136" s="737"/>
      <c r="E136" s="737"/>
      <c r="F136" s="737"/>
      <c r="G136" s="738"/>
      <c r="H136" s="736" t="s">
        <v>335</v>
      </c>
      <c r="I136" s="738"/>
      <c r="J136" s="736" t="s">
        <v>384</v>
      </c>
      <c r="K136" s="737"/>
      <c r="L136" s="737"/>
      <c r="M136" s="738"/>
      <c r="N136" s="736" t="s">
        <v>337</v>
      </c>
      <c r="O136" s="737"/>
      <c r="P136" s="737"/>
      <c r="Q136" s="738"/>
      <c r="R136" s="736" t="s">
        <v>188</v>
      </c>
      <c r="S136" s="737"/>
      <c r="T136" s="737"/>
      <c r="U136" s="737"/>
      <c r="V136" s="738"/>
      <c r="W136" s="736" t="s">
        <v>338</v>
      </c>
      <c r="X136" s="737"/>
      <c r="Y136" s="737"/>
      <c r="Z136" s="738"/>
      <c r="AA136" s="736" t="s">
        <v>917</v>
      </c>
      <c r="AB136" s="737"/>
      <c r="AC136" s="737"/>
      <c r="AD136" s="738"/>
      <c r="AE136" s="736" t="s">
        <v>200</v>
      </c>
      <c r="AF136" s="738"/>
      <c r="AG136" s="754" t="s">
        <v>345</v>
      </c>
      <c r="AH136" s="754"/>
      <c r="AI136" s="754"/>
      <c r="AJ136" s="736" t="s">
        <v>344</v>
      </c>
      <c r="AK136" s="738"/>
      <c r="AL136" s="736" t="s">
        <v>339</v>
      </c>
      <c r="AM136" s="737"/>
      <c r="AN136" s="737"/>
      <c r="AO136" s="737"/>
      <c r="AP136" s="737"/>
      <c r="AQ136" s="737"/>
      <c r="AR136" s="737"/>
      <c r="AS136" s="737"/>
      <c r="AT136" s="737"/>
      <c r="AU136" s="737"/>
      <c r="AV136" s="737"/>
      <c r="AW136" s="737"/>
      <c r="AX136" s="737"/>
      <c r="AY136" s="737"/>
      <c r="AZ136" s="737"/>
      <c r="BA136" s="737"/>
      <c r="BB136" s="737"/>
      <c r="BC136" s="737"/>
      <c r="BD136" s="737"/>
      <c r="BE136" s="737"/>
      <c r="BF136" s="737"/>
      <c r="BG136" s="737"/>
      <c r="BH136" s="737"/>
      <c r="BI136" s="737"/>
      <c r="BJ136" s="737"/>
      <c r="BK136" s="737"/>
      <c r="BL136" s="737"/>
      <c r="BM136" s="738"/>
    </row>
    <row r="137" spans="2:65" s="34" customFormat="1" ht="18" customHeight="1">
      <c r="B137" s="710" t="s">
        <v>474</v>
      </c>
      <c r="C137" s="711"/>
      <c r="D137" s="711"/>
      <c r="E137" s="711"/>
      <c r="F137" s="711"/>
      <c r="G137" s="712"/>
      <c r="H137" s="710"/>
      <c r="I137" s="712"/>
      <c r="J137" s="710"/>
      <c r="K137" s="711"/>
      <c r="L137" s="711"/>
      <c r="M137" s="712"/>
      <c r="N137" s="710"/>
      <c r="O137" s="711"/>
      <c r="P137" s="711"/>
      <c r="Q137" s="712"/>
      <c r="R137" s="710"/>
      <c r="S137" s="711"/>
      <c r="T137" s="711"/>
      <c r="U137" s="711"/>
      <c r="V137" s="712"/>
      <c r="W137" s="710"/>
      <c r="X137" s="711"/>
      <c r="Y137" s="711"/>
      <c r="Z137" s="712"/>
      <c r="AA137" s="710"/>
      <c r="AB137" s="711"/>
      <c r="AC137" s="711"/>
      <c r="AD137" s="712"/>
      <c r="AE137" s="710"/>
      <c r="AF137" s="712"/>
      <c r="AG137" s="710"/>
      <c r="AH137" s="711"/>
      <c r="AI137" s="712"/>
      <c r="AJ137" s="710"/>
      <c r="AK137" s="712"/>
      <c r="AL137" s="683"/>
      <c r="AM137" s="684"/>
      <c r="AN137" s="684"/>
      <c r="AO137" s="684"/>
      <c r="AP137" s="684"/>
      <c r="AQ137" s="684"/>
      <c r="AR137" s="684"/>
      <c r="AS137" s="684"/>
      <c r="AT137" s="684"/>
      <c r="AU137" s="684"/>
      <c r="AV137" s="684"/>
      <c r="AW137" s="684"/>
      <c r="AX137" s="684"/>
      <c r="AY137" s="684"/>
      <c r="AZ137" s="684"/>
      <c r="BA137" s="684"/>
      <c r="BB137" s="684"/>
      <c r="BC137" s="684"/>
      <c r="BD137" s="684"/>
      <c r="BE137" s="684"/>
      <c r="BF137" s="684"/>
      <c r="BG137" s="684"/>
      <c r="BH137" s="684"/>
      <c r="BI137" s="684"/>
      <c r="BJ137" s="684"/>
      <c r="BK137" s="684"/>
      <c r="BL137" s="684"/>
      <c r="BM137" s="685"/>
    </row>
    <row r="138" spans="2:65" s="34" customFormat="1" ht="18" customHeight="1">
      <c r="B138" s="713"/>
      <c r="C138" s="714"/>
      <c r="D138" s="714"/>
      <c r="E138" s="714"/>
      <c r="F138" s="714"/>
      <c r="G138" s="715"/>
      <c r="H138" s="713"/>
      <c r="I138" s="715"/>
      <c r="J138" s="713"/>
      <c r="K138" s="714"/>
      <c r="L138" s="714"/>
      <c r="M138" s="715"/>
      <c r="N138" s="713"/>
      <c r="O138" s="714"/>
      <c r="P138" s="714"/>
      <c r="Q138" s="715"/>
      <c r="R138" s="713"/>
      <c r="S138" s="714"/>
      <c r="T138" s="714"/>
      <c r="U138" s="714"/>
      <c r="V138" s="715"/>
      <c r="W138" s="713"/>
      <c r="X138" s="714"/>
      <c r="Y138" s="714"/>
      <c r="Z138" s="715"/>
      <c r="AA138" s="713"/>
      <c r="AB138" s="714"/>
      <c r="AC138" s="714"/>
      <c r="AD138" s="715"/>
      <c r="AE138" s="713"/>
      <c r="AF138" s="715"/>
      <c r="AG138" s="713"/>
      <c r="AH138" s="714"/>
      <c r="AI138" s="715"/>
      <c r="AJ138" s="713"/>
      <c r="AK138" s="715"/>
      <c r="AL138" s="686"/>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c r="BK138" s="687"/>
      <c r="BL138" s="687"/>
      <c r="BM138" s="688"/>
    </row>
    <row r="139" spans="2:65" s="34" customFormat="1" ht="18" customHeight="1">
      <c r="B139" s="713"/>
      <c r="C139" s="714"/>
      <c r="D139" s="714"/>
      <c r="E139" s="714"/>
      <c r="F139" s="714"/>
      <c r="G139" s="715"/>
      <c r="H139" s="713"/>
      <c r="I139" s="715"/>
      <c r="J139" s="713"/>
      <c r="K139" s="714"/>
      <c r="L139" s="714"/>
      <c r="M139" s="715"/>
      <c r="N139" s="713"/>
      <c r="O139" s="714"/>
      <c r="P139" s="714"/>
      <c r="Q139" s="715"/>
      <c r="R139" s="713"/>
      <c r="S139" s="714"/>
      <c r="T139" s="714"/>
      <c r="U139" s="714"/>
      <c r="V139" s="715"/>
      <c r="W139" s="713"/>
      <c r="X139" s="714"/>
      <c r="Y139" s="714"/>
      <c r="Z139" s="715"/>
      <c r="AA139" s="713"/>
      <c r="AB139" s="714"/>
      <c r="AC139" s="714"/>
      <c r="AD139" s="715"/>
      <c r="AE139" s="713"/>
      <c r="AF139" s="715"/>
      <c r="AG139" s="713"/>
      <c r="AH139" s="714"/>
      <c r="AI139" s="715"/>
      <c r="AJ139" s="713"/>
      <c r="AK139" s="715"/>
      <c r="AL139" s="686"/>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c r="BK139" s="687"/>
      <c r="BL139" s="687"/>
      <c r="BM139" s="688"/>
    </row>
    <row r="140" spans="2:65" s="34" customFormat="1" ht="18" customHeight="1">
      <c r="B140" s="716"/>
      <c r="C140" s="717"/>
      <c r="D140" s="717"/>
      <c r="E140" s="717"/>
      <c r="F140" s="717"/>
      <c r="G140" s="718"/>
      <c r="H140" s="716"/>
      <c r="I140" s="718"/>
      <c r="J140" s="716"/>
      <c r="K140" s="717"/>
      <c r="L140" s="717"/>
      <c r="M140" s="718"/>
      <c r="N140" s="716"/>
      <c r="O140" s="717"/>
      <c r="P140" s="717"/>
      <c r="Q140" s="718"/>
      <c r="R140" s="716"/>
      <c r="S140" s="717"/>
      <c r="T140" s="717"/>
      <c r="U140" s="717"/>
      <c r="V140" s="718"/>
      <c r="W140" s="716"/>
      <c r="X140" s="717"/>
      <c r="Y140" s="717"/>
      <c r="Z140" s="718"/>
      <c r="AA140" s="716"/>
      <c r="AB140" s="717"/>
      <c r="AC140" s="717"/>
      <c r="AD140" s="718"/>
      <c r="AE140" s="716"/>
      <c r="AF140" s="718"/>
      <c r="AG140" s="716"/>
      <c r="AH140" s="717"/>
      <c r="AI140" s="718"/>
      <c r="AJ140" s="716"/>
      <c r="AK140" s="718"/>
      <c r="AL140" s="689"/>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1"/>
    </row>
    <row r="141" spans="2:65" s="34" customFormat="1" ht="18" customHeight="1">
      <c r="B141" s="692" t="s">
        <v>918</v>
      </c>
      <c r="C141" s="693"/>
      <c r="D141" s="693"/>
      <c r="E141" s="693"/>
      <c r="F141" s="693"/>
      <c r="G141" s="694"/>
      <c r="H141" s="692" t="s">
        <v>395</v>
      </c>
      <c r="I141" s="694"/>
      <c r="J141" s="692" t="s">
        <v>80</v>
      </c>
      <c r="K141" s="693"/>
      <c r="L141" s="693"/>
      <c r="M141" s="694"/>
      <c r="N141" s="692">
        <v>40</v>
      </c>
      <c r="O141" s="693"/>
      <c r="P141" s="693"/>
      <c r="Q141" s="694"/>
      <c r="R141" s="692" t="s">
        <v>444</v>
      </c>
      <c r="S141" s="693"/>
      <c r="T141" s="693"/>
      <c r="U141" s="693"/>
      <c r="V141" s="694"/>
      <c r="W141" s="692">
        <v>2</v>
      </c>
      <c r="X141" s="693"/>
      <c r="Y141" s="693"/>
      <c r="Z141" s="694"/>
      <c r="AA141" s="692">
        <v>1</v>
      </c>
      <c r="AB141" s="693"/>
      <c r="AC141" s="693"/>
      <c r="AD141" s="694"/>
      <c r="AE141" s="692">
        <v>0</v>
      </c>
      <c r="AF141" s="694"/>
      <c r="AG141" s="692">
        <v>600</v>
      </c>
      <c r="AH141" s="693"/>
      <c r="AI141" s="694"/>
      <c r="AJ141" s="692">
        <v>30</v>
      </c>
      <c r="AK141" s="694"/>
      <c r="AL141" s="701" t="s">
        <v>476</v>
      </c>
      <c r="AM141" s="702"/>
      <c r="AN141" s="702"/>
      <c r="AO141" s="702"/>
      <c r="AP141" s="702"/>
      <c r="AQ141" s="702"/>
      <c r="AR141" s="702"/>
      <c r="AS141" s="702"/>
      <c r="AT141" s="702"/>
      <c r="AU141" s="702"/>
      <c r="AV141" s="702"/>
      <c r="AW141" s="702"/>
      <c r="AX141" s="702"/>
      <c r="AY141" s="702"/>
      <c r="AZ141" s="702"/>
      <c r="BA141" s="702"/>
      <c r="BB141" s="702"/>
      <c r="BC141" s="702"/>
      <c r="BD141" s="702"/>
      <c r="BE141" s="702"/>
      <c r="BF141" s="702"/>
      <c r="BG141" s="702"/>
      <c r="BH141" s="702"/>
      <c r="BI141" s="702"/>
      <c r="BJ141" s="702"/>
      <c r="BK141" s="702"/>
      <c r="BL141" s="702"/>
      <c r="BM141" s="703"/>
    </row>
    <row r="142" spans="2:65" s="34" customFormat="1" ht="18" customHeight="1">
      <c r="B142" s="695"/>
      <c r="C142" s="696"/>
      <c r="D142" s="696"/>
      <c r="E142" s="696"/>
      <c r="F142" s="696"/>
      <c r="G142" s="697"/>
      <c r="H142" s="695"/>
      <c r="I142" s="697"/>
      <c r="J142" s="695"/>
      <c r="K142" s="696"/>
      <c r="L142" s="696"/>
      <c r="M142" s="697"/>
      <c r="N142" s="695"/>
      <c r="O142" s="696"/>
      <c r="P142" s="696"/>
      <c r="Q142" s="697"/>
      <c r="R142" s="695"/>
      <c r="S142" s="696"/>
      <c r="T142" s="696"/>
      <c r="U142" s="696"/>
      <c r="V142" s="697"/>
      <c r="W142" s="695"/>
      <c r="X142" s="696"/>
      <c r="Y142" s="696"/>
      <c r="Z142" s="697"/>
      <c r="AA142" s="695"/>
      <c r="AB142" s="696"/>
      <c r="AC142" s="696"/>
      <c r="AD142" s="697"/>
      <c r="AE142" s="695"/>
      <c r="AF142" s="697"/>
      <c r="AG142" s="695"/>
      <c r="AH142" s="696"/>
      <c r="AI142" s="697"/>
      <c r="AJ142" s="695"/>
      <c r="AK142" s="697"/>
      <c r="AL142" s="704"/>
      <c r="AM142" s="705"/>
      <c r="AN142" s="705"/>
      <c r="AO142" s="705"/>
      <c r="AP142" s="705"/>
      <c r="AQ142" s="705"/>
      <c r="AR142" s="705"/>
      <c r="AS142" s="705"/>
      <c r="AT142" s="705"/>
      <c r="AU142" s="705"/>
      <c r="AV142" s="705"/>
      <c r="AW142" s="705"/>
      <c r="AX142" s="705"/>
      <c r="AY142" s="705"/>
      <c r="AZ142" s="705"/>
      <c r="BA142" s="705"/>
      <c r="BB142" s="705"/>
      <c r="BC142" s="705"/>
      <c r="BD142" s="705"/>
      <c r="BE142" s="705"/>
      <c r="BF142" s="705"/>
      <c r="BG142" s="705"/>
      <c r="BH142" s="705"/>
      <c r="BI142" s="705"/>
      <c r="BJ142" s="705"/>
      <c r="BK142" s="705"/>
      <c r="BL142" s="705"/>
      <c r="BM142" s="706"/>
    </row>
    <row r="143" spans="2:65" s="34" customFormat="1" ht="18" customHeight="1">
      <c r="B143" s="695"/>
      <c r="C143" s="696"/>
      <c r="D143" s="696"/>
      <c r="E143" s="696"/>
      <c r="F143" s="696"/>
      <c r="G143" s="697"/>
      <c r="H143" s="695"/>
      <c r="I143" s="697"/>
      <c r="J143" s="695"/>
      <c r="K143" s="696"/>
      <c r="L143" s="696"/>
      <c r="M143" s="697"/>
      <c r="N143" s="695"/>
      <c r="O143" s="696"/>
      <c r="P143" s="696"/>
      <c r="Q143" s="697"/>
      <c r="R143" s="695"/>
      <c r="S143" s="696"/>
      <c r="T143" s="696"/>
      <c r="U143" s="696"/>
      <c r="V143" s="697"/>
      <c r="W143" s="695"/>
      <c r="X143" s="696"/>
      <c r="Y143" s="696"/>
      <c r="Z143" s="697"/>
      <c r="AA143" s="695"/>
      <c r="AB143" s="696"/>
      <c r="AC143" s="696"/>
      <c r="AD143" s="697"/>
      <c r="AE143" s="695"/>
      <c r="AF143" s="697"/>
      <c r="AG143" s="695"/>
      <c r="AH143" s="696"/>
      <c r="AI143" s="697"/>
      <c r="AJ143" s="695"/>
      <c r="AK143" s="697"/>
      <c r="AL143" s="704"/>
      <c r="AM143" s="705"/>
      <c r="AN143" s="705"/>
      <c r="AO143" s="705"/>
      <c r="AP143" s="705"/>
      <c r="AQ143" s="705"/>
      <c r="AR143" s="705"/>
      <c r="AS143" s="705"/>
      <c r="AT143" s="705"/>
      <c r="AU143" s="705"/>
      <c r="AV143" s="705"/>
      <c r="AW143" s="705"/>
      <c r="AX143" s="705"/>
      <c r="AY143" s="705"/>
      <c r="AZ143" s="705"/>
      <c r="BA143" s="705"/>
      <c r="BB143" s="705"/>
      <c r="BC143" s="705"/>
      <c r="BD143" s="705"/>
      <c r="BE143" s="705"/>
      <c r="BF143" s="705"/>
      <c r="BG143" s="705"/>
      <c r="BH143" s="705"/>
      <c r="BI143" s="705"/>
      <c r="BJ143" s="705"/>
      <c r="BK143" s="705"/>
      <c r="BL143" s="705"/>
      <c r="BM143" s="706"/>
    </row>
    <row r="144" spans="2:65" s="34" customFormat="1" ht="18" customHeight="1">
      <c r="B144" s="698"/>
      <c r="C144" s="699"/>
      <c r="D144" s="699"/>
      <c r="E144" s="699"/>
      <c r="F144" s="699"/>
      <c r="G144" s="700"/>
      <c r="H144" s="698"/>
      <c r="I144" s="700"/>
      <c r="J144" s="698"/>
      <c r="K144" s="699"/>
      <c r="L144" s="699"/>
      <c r="M144" s="700"/>
      <c r="N144" s="698"/>
      <c r="O144" s="699"/>
      <c r="P144" s="699"/>
      <c r="Q144" s="700"/>
      <c r="R144" s="698"/>
      <c r="S144" s="699"/>
      <c r="T144" s="699"/>
      <c r="U144" s="699"/>
      <c r="V144" s="700"/>
      <c r="W144" s="698"/>
      <c r="X144" s="699"/>
      <c r="Y144" s="699"/>
      <c r="Z144" s="700"/>
      <c r="AA144" s="698"/>
      <c r="AB144" s="699"/>
      <c r="AC144" s="699"/>
      <c r="AD144" s="700"/>
      <c r="AE144" s="698"/>
      <c r="AF144" s="700"/>
      <c r="AG144" s="698"/>
      <c r="AH144" s="699"/>
      <c r="AI144" s="700"/>
      <c r="AJ144" s="698"/>
      <c r="AK144" s="700"/>
      <c r="AL144" s="707"/>
      <c r="AM144" s="708"/>
      <c r="AN144" s="708"/>
      <c r="AO144" s="708"/>
      <c r="AP144" s="708"/>
      <c r="AQ144" s="708"/>
      <c r="AR144" s="708"/>
      <c r="AS144" s="708"/>
      <c r="AT144" s="708"/>
      <c r="AU144" s="708"/>
      <c r="AV144" s="708"/>
      <c r="AW144" s="708"/>
      <c r="AX144" s="708"/>
      <c r="AY144" s="708"/>
      <c r="AZ144" s="708"/>
      <c r="BA144" s="708"/>
      <c r="BB144" s="708"/>
      <c r="BC144" s="708"/>
      <c r="BD144" s="708"/>
      <c r="BE144" s="708"/>
      <c r="BF144" s="708"/>
      <c r="BG144" s="708"/>
      <c r="BH144" s="708"/>
      <c r="BI144" s="708"/>
      <c r="BJ144" s="708"/>
      <c r="BK144" s="708"/>
      <c r="BL144" s="708"/>
      <c r="BM144" s="709"/>
    </row>
    <row r="145" spans="2:65" s="34" customFormat="1" ht="18" customHeight="1">
      <c r="B145" s="710" t="s">
        <v>477</v>
      </c>
      <c r="C145" s="711"/>
      <c r="D145" s="711"/>
      <c r="E145" s="711"/>
      <c r="F145" s="711"/>
      <c r="G145" s="712"/>
      <c r="H145" s="710" t="s">
        <v>395</v>
      </c>
      <c r="I145" s="712"/>
      <c r="J145" s="710" t="s">
        <v>80</v>
      </c>
      <c r="K145" s="711"/>
      <c r="L145" s="711"/>
      <c r="M145" s="712"/>
      <c r="N145" s="710">
        <v>20</v>
      </c>
      <c r="O145" s="711"/>
      <c r="P145" s="711"/>
      <c r="Q145" s="712"/>
      <c r="R145" s="710" t="s">
        <v>478</v>
      </c>
      <c r="S145" s="711"/>
      <c r="T145" s="711"/>
      <c r="U145" s="711"/>
      <c r="V145" s="712"/>
      <c r="W145" s="710">
        <v>4</v>
      </c>
      <c r="X145" s="711"/>
      <c r="Y145" s="711"/>
      <c r="Z145" s="712"/>
      <c r="AA145" s="710">
        <v>1</v>
      </c>
      <c r="AB145" s="711"/>
      <c r="AC145" s="711"/>
      <c r="AD145" s="712"/>
      <c r="AE145" s="710">
        <v>2</v>
      </c>
      <c r="AF145" s="712"/>
      <c r="AG145" s="710">
        <v>300</v>
      </c>
      <c r="AH145" s="711"/>
      <c r="AI145" s="712"/>
      <c r="AJ145" s="710">
        <v>60</v>
      </c>
      <c r="AK145" s="712"/>
      <c r="AL145" s="683" t="s">
        <v>479</v>
      </c>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5"/>
    </row>
    <row r="146" spans="2:65" s="34" customFormat="1" ht="18" customHeight="1">
      <c r="B146" s="713"/>
      <c r="C146" s="714"/>
      <c r="D146" s="714"/>
      <c r="E146" s="714"/>
      <c r="F146" s="714"/>
      <c r="G146" s="715"/>
      <c r="H146" s="713"/>
      <c r="I146" s="715"/>
      <c r="J146" s="713"/>
      <c r="K146" s="714"/>
      <c r="L146" s="714"/>
      <c r="M146" s="715"/>
      <c r="N146" s="713"/>
      <c r="O146" s="714"/>
      <c r="P146" s="714"/>
      <c r="Q146" s="715"/>
      <c r="R146" s="713"/>
      <c r="S146" s="714"/>
      <c r="T146" s="714"/>
      <c r="U146" s="714"/>
      <c r="V146" s="715"/>
      <c r="W146" s="713"/>
      <c r="X146" s="714"/>
      <c r="Y146" s="714"/>
      <c r="Z146" s="715"/>
      <c r="AA146" s="713"/>
      <c r="AB146" s="714"/>
      <c r="AC146" s="714"/>
      <c r="AD146" s="715"/>
      <c r="AE146" s="713"/>
      <c r="AF146" s="715"/>
      <c r="AG146" s="713"/>
      <c r="AH146" s="714"/>
      <c r="AI146" s="715"/>
      <c r="AJ146" s="713"/>
      <c r="AK146" s="715"/>
      <c r="AL146" s="686"/>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c r="BK146" s="687"/>
      <c r="BL146" s="687"/>
      <c r="BM146" s="688"/>
    </row>
    <row r="147" spans="2:65" s="34" customFormat="1" ht="18" customHeight="1">
      <c r="B147" s="713"/>
      <c r="C147" s="714"/>
      <c r="D147" s="714"/>
      <c r="E147" s="714"/>
      <c r="F147" s="714"/>
      <c r="G147" s="715"/>
      <c r="H147" s="713"/>
      <c r="I147" s="715"/>
      <c r="J147" s="713"/>
      <c r="K147" s="714"/>
      <c r="L147" s="714"/>
      <c r="M147" s="715"/>
      <c r="N147" s="713"/>
      <c r="O147" s="714"/>
      <c r="P147" s="714"/>
      <c r="Q147" s="715"/>
      <c r="R147" s="713"/>
      <c r="S147" s="714"/>
      <c r="T147" s="714"/>
      <c r="U147" s="714"/>
      <c r="V147" s="715"/>
      <c r="W147" s="713"/>
      <c r="X147" s="714"/>
      <c r="Y147" s="714"/>
      <c r="Z147" s="715"/>
      <c r="AA147" s="713"/>
      <c r="AB147" s="714"/>
      <c r="AC147" s="714"/>
      <c r="AD147" s="715"/>
      <c r="AE147" s="713"/>
      <c r="AF147" s="715"/>
      <c r="AG147" s="713"/>
      <c r="AH147" s="714"/>
      <c r="AI147" s="715"/>
      <c r="AJ147" s="713"/>
      <c r="AK147" s="715"/>
      <c r="AL147" s="686"/>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c r="BK147" s="687"/>
      <c r="BL147" s="687"/>
      <c r="BM147" s="688"/>
    </row>
    <row r="148" spans="2:65" s="34" customFormat="1" ht="18" customHeight="1">
      <c r="B148" s="716"/>
      <c r="C148" s="717"/>
      <c r="D148" s="717"/>
      <c r="E148" s="717"/>
      <c r="F148" s="717"/>
      <c r="G148" s="718"/>
      <c r="H148" s="716"/>
      <c r="I148" s="718"/>
      <c r="J148" s="716"/>
      <c r="K148" s="717"/>
      <c r="L148" s="717"/>
      <c r="M148" s="718"/>
      <c r="N148" s="716"/>
      <c r="O148" s="717"/>
      <c r="P148" s="717"/>
      <c r="Q148" s="718"/>
      <c r="R148" s="716"/>
      <c r="S148" s="717"/>
      <c r="T148" s="717"/>
      <c r="U148" s="717"/>
      <c r="V148" s="718"/>
      <c r="W148" s="716"/>
      <c r="X148" s="717"/>
      <c r="Y148" s="717"/>
      <c r="Z148" s="718"/>
      <c r="AA148" s="716"/>
      <c r="AB148" s="717"/>
      <c r="AC148" s="717"/>
      <c r="AD148" s="718"/>
      <c r="AE148" s="716"/>
      <c r="AF148" s="718"/>
      <c r="AG148" s="716"/>
      <c r="AH148" s="717"/>
      <c r="AI148" s="718"/>
      <c r="AJ148" s="716"/>
      <c r="AK148" s="718"/>
      <c r="AL148" s="689"/>
      <c r="AM148" s="690"/>
      <c r="AN148" s="690"/>
      <c r="AO148" s="690"/>
      <c r="AP148" s="690"/>
      <c r="AQ148" s="690"/>
      <c r="AR148" s="690"/>
      <c r="AS148" s="690"/>
      <c r="AT148" s="690"/>
      <c r="AU148" s="690"/>
      <c r="AV148" s="690"/>
      <c r="AW148" s="690"/>
      <c r="AX148" s="690"/>
      <c r="AY148" s="690"/>
      <c r="AZ148" s="690"/>
      <c r="BA148" s="690"/>
      <c r="BB148" s="690"/>
      <c r="BC148" s="690"/>
      <c r="BD148" s="690"/>
      <c r="BE148" s="690"/>
      <c r="BF148" s="690"/>
      <c r="BG148" s="690"/>
      <c r="BH148" s="690"/>
      <c r="BI148" s="690"/>
      <c r="BJ148" s="690"/>
      <c r="BK148" s="690"/>
      <c r="BL148" s="690"/>
      <c r="BM148" s="691"/>
    </row>
    <row r="149" spans="2:65" s="34" customFormat="1" ht="18" customHeight="1">
      <c r="B149" s="692" t="s">
        <v>480</v>
      </c>
      <c r="C149" s="693"/>
      <c r="D149" s="693"/>
      <c r="E149" s="693"/>
      <c r="F149" s="693"/>
      <c r="G149" s="694"/>
      <c r="H149" s="692" t="s">
        <v>388</v>
      </c>
      <c r="I149" s="694"/>
      <c r="J149" s="692" t="s">
        <v>80</v>
      </c>
      <c r="K149" s="693"/>
      <c r="L149" s="693"/>
      <c r="M149" s="694"/>
      <c r="N149" s="692">
        <v>10</v>
      </c>
      <c r="O149" s="693"/>
      <c r="P149" s="693"/>
      <c r="Q149" s="694"/>
      <c r="R149" s="692" t="s">
        <v>481</v>
      </c>
      <c r="S149" s="693"/>
      <c r="T149" s="693"/>
      <c r="U149" s="693"/>
      <c r="V149" s="694"/>
      <c r="W149" s="692" t="s">
        <v>482</v>
      </c>
      <c r="X149" s="693"/>
      <c r="Y149" s="693"/>
      <c r="Z149" s="694"/>
      <c r="AA149" s="692">
        <v>2</v>
      </c>
      <c r="AB149" s="693"/>
      <c r="AC149" s="693"/>
      <c r="AD149" s="694"/>
      <c r="AE149" s="692">
        <v>5</v>
      </c>
      <c r="AF149" s="694"/>
      <c r="AG149" s="692">
        <v>600</v>
      </c>
      <c r="AH149" s="693"/>
      <c r="AI149" s="694"/>
      <c r="AJ149" s="692">
        <v>60</v>
      </c>
      <c r="AK149" s="694"/>
      <c r="AL149" s="701" t="s">
        <v>483</v>
      </c>
      <c r="AM149" s="702"/>
      <c r="AN149" s="702"/>
      <c r="AO149" s="702"/>
      <c r="AP149" s="702"/>
      <c r="AQ149" s="702"/>
      <c r="AR149" s="702"/>
      <c r="AS149" s="702"/>
      <c r="AT149" s="702"/>
      <c r="AU149" s="702"/>
      <c r="AV149" s="702"/>
      <c r="AW149" s="702"/>
      <c r="AX149" s="702"/>
      <c r="AY149" s="702"/>
      <c r="AZ149" s="702"/>
      <c r="BA149" s="702"/>
      <c r="BB149" s="702"/>
      <c r="BC149" s="702"/>
      <c r="BD149" s="702"/>
      <c r="BE149" s="702"/>
      <c r="BF149" s="702"/>
      <c r="BG149" s="702"/>
      <c r="BH149" s="702"/>
      <c r="BI149" s="702"/>
      <c r="BJ149" s="702"/>
      <c r="BK149" s="702"/>
      <c r="BL149" s="702"/>
      <c r="BM149" s="703"/>
    </row>
    <row r="150" spans="2:65" s="34" customFormat="1" ht="18" customHeight="1">
      <c r="B150" s="695"/>
      <c r="C150" s="696"/>
      <c r="D150" s="696"/>
      <c r="E150" s="696"/>
      <c r="F150" s="696"/>
      <c r="G150" s="697"/>
      <c r="H150" s="695"/>
      <c r="I150" s="697"/>
      <c r="J150" s="695"/>
      <c r="K150" s="696"/>
      <c r="L150" s="696"/>
      <c r="M150" s="697"/>
      <c r="N150" s="695"/>
      <c r="O150" s="696"/>
      <c r="P150" s="696"/>
      <c r="Q150" s="697"/>
      <c r="R150" s="695"/>
      <c r="S150" s="696"/>
      <c r="T150" s="696"/>
      <c r="U150" s="696"/>
      <c r="V150" s="697"/>
      <c r="W150" s="695"/>
      <c r="X150" s="696"/>
      <c r="Y150" s="696"/>
      <c r="Z150" s="697"/>
      <c r="AA150" s="695"/>
      <c r="AB150" s="696"/>
      <c r="AC150" s="696"/>
      <c r="AD150" s="697"/>
      <c r="AE150" s="695"/>
      <c r="AF150" s="697"/>
      <c r="AG150" s="695"/>
      <c r="AH150" s="696"/>
      <c r="AI150" s="697"/>
      <c r="AJ150" s="695"/>
      <c r="AK150" s="697"/>
      <c r="AL150" s="704"/>
      <c r="AM150" s="705"/>
      <c r="AN150" s="705"/>
      <c r="AO150" s="705"/>
      <c r="AP150" s="705"/>
      <c r="AQ150" s="705"/>
      <c r="AR150" s="705"/>
      <c r="AS150" s="705"/>
      <c r="AT150" s="705"/>
      <c r="AU150" s="705"/>
      <c r="AV150" s="705"/>
      <c r="AW150" s="705"/>
      <c r="AX150" s="705"/>
      <c r="AY150" s="705"/>
      <c r="AZ150" s="705"/>
      <c r="BA150" s="705"/>
      <c r="BB150" s="705"/>
      <c r="BC150" s="705"/>
      <c r="BD150" s="705"/>
      <c r="BE150" s="705"/>
      <c r="BF150" s="705"/>
      <c r="BG150" s="705"/>
      <c r="BH150" s="705"/>
      <c r="BI150" s="705"/>
      <c r="BJ150" s="705"/>
      <c r="BK150" s="705"/>
      <c r="BL150" s="705"/>
      <c r="BM150" s="706"/>
    </row>
    <row r="151" spans="2:65" s="34" customFormat="1" ht="18" customHeight="1">
      <c r="B151" s="695"/>
      <c r="C151" s="696"/>
      <c r="D151" s="696"/>
      <c r="E151" s="696"/>
      <c r="F151" s="696"/>
      <c r="G151" s="697"/>
      <c r="H151" s="695"/>
      <c r="I151" s="697"/>
      <c r="J151" s="695"/>
      <c r="K151" s="696"/>
      <c r="L151" s="696"/>
      <c r="M151" s="697"/>
      <c r="N151" s="695"/>
      <c r="O151" s="696"/>
      <c r="P151" s="696"/>
      <c r="Q151" s="697"/>
      <c r="R151" s="695"/>
      <c r="S151" s="696"/>
      <c r="T151" s="696"/>
      <c r="U151" s="696"/>
      <c r="V151" s="697"/>
      <c r="W151" s="695"/>
      <c r="X151" s="696"/>
      <c r="Y151" s="696"/>
      <c r="Z151" s="697"/>
      <c r="AA151" s="695"/>
      <c r="AB151" s="696"/>
      <c r="AC151" s="696"/>
      <c r="AD151" s="697"/>
      <c r="AE151" s="695"/>
      <c r="AF151" s="697"/>
      <c r="AG151" s="695"/>
      <c r="AH151" s="696"/>
      <c r="AI151" s="697"/>
      <c r="AJ151" s="695"/>
      <c r="AK151" s="697"/>
      <c r="AL151" s="704"/>
      <c r="AM151" s="705"/>
      <c r="AN151" s="705"/>
      <c r="AO151" s="705"/>
      <c r="AP151" s="705"/>
      <c r="AQ151" s="705"/>
      <c r="AR151" s="705"/>
      <c r="AS151" s="705"/>
      <c r="AT151" s="705"/>
      <c r="AU151" s="705"/>
      <c r="AV151" s="705"/>
      <c r="AW151" s="705"/>
      <c r="AX151" s="705"/>
      <c r="AY151" s="705"/>
      <c r="AZ151" s="705"/>
      <c r="BA151" s="705"/>
      <c r="BB151" s="705"/>
      <c r="BC151" s="705"/>
      <c r="BD151" s="705"/>
      <c r="BE151" s="705"/>
      <c r="BF151" s="705"/>
      <c r="BG151" s="705"/>
      <c r="BH151" s="705"/>
      <c r="BI151" s="705"/>
      <c r="BJ151" s="705"/>
      <c r="BK151" s="705"/>
      <c r="BL151" s="705"/>
      <c r="BM151" s="706"/>
    </row>
    <row r="152" spans="2:65" s="34" customFormat="1" ht="18" customHeight="1">
      <c r="B152" s="698"/>
      <c r="C152" s="699"/>
      <c r="D152" s="699"/>
      <c r="E152" s="699"/>
      <c r="F152" s="699"/>
      <c r="G152" s="700"/>
      <c r="H152" s="698"/>
      <c r="I152" s="700"/>
      <c r="J152" s="698"/>
      <c r="K152" s="699"/>
      <c r="L152" s="699"/>
      <c r="M152" s="700"/>
      <c r="N152" s="698"/>
      <c r="O152" s="699"/>
      <c r="P152" s="699"/>
      <c r="Q152" s="700"/>
      <c r="R152" s="698"/>
      <c r="S152" s="699"/>
      <c r="T152" s="699"/>
      <c r="U152" s="699"/>
      <c r="V152" s="700"/>
      <c r="W152" s="698"/>
      <c r="X152" s="699"/>
      <c r="Y152" s="699"/>
      <c r="Z152" s="700"/>
      <c r="AA152" s="698"/>
      <c r="AB152" s="699"/>
      <c r="AC152" s="699"/>
      <c r="AD152" s="700"/>
      <c r="AE152" s="698"/>
      <c r="AF152" s="700"/>
      <c r="AG152" s="698"/>
      <c r="AH152" s="699"/>
      <c r="AI152" s="700"/>
      <c r="AJ152" s="698"/>
      <c r="AK152" s="700"/>
      <c r="AL152" s="707"/>
      <c r="AM152" s="708"/>
      <c r="AN152" s="708"/>
      <c r="AO152" s="708"/>
      <c r="AP152" s="708"/>
      <c r="AQ152" s="708"/>
      <c r="AR152" s="708"/>
      <c r="AS152" s="708"/>
      <c r="AT152" s="708"/>
      <c r="AU152" s="708"/>
      <c r="AV152" s="708"/>
      <c r="AW152" s="708"/>
      <c r="AX152" s="708"/>
      <c r="AY152" s="708"/>
      <c r="AZ152" s="708"/>
      <c r="BA152" s="708"/>
      <c r="BB152" s="708"/>
      <c r="BC152" s="708"/>
      <c r="BD152" s="708"/>
      <c r="BE152" s="708"/>
      <c r="BF152" s="708"/>
      <c r="BG152" s="708"/>
      <c r="BH152" s="708"/>
      <c r="BI152" s="708"/>
      <c r="BJ152" s="708"/>
      <c r="BK152" s="708"/>
      <c r="BL152" s="708"/>
      <c r="BM152" s="709"/>
    </row>
    <row r="153" spans="2:65" s="34" customFormat="1" ht="18" customHeight="1">
      <c r="B153" s="710" t="s">
        <v>484</v>
      </c>
      <c r="C153" s="711"/>
      <c r="D153" s="711"/>
      <c r="E153" s="711"/>
      <c r="F153" s="711"/>
      <c r="G153" s="712"/>
      <c r="H153" s="710" t="s">
        <v>388</v>
      </c>
      <c r="I153" s="712"/>
      <c r="J153" s="710" t="s">
        <v>80</v>
      </c>
      <c r="K153" s="711"/>
      <c r="L153" s="711"/>
      <c r="M153" s="712"/>
      <c r="N153" s="710">
        <v>20</v>
      </c>
      <c r="O153" s="711"/>
      <c r="P153" s="711"/>
      <c r="Q153" s="712"/>
      <c r="R153" s="710" t="s">
        <v>485</v>
      </c>
      <c r="S153" s="711"/>
      <c r="T153" s="711"/>
      <c r="U153" s="711"/>
      <c r="V153" s="712"/>
      <c r="W153" s="710">
        <v>4</v>
      </c>
      <c r="X153" s="711"/>
      <c r="Y153" s="711"/>
      <c r="Z153" s="712"/>
      <c r="AA153" s="710">
        <v>2</v>
      </c>
      <c r="AB153" s="711"/>
      <c r="AC153" s="711"/>
      <c r="AD153" s="712"/>
      <c r="AE153" s="710">
        <v>2</v>
      </c>
      <c r="AF153" s="712"/>
      <c r="AG153" s="710">
        <v>300</v>
      </c>
      <c r="AH153" s="711"/>
      <c r="AI153" s="712"/>
      <c r="AJ153" s="710">
        <v>60</v>
      </c>
      <c r="AK153" s="712"/>
      <c r="AL153" s="683" t="s">
        <v>486</v>
      </c>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5"/>
    </row>
    <row r="154" spans="2:65" s="34" customFormat="1" ht="18" customHeight="1">
      <c r="B154" s="713"/>
      <c r="C154" s="714"/>
      <c r="D154" s="714"/>
      <c r="E154" s="714"/>
      <c r="F154" s="714"/>
      <c r="G154" s="715"/>
      <c r="H154" s="713"/>
      <c r="I154" s="715"/>
      <c r="J154" s="713"/>
      <c r="K154" s="714"/>
      <c r="L154" s="714"/>
      <c r="M154" s="715"/>
      <c r="N154" s="713"/>
      <c r="O154" s="714"/>
      <c r="P154" s="714"/>
      <c r="Q154" s="715"/>
      <c r="R154" s="713"/>
      <c r="S154" s="714"/>
      <c r="T154" s="714"/>
      <c r="U154" s="714"/>
      <c r="V154" s="715"/>
      <c r="W154" s="713"/>
      <c r="X154" s="714"/>
      <c r="Y154" s="714"/>
      <c r="Z154" s="715"/>
      <c r="AA154" s="713"/>
      <c r="AB154" s="714"/>
      <c r="AC154" s="714"/>
      <c r="AD154" s="715"/>
      <c r="AE154" s="713"/>
      <c r="AF154" s="715"/>
      <c r="AG154" s="713"/>
      <c r="AH154" s="714"/>
      <c r="AI154" s="715"/>
      <c r="AJ154" s="713"/>
      <c r="AK154" s="715"/>
      <c r="AL154" s="686"/>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c r="BK154" s="687"/>
      <c r="BL154" s="687"/>
      <c r="BM154" s="688"/>
    </row>
    <row r="155" spans="2:65" s="34" customFormat="1" ht="18" customHeight="1">
      <c r="B155" s="713"/>
      <c r="C155" s="714"/>
      <c r="D155" s="714"/>
      <c r="E155" s="714"/>
      <c r="F155" s="714"/>
      <c r="G155" s="715"/>
      <c r="H155" s="713"/>
      <c r="I155" s="715"/>
      <c r="J155" s="713"/>
      <c r="K155" s="714"/>
      <c r="L155" s="714"/>
      <c r="M155" s="715"/>
      <c r="N155" s="713"/>
      <c r="O155" s="714"/>
      <c r="P155" s="714"/>
      <c r="Q155" s="715"/>
      <c r="R155" s="713"/>
      <c r="S155" s="714"/>
      <c r="T155" s="714"/>
      <c r="U155" s="714"/>
      <c r="V155" s="715"/>
      <c r="W155" s="713"/>
      <c r="X155" s="714"/>
      <c r="Y155" s="714"/>
      <c r="Z155" s="715"/>
      <c r="AA155" s="713"/>
      <c r="AB155" s="714"/>
      <c r="AC155" s="714"/>
      <c r="AD155" s="715"/>
      <c r="AE155" s="713"/>
      <c r="AF155" s="715"/>
      <c r="AG155" s="713"/>
      <c r="AH155" s="714"/>
      <c r="AI155" s="715"/>
      <c r="AJ155" s="713"/>
      <c r="AK155" s="715"/>
      <c r="AL155" s="686"/>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c r="BK155" s="687"/>
      <c r="BL155" s="687"/>
      <c r="BM155" s="688"/>
    </row>
    <row r="156" spans="2:65" s="34" customFormat="1" ht="18" customHeight="1">
      <c r="B156" s="716"/>
      <c r="C156" s="717"/>
      <c r="D156" s="717"/>
      <c r="E156" s="717"/>
      <c r="F156" s="717"/>
      <c r="G156" s="718"/>
      <c r="H156" s="716"/>
      <c r="I156" s="718"/>
      <c r="J156" s="716"/>
      <c r="K156" s="717"/>
      <c r="L156" s="717"/>
      <c r="M156" s="718"/>
      <c r="N156" s="716"/>
      <c r="O156" s="717"/>
      <c r="P156" s="717"/>
      <c r="Q156" s="718"/>
      <c r="R156" s="716"/>
      <c r="S156" s="717"/>
      <c r="T156" s="717"/>
      <c r="U156" s="717"/>
      <c r="V156" s="718"/>
      <c r="W156" s="716"/>
      <c r="X156" s="717"/>
      <c r="Y156" s="717"/>
      <c r="Z156" s="718"/>
      <c r="AA156" s="716"/>
      <c r="AB156" s="717"/>
      <c r="AC156" s="717"/>
      <c r="AD156" s="718"/>
      <c r="AE156" s="716"/>
      <c r="AF156" s="718"/>
      <c r="AG156" s="716"/>
      <c r="AH156" s="717"/>
      <c r="AI156" s="718"/>
      <c r="AJ156" s="716"/>
      <c r="AK156" s="718"/>
      <c r="AL156" s="689"/>
      <c r="AM156" s="690"/>
      <c r="AN156" s="690"/>
      <c r="AO156" s="690"/>
      <c r="AP156" s="690"/>
      <c r="AQ156" s="690"/>
      <c r="AR156" s="690"/>
      <c r="AS156" s="690"/>
      <c r="AT156" s="690"/>
      <c r="AU156" s="690"/>
      <c r="AV156" s="690"/>
      <c r="AW156" s="690"/>
      <c r="AX156" s="690"/>
      <c r="AY156" s="690"/>
      <c r="AZ156" s="690"/>
      <c r="BA156" s="690"/>
      <c r="BB156" s="690"/>
      <c r="BC156" s="690"/>
      <c r="BD156" s="690"/>
      <c r="BE156" s="690"/>
      <c r="BF156" s="690"/>
      <c r="BG156" s="690"/>
      <c r="BH156" s="690"/>
      <c r="BI156" s="690"/>
      <c r="BJ156" s="690"/>
      <c r="BK156" s="690"/>
      <c r="BL156" s="690"/>
      <c r="BM156" s="691"/>
    </row>
    <row r="157" spans="2:65" s="34" customFormat="1" ht="18" customHeight="1">
      <c r="B157" s="692" t="s">
        <v>919</v>
      </c>
      <c r="C157" s="693"/>
      <c r="D157" s="693"/>
      <c r="E157" s="693"/>
      <c r="F157" s="693"/>
      <c r="G157" s="694"/>
      <c r="H157" s="692" t="s">
        <v>388</v>
      </c>
      <c r="I157" s="694"/>
      <c r="J157" s="692" t="s">
        <v>80</v>
      </c>
      <c r="K157" s="693"/>
      <c r="L157" s="693"/>
      <c r="M157" s="694"/>
      <c r="N157" s="692">
        <v>-10</v>
      </c>
      <c r="O157" s="693"/>
      <c r="P157" s="693"/>
      <c r="Q157" s="694"/>
      <c r="R157" s="692" t="s">
        <v>488</v>
      </c>
      <c r="S157" s="693"/>
      <c r="T157" s="693"/>
      <c r="U157" s="693"/>
      <c r="V157" s="694"/>
      <c r="W157" s="692" t="s">
        <v>482</v>
      </c>
      <c r="X157" s="693"/>
      <c r="Y157" s="693"/>
      <c r="Z157" s="694"/>
      <c r="AA157" s="692">
        <v>2</v>
      </c>
      <c r="AB157" s="693"/>
      <c r="AC157" s="693"/>
      <c r="AD157" s="694"/>
      <c r="AE157" s="692">
        <v>5</v>
      </c>
      <c r="AF157" s="694"/>
      <c r="AG157" s="692">
        <v>700</v>
      </c>
      <c r="AH157" s="693"/>
      <c r="AI157" s="694"/>
      <c r="AJ157" s="692">
        <v>60</v>
      </c>
      <c r="AK157" s="694"/>
      <c r="AL157" s="701" t="s">
        <v>489</v>
      </c>
      <c r="AM157" s="702"/>
      <c r="AN157" s="702"/>
      <c r="AO157" s="702"/>
      <c r="AP157" s="702"/>
      <c r="AQ157" s="702"/>
      <c r="AR157" s="702"/>
      <c r="AS157" s="702"/>
      <c r="AT157" s="702"/>
      <c r="AU157" s="702"/>
      <c r="AV157" s="702"/>
      <c r="AW157" s="702"/>
      <c r="AX157" s="702"/>
      <c r="AY157" s="702"/>
      <c r="AZ157" s="702"/>
      <c r="BA157" s="702"/>
      <c r="BB157" s="702"/>
      <c r="BC157" s="702"/>
      <c r="BD157" s="702"/>
      <c r="BE157" s="702"/>
      <c r="BF157" s="702"/>
      <c r="BG157" s="702"/>
      <c r="BH157" s="702"/>
      <c r="BI157" s="702"/>
      <c r="BJ157" s="702"/>
      <c r="BK157" s="702"/>
      <c r="BL157" s="702"/>
      <c r="BM157" s="703"/>
    </row>
    <row r="158" spans="2:65" s="34" customFormat="1" ht="18" customHeight="1">
      <c r="B158" s="695"/>
      <c r="C158" s="696"/>
      <c r="D158" s="696"/>
      <c r="E158" s="696"/>
      <c r="F158" s="696"/>
      <c r="G158" s="697"/>
      <c r="H158" s="695"/>
      <c r="I158" s="697"/>
      <c r="J158" s="695"/>
      <c r="K158" s="696"/>
      <c r="L158" s="696"/>
      <c r="M158" s="697"/>
      <c r="N158" s="695"/>
      <c r="O158" s="696"/>
      <c r="P158" s="696"/>
      <c r="Q158" s="697"/>
      <c r="R158" s="695"/>
      <c r="S158" s="696"/>
      <c r="T158" s="696"/>
      <c r="U158" s="696"/>
      <c r="V158" s="697"/>
      <c r="W158" s="695"/>
      <c r="X158" s="696"/>
      <c r="Y158" s="696"/>
      <c r="Z158" s="697"/>
      <c r="AA158" s="695"/>
      <c r="AB158" s="696"/>
      <c r="AC158" s="696"/>
      <c r="AD158" s="697"/>
      <c r="AE158" s="695"/>
      <c r="AF158" s="697"/>
      <c r="AG158" s="695"/>
      <c r="AH158" s="696"/>
      <c r="AI158" s="697"/>
      <c r="AJ158" s="695"/>
      <c r="AK158" s="697"/>
      <c r="AL158" s="704"/>
      <c r="AM158" s="705"/>
      <c r="AN158" s="705"/>
      <c r="AO158" s="705"/>
      <c r="AP158" s="705"/>
      <c r="AQ158" s="705"/>
      <c r="AR158" s="705"/>
      <c r="AS158" s="705"/>
      <c r="AT158" s="705"/>
      <c r="AU158" s="705"/>
      <c r="AV158" s="705"/>
      <c r="AW158" s="705"/>
      <c r="AX158" s="705"/>
      <c r="AY158" s="705"/>
      <c r="AZ158" s="705"/>
      <c r="BA158" s="705"/>
      <c r="BB158" s="705"/>
      <c r="BC158" s="705"/>
      <c r="BD158" s="705"/>
      <c r="BE158" s="705"/>
      <c r="BF158" s="705"/>
      <c r="BG158" s="705"/>
      <c r="BH158" s="705"/>
      <c r="BI158" s="705"/>
      <c r="BJ158" s="705"/>
      <c r="BK158" s="705"/>
      <c r="BL158" s="705"/>
      <c r="BM158" s="706"/>
    </row>
    <row r="159" spans="2:65" s="34" customFormat="1" ht="18" customHeight="1">
      <c r="B159" s="695"/>
      <c r="C159" s="696"/>
      <c r="D159" s="696"/>
      <c r="E159" s="696"/>
      <c r="F159" s="696"/>
      <c r="G159" s="697"/>
      <c r="H159" s="695"/>
      <c r="I159" s="697"/>
      <c r="J159" s="695"/>
      <c r="K159" s="696"/>
      <c r="L159" s="696"/>
      <c r="M159" s="697"/>
      <c r="N159" s="695"/>
      <c r="O159" s="696"/>
      <c r="P159" s="696"/>
      <c r="Q159" s="697"/>
      <c r="R159" s="695"/>
      <c r="S159" s="696"/>
      <c r="T159" s="696"/>
      <c r="U159" s="696"/>
      <c r="V159" s="697"/>
      <c r="W159" s="695"/>
      <c r="X159" s="696"/>
      <c r="Y159" s="696"/>
      <c r="Z159" s="697"/>
      <c r="AA159" s="695"/>
      <c r="AB159" s="696"/>
      <c r="AC159" s="696"/>
      <c r="AD159" s="697"/>
      <c r="AE159" s="695"/>
      <c r="AF159" s="697"/>
      <c r="AG159" s="695"/>
      <c r="AH159" s="696"/>
      <c r="AI159" s="697"/>
      <c r="AJ159" s="695"/>
      <c r="AK159" s="697"/>
      <c r="AL159" s="704"/>
      <c r="AM159" s="705"/>
      <c r="AN159" s="705"/>
      <c r="AO159" s="705"/>
      <c r="AP159" s="705"/>
      <c r="AQ159" s="705"/>
      <c r="AR159" s="705"/>
      <c r="AS159" s="705"/>
      <c r="AT159" s="705"/>
      <c r="AU159" s="705"/>
      <c r="AV159" s="705"/>
      <c r="AW159" s="705"/>
      <c r="AX159" s="705"/>
      <c r="AY159" s="705"/>
      <c r="AZ159" s="705"/>
      <c r="BA159" s="705"/>
      <c r="BB159" s="705"/>
      <c r="BC159" s="705"/>
      <c r="BD159" s="705"/>
      <c r="BE159" s="705"/>
      <c r="BF159" s="705"/>
      <c r="BG159" s="705"/>
      <c r="BH159" s="705"/>
      <c r="BI159" s="705"/>
      <c r="BJ159" s="705"/>
      <c r="BK159" s="705"/>
      <c r="BL159" s="705"/>
      <c r="BM159" s="706"/>
    </row>
    <row r="160" spans="2:65" s="34" customFormat="1" ht="18" customHeight="1">
      <c r="B160" s="698"/>
      <c r="C160" s="699"/>
      <c r="D160" s="699"/>
      <c r="E160" s="699"/>
      <c r="F160" s="699"/>
      <c r="G160" s="700"/>
      <c r="H160" s="698"/>
      <c r="I160" s="700"/>
      <c r="J160" s="698"/>
      <c r="K160" s="699"/>
      <c r="L160" s="699"/>
      <c r="M160" s="700"/>
      <c r="N160" s="698"/>
      <c r="O160" s="699"/>
      <c r="P160" s="699"/>
      <c r="Q160" s="700"/>
      <c r="R160" s="698"/>
      <c r="S160" s="699"/>
      <c r="T160" s="699"/>
      <c r="U160" s="699"/>
      <c r="V160" s="700"/>
      <c r="W160" s="698"/>
      <c r="X160" s="699"/>
      <c r="Y160" s="699"/>
      <c r="Z160" s="700"/>
      <c r="AA160" s="698"/>
      <c r="AB160" s="699"/>
      <c r="AC160" s="699"/>
      <c r="AD160" s="700"/>
      <c r="AE160" s="698"/>
      <c r="AF160" s="700"/>
      <c r="AG160" s="698"/>
      <c r="AH160" s="699"/>
      <c r="AI160" s="700"/>
      <c r="AJ160" s="698"/>
      <c r="AK160" s="700"/>
      <c r="AL160" s="707"/>
      <c r="AM160" s="708"/>
      <c r="AN160" s="708"/>
      <c r="AO160" s="708"/>
      <c r="AP160" s="708"/>
      <c r="AQ160" s="708"/>
      <c r="AR160" s="708"/>
      <c r="AS160" s="708"/>
      <c r="AT160" s="708"/>
      <c r="AU160" s="708"/>
      <c r="AV160" s="708"/>
      <c r="AW160" s="708"/>
      <c r="AX160" s="708"/>
      <c r="AY160" s="708"/>
      <c r="AZ160" s="708"/>
      <c r="BA160" s="708"/>
      <c r="BB160" s="708"/>
      <c r="BC160" s="708"/>
      <c r="BD160" s="708"/>
      <c r="BE160" s="708"/>
      <c r="BF160" s="708"/>
      <c r="BG160" s="708"/>
      <c r="BH160" s="708"/>
      <c r="BI160" s="708"/>
      <c r="BJ160" s="708"/>
      <c r="BK160" s="708"/>
      <c r="BL160" s="708"/>
      <c r="BM160" s="709"/>
    </row>
    <row r="161" spans="2:65" s="34" customFormat="1" ht="18" customHeight="1">
      <c r="B161" s="710" t="s">
        <v>490</v>
      </c>
      <c r="C161" s="711"/>
      <c r="D161" s="711"/>
      <c r="E161" s="711"/>
      <c r="F161" s="711"/>
      <c r="G161" s="712"/>
      <c r="H161" s="710" t="s">
        <v>395</v>
      </c>
      <c r="I161" s="712"/>
      <c r="J161" s="710" t="s">
        <v>80</v>
      </c>
      <c r="K161" s="711"/>
      <c r="L161" s="711"/>
      <c r="M161" s="712"/>
      <c r="N161" s="710">
        <v>-20</v>
      </c>
      <c r="O161" s="711"/>
      <c r="P161" s="711"/>
      <c r="Q161" s="712"/>
      <c r="R161" s="710" t="s">
        <v>491</v>
      </c>
      <c r="S161" s="711"/>
      <c r="T161" s="711"/>
      <c r="U161" s="711"/>
      <c r="V161" s="712"/>
      <c r="W161" s="710">
        <v>4</v>
      </c>
      <c r="X161" s="711"/>
      <c r="Y161" s="711"/>
      <c r="Z161" s="712"/>
      <c r="AA161" s="710">
        <v>2</v>
      </c>
      <c r="AB161" s="711"/>
      <c r="AC161" s="711"/>
      <c r="AD161" s="712"/>
      <c r="AE161" s="710">
        <v>4</v>
      </c>
      <c r="AF161" s="712"/>
      <c r="AG161" s="710">
        <v>800</v>
      </c>
      <c r="AH161" s="711"/>
      <c r="AI161" s="712"/>
      <c r="AJ161" s="710">
        <v>60</v>
      </c>
      <c r="AK161" s="712"/>
      <c r="AL161" s="683" t="s">
        <v>492</v>
      </c>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5"/>
    </row>
    <row r="162" spans="2:65" s="34" customFormat="1" ht="18" customHeight="1">
      <c r="B162" s="713"/>
      <c r="C162" s="714"/>
      <c r="D162" s="714"/>
      <c r="E162" s="714"/>
      <c r="F162" s="714"/>
      <c r="G162" s="715"/>
      <c r="H162" s="713"/>
      <c r="I162" s="715"/>
      <c r="J162" s="713"/>
      <c r="K162" s="714"/>
      <c r="L162" s="714"/>
      <c r="M162" s="715"/>
      <c r="N162" s="713"/>
      <c r="O162" s="714"/>
      <c r="P162" s="714"/>
      <c r="Q162" s="715"/>
      <c r="R162" s="713"/>
      <c r="S162" s="714"/>
      <c r="T162" s="714"/>
      <c r="U162" s="714"/>
      <c r="V162" s="715"/>
      <c r="W162" s="713"/>
      <c r="X162" s="714"/>
      <c r="Y162" s="714"/>
      <c r="Z162" s="715"/>
      <c r="AA162" s="713"/>
      <c r="AB162" s="714"/>
      <c r="AC162" s="714"/>
      <c r="AD162" s="715"/>
      <c r="AE162" s="713"/>
      <c r="AF162" s="715"/>
      <c r="AG162" s="713"/>
      <c r="AH162" s="714"/>
      <c r="AI162" s="715"/>
      <c r="AJ162" s="713"/>
      <c r="AK162" s="715"/>
      <c r="AL162" s="686"/>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c r="BK162" s="687"/>
      <c r="BL162" s="687"/>
      <c r="BM162" s="688"/>
    </row>
    <row r="163" spans="2:65" s="34" customFormat="1" ht="18" customHeight="1">
      <c r="B163" s="713"/>
      <c r="C163" s="714"/>
      <c r="D163" s="714"/>
      <c r="E163" s="714"/>
      <c r="F163" s="714"/>
      <c r="G163" s="715"/>
      <c r="H163" s="713"/>
      <c r="I163" s="715"/>
      <c r="J163" s="713"/>
      <c r="K163" s="714"/>
      <c r="L163" s="714"/>
      <c r="M163" s="715"/>
      <c r="N163" s="713"/>
      <c r="O163" s="714"/>
      <c r="P163" s="714"/>
      <c r="Q163" s="715"/>
      <c r="R163" s="713"/>
      <c r="S163" s="714"/>
      <c r="T163" s="714"/>
      <c r="U163" s="714"/>
      <c r="V163" s="715"/>
      <c r="W163" s="713"/>
      <c r="X163" s="714"/>
      <c r="Y163" s="714"/>
      <c r="Z163" s="715"/>
      <c r="AA163" s="713"/>
      <c r="AB163" s="714"/>
      <c r="AC163" s="714"/>
      <c r="AD163" s="715"/>
      <c r="AE163" s="713"/>
      <c r="AF163" s="715"/>
      <c r="AG163" s="713"/>
      <c r="AH163" s="714"/>
      <c r="AI163" s="715"/>
      <c r="AJ163" s="713"/>
      <c r="AK163" s="715"/>
      <c r="AL163" s="686"/>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c r="BK163" s="687"/>
      <c r="BL163" s="687"/>
      <c r="BM163" s="688"/>
    </row>
    <row r="164" spans="2:65" s="34" customFormat="1" ht="18" customHeight="1">
      <c r="B164" s="716"/>
      <c r="C164" s="717"/>
      <c r="D164" s="717"/>
      <c r="E164" s="717"/>
      <c r="F164" s="717"/>
      <c r="G164" s="718"/>
      <c r="H164" s="716"/>
      <c r="I164" s="718"/>
      <c r="J164" s="716"/>
      <c r="K164" s="717"/>
      <c r="L164" s="717"/>
      <c r="M164" s="718"/>
      <c r="N164" s="716"/>
      <c r="O164" s="717"/>
      <c r="P164" s="717"/>
      <c r="Q164" s="718"/>
      <c r="R164" s="716"/>
      <c r="S164" s="717"/>
      <c r="T164" s="717"/>
      <c r="U164" s="717"/>
      <c r="V164" s="718"/>
      <c r="W164" s="716"/>
      <c r="X164" s="717"/>
      <c r="Y164" s="717"/>
      <c r="Z164" s="718"/>
      <c r="AA164" s="716"/>
      <c r="AB164" s="717"/>
      <c r="AC164" s="717"/>
      <c r="AD164" s="718"/>
      <c r="AE164" s="716"/>
      <c r="AF164" s="718"/>
      <c r="AG164" s="716"/>
      <c r="AH164" s="717"/>
      <c r="AI164" s="718"/>
      <c r="AJ164" s="716"/>
      <c r="AK164" s="718"/>
      <c r="AL164" s="689"/>
      <c r="AM164" s="690"/>
      <c r="AN164" s="690"/>
      <c r="AO164" s="690"/>
      <c r="AP164" s="690"/>
      <c r="AQ164" s="690"/>
      <c r="AR164" s="690"/>
      <c r="AS164" s="690"/>
      <c r="AT164" s="690"/>
      <c r="AU164" s="690"/>
      <c r="AV164" s="690"/>
      <c r="AW164" s="690"/>
      <c r="AX164" s="690"/>
      <c r="AY164" s="690"/>
      <c r="AZ164" s="690"/>
      <c r="BA164" s="690"/>
      <c r="BB164" s="690"/>
      <c r="BC164" s="690"/>
      <c r="BD164" s="690"/>
      <c r="BE164" s="690"/>
      <c r="BF164" s="690"/>
      <c r="BG164" s="690"/>
      <c r="BH164" s="690"/>
      <c r="BI164" s="690"/>
      <c r="BJ164" s="690"/>
      <c r="BK164" s="690"/>
      <c r="BL164" s="690"/>
      <c r="BM164" s="691"/>
    </row>
    <row r="165" spans="2:65" s="34" customFormat="1" ht="18" customHeight="1">
      <c r="B165" s="692" t="s">
        <v>493</v>
      </c>
      <c r="C165" s="693"/>
      <c r="D165" s="693"/>
      <c r="E165" s="693"/>
      <c r="F165" s="693"/>
      <c r="G165" s="694"/>
      <c r="H165" s="692" t="s">
        <v>395</v>
      </c>
      <c r="I165" s="694"/>
      <c r="J165" s="692" t="s">
        <v>68</v>
      </c>
      <c r="K165" s="693"/>
      <c r="L165" s="693"/>
      <c r="M165" s="694"/>
      <c r="N165" s="692">
        <v>20</v>
      </c>
      <c r="O165" s="693"/>
      <c r="P165" s="693"/>
      <c r="Q165" s="694"/>
      <c r="R165" s="692" t="s">
        <v>494</v>
      </c>
      <c r="S165" s="693"/>
      <c r="T165" s="693"/>
      <c r="U165" s="693"/>
      <c r="V165" s="694"/>
      <c r="W165" s="692">
        <v>4</v>
      </c>
      <c r="X165" s="693"/>
      <c r="Y165" s="693"/>
      <c r="Z165" s="694"/>
      <c r="AA165" s="692">
        <v>1</v>
      </c>
      <c r="AB165" s="693"/>
      <c r="AC165" s="693"/>
      <c r="AD165" s="694"/>
      <c r="AE165" s="692">
        <v>0</v>
      </c>
      <c r="AF165" s="694"/>
      <c r="AG165" s="692">
        <v>200</v>
      </c>
      <c r="AH165" s="693"/>
      <c r="AI165" s="694"/>
      <c r="AJ165" s="692">
        <v>60</v>
      </c>
      <c r="AK165" s="694"/>
      <c r="AL165" s="701" t="s">
        <v>495</v>
      </c>
      <c r="AM165" s="702"/>
      <c r="AN165" s="702"/>
      <c r="AO165" s="702"/>
      <c r="AP165" s="702"/>
      <c r="AQ165" s="702"/>
      <c r="AR165" s="702"/>
      <c r="AS165" s="702"/>
      <c r="AT165" s="702"/>
      <c r="AU165" s="702"/>
      <c r="AV165" s="702"/>
      <c r="AW165" s="702"/>
      <c r="AX165" s="702"/>
      <c r="AY165" s="702"/>
      <c r="AZ165" s="702"/>
      <c r="BA165" s="702"/>
      <c r="BB165" s="702"/>
      <c r="BC165" s="702"/>
      <c r="BD165" s="702"/>
      <c r="BE165" s="702"/>
      <c r="BF165" s="702"/>
      <c r="BG165" s="702"/>
      <c r="BH165" s="702"/>
      <c r="BI165" s="702"/>
      <c r="BJ165" s="702"/>
      <c r="BK165" s="702"/>
      <c r="BL165" s="702"/>
      <c r="BM165" s="703"/>
    </row>
    <row r="166" spans="2:65" s="34" customFormat="1" ht="18" customHeight="1">
      <c r="B166" s="695"/>
      <c r="C166" s="696"/>
      <c r="D166" s="696"/>
      <c r="E166" s="696"/>
      <c r="F166" s="696"/>
      <c r="G166" s="697"/>
      <c r="H166" s="695"/>
      <c r="I166" s="697"/>
      <c r="J166" s="695"/>
      <c r="K166" s="696"/>
      <c r="L166" s="696"/>
      <c r="M166" s="697"/>
      <c r="N166" s="695"/>
      <c r="O166" s="696"/>
      <c r="P166" s="696"/>
      <c r="Q166" s="697"/>
      <c r="R166" s="695"/>
      <c r="S166" s="696"/>
      <c r="T166" s="696"/>
      <c r="U166" s="696"/>
      <c r="V166" s="697"/>
      <c r="W166" s="695"/>
      <c r="X166" s="696"/>
      <c r="Y166" s="696"/>
      <c r="Z166" s="697"/>
      <c r="AA166" s="695"/>
      <c r="AB166" s="696"/>
      <c r="AC166" s="696"/>
      <c r="AD166" s="697"/>
      <c r="AE166" s="695"/>
      <c r="AF166" s="697"/>
      <c r="AG166" s="695"/>
      <c r="AH166" s="696"/>
      <c r="AI166" s="697"/>
      <c r="AJ166" s="695"/>
      <c r="AK166" s="697"/>
      <c r="AL166" s="704"/>
      <c r="AM166" s="705"/>
      <c r="AN166" s="705"/>
      <c r="AO166" s="705"/>
      <c r="AP166" s="705"/>
      <c r="AQ166" s="705"/>
      <c r="AR166" s="705"/>
      <c r="AS166" s="705"/>
      <c r="AT166" s="705"/>
      <c r="AU166" s="705"/>
      <c r="AV166" s="705"/>
      <c r="AW166" s="705"/>
      <c r="AX166" s="705"/>
      <c r="AY166" s="705"/>
      <c r="AZ166" s="705"/>
      <c r="BA166" s="705"/>
      <c r="BB166" s="705"/>
      <c r="BC166" s="705"/>
      <c r="BD166" s="705"/>
      <c r="BE166" s="705"/>
      <c r="BF166" s="705"/>
      <c r="BG166" s="705"/>
      <c r="BH166" s="705"/>
      <c r="BI166" s="705"/>
      <c r="BJ166" s="705"/>
      <c r="BK166" s="705"/>
      <c r="BL166" s="705"/>
      <c r="BM166" s="706"/>
    </row>
    <row r="167" spans="2:65" s="34" customFormat="1" ht="18" customHeight="1">
      <c r="B167" s="695"/>
      <c r="C167" s="696"/>
      <c r="D167" s="696"/>
      <c r="E167" s="696"/>
      <c r="F167" s="696"/>
      <c r="G167" s="697"/>
      <c r="H167" s="695"/>
      <c r="I167" s="697"/>
      <c r="J167" s="695"/>
      <c r="K167" s="696"/>
      <c r="L167" s="696"/>
      <c r="M167" s="697"/>
      <c r="N167" s="695"/>
      <c r="O167" s="696"/>
      <c r="P167" s="696"/>
      <c r="Q167" s="697"/>
      <c r="R167" s="695"/>
      <c r="S167" s="696"/>
      <c r="T167" s="696"/>
      <c r="U167" s="696"/>
      <c r="V167" s="697"/>
      <c r="W167" s="695"/>
      <c r="X167" s="696"/>
      <c r="Y167" s="696"/>
      <c r="Z167" s="697"/>
      <c r="AA167" s="695"/>
      <c r="AB167" s="696"/>
      <c r="AC167" s="696"/>
      <c r="AD167" s="697"/>
      <c r="AE167" s="695"/>
      <c r="AF167" s="697"/>
      <c r="AG167" s="695"/>
      <c r="AH167" s="696"/>
      <c r="AI167" s="697"/>
      <c r="AJ167" s="695"/>
      <c r="AK167" s="697"/>
      <c r="AL167" s="704"/>
      <c r="AM167" s="705"/>
      <c r="AN167" s="705"/>
      <c r="AO167" s="705"/>
      <c r="AP167" s="705"/>
      <c r="AQ167" s="705"/>
      <c r="AR167" s="705"/>
      <c r="AS167" s="705"/>
      <c r="AT167" s="705"/>
      <c r="AU167" s="705"/>
      <c r="AV167" s="705"/>
      <c r="AW167" s="705"/>
      <c r="AX167" s="705"/>
      <c r="AY167" s="705"/>
      <c r="AZ167" s="705"/>
      <c r="BA167" s="705"/>
      <c r="BB167" s="705"/>
      <c r="BC167" s="705"/>
      <c r="BD167" s="705"/>
      <c r="BE167" s="705"/>
      <c r="BF167" s="705"/>
      <c r="BG167" s="705"/>
      <c r="BH167" s="705"/>
      <c r="BI167" s="705"/>
      <c r="BJ167" s="705"/>
      <c r="BK167" s="705"/>
      <c r="BL167" s="705"/>
      <c r="BM167" s="706"/>
    </row>
    <row r="168" spans="2:65" s="34" customFormat="1" ht="18" customHeight="1">
      <c r="B168" s="698"/>
      <c r="C168" s="699"/>
      <c r="D168" s="699"/>
      <c r="E168" s="699"/>
      <c r="F168" s="699"/>
      <c r="G168" s="700"/>
      <c r="H168" s="698"/>
      <c r="I168" s="700"/>
      <c r="J168" s="698"/>
      <c r="K168" s="699"/>
      <c r="L168" s="699"/>
      <c r="M168" s="700"/>
      <c r="N168" s="698"/>
      <c r="O168" s="699"/>
      <c r="P168" s="699"/>
      <c r="Q168" s="700"/>
      <c r="R168" s="698"/>
      <c r="S168" s="699"/>
      <c r="T168" s="699"/>
      <c r="U168" s="699"/>
      <c r="V168" s="700"/>
      <c r="W168" s="698"/>
      <c r="X168" s="699"/>
      <c r="Y168" s="699"/>
      <c r="Z168" s="700"/>
      <c r="AA168" s="698"/>
      <c r="AB168" s="699"/>
      <c r="AC168" s="699"/>
      <c r="AD168" s="700"/>
      <c r="AE168" s="698"/>
      <c r="AF168" s="700"/>
      <c r="AG168" s="698"/>
      <c r="AH168" s="699"/>
      <c r="AI168" s="700"/>
      <c r="AJ168" s="698"/>
      <c r="AK168" s="700"/>
      <c r="AL168" s="707"/>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9"/>
    </row>
    <row r="169" spans="2:65" s="34" customFormat="1" ht="18" customHeight="1">
      <c r="B169" s="710" t="s">
        <v>496</v>
      </c>
      <c r="C169" s="711"/>
      <c r="D169" s="711"/>
      <c r="E169" s="711"/>
      <c r="F169" s="711"/>
      <c r="G169" s="712"/>
      <c r="H169" s="710" t="s">
        <v>395</v>
      </c>
      <c r="I169" s="712"/>
      <c r="J169" s="710" t="s">
        <v>116</v>
      </c>
      <c r="K169" s="711"/>
      <c r="L169" s="711"/>
      <c r="M169" s="712"/>
      <c r="N169" s="710">
        <v>20</v>
      </c>
      <c r="O169" s="711"/>
      <c r="P169" s="711"/>
      <c r="Q169" s="712"/>
      <c r="R169" s="710" t="s">
        <v>494</v>
      </c>
      <c r="S169" s="711"/>
      <c r="T169" s="711"/>
      <c r="U169" s="711"/>
      <c r="V169" s="712"/>
      <c r="W169" s="710">
        <v>2</v>
      </c>
      <c r="X169" s="711"/>
      <c r="Y169" s="711"/>
      <c r="Z169" s="712"/>
      <c r="AA169" s="710">
        <v>1</v>
      </c>
      <c r="AB169" s="711"/>
      <c r="AC169" s="711"/>
      <c r="AD169" s="712"/>
      <c r="AE169" s="710">
        <v>0</v>
      </c>
      <c r="AF169" s="712"/>
      <c r="AG169" s="710">
        <v>600</v>
      </c>
      <c r="AH169" s="711"/>
      <c r="AI169" s="712"/>
      <c r="AJ169" s="710">
        <v>60</v>
      </c>
      <c r="AK169" s="712"/>
      <c r="AL169" s="683" t="s">
        <v>414</v>
      </c>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5"/>
    </row>
    <row r="170" spans="2:65" s="34" customFormat="1" ht="18" customHeight="1">
      <c r="B170" s="713"/>
      <c r="C170" s="714"/>
      <c r="D170" s="714"/>
      <c r="E170" s="714"/>
      <c r="F170" s="714"/>
      <c r="G170" s="715"/>
      <c r="H170" s="713"/>
      <c r="I170" s="715"/>
      <c r="J170" s="713"/>
      <c r="K170" s="714"/>
      <c r="L170" s="714"/>
      <c r="M170" s="715"/>
      <c r="N170" s="713"/>
      <c r="O170" s="714"/>
      <c r="P170" s="714"/>
      <c r="Q170" s="715"/>
      <c r="R170" s="713"/>
      <c r="S170" s="714"/>
      <c r="T170" s="714"/>
      <c r="U170" s="714"/>
      <c r="V170" s="715"/>
      <c r="W170" s="713"/>
      <c r="X170" s="714"/>
      <c r="Y170" s="714"/>
      <c r="Z170" s="715"/>
      <c r="AA170" s="713"/>
      <c r="AB170" s="714"/>
      <c r="AC170" s="714"/>
      <c r="AD170" s="715"/>
      <c r="AE170" s="713"/>
      <c r="AF170" s="715"/>
      <c r="AG170" s="713"/>
      <c r="AH170" s="714"/>
      <c r="AI170" s="715"/>
      <c r="AJ170" s="713"/>
      <c r="AK170" s="715"/>
      <c r="AL170" s="686"/>
      <c r="AM170" s="687"/>
      <c r="AN170" s="687"/>
      <c r="AO170" s="687"/>
      <c r="AP170" s="687"/>
      <c r="AQ170" s="687"/>
      <c r="AR170" s="687"/>
      <c r="AS170" s="687"/>
      <c r="AT170" s="687"/>
      <c r="AU170" s="687"/>
      <c r="AV170" s="687"/>
      <c r="AW170" s="687"/>
      <c r="AX170" s="687"/>
      <c r="AY170" s="687"/>
      <c r="AZ170" s="687"/>
      <c r="BA170" s="687"/>
      <c r="BB170" s="687"/>
      <c r="BC170" s="687"/>
      <c r="BD170" s="687"/>
      <c r="BE170" s="687"/>
      <c r="BF170" s="687"/>
      <c r="BG170" s="687"/>
      <c r="BH170" s="687"/>
      <c r="BI170" s="687"/>
      <c r="BJ170" s="687"/>
      <c r="BK170" s="687"/>
      <c r="BL170" s="687"/>
      <c r="BM170" s="688"/>
    </row>
    <row r="171" spans="2:65" s="34" customFormat="1" ht="18" customHeight="1">
      <c r="B171" s="713"/>
      <c r="C171" s="714"/>
      <c r="D171" s="714"/>
      <c r="E171" s="714"/>
      <c r="F171" s="714"/>
      <c r="G171" s="715"/>
      <c r="H171" s="713"/>
      <c r="I171" s="715"/>
      <c r="J171" s="713"/>
      <c r="K171" s="714"/>
      <c r="L171" s="714"/>
      <c r="M171" s="715"/>
      <c r="N171" s="713"/>
      <c r="O171" s="714"/>
      <c r="P171" s="714"/>
      <c r="Q171" s="715"/>
      <c r="R171" s="713"/>
      <c r="S171" s="714"/>
      <c r="T171" s="714"/>
      <c r="U171" s="714"/>
      <c r="V171" s="715"/>
      <c r="W171" s="713"/>
      <c r="X171" s="714"/>
      <c r="Y171" s="714"/>
      <c r="Z171" s="715"/>
      <c r="AA171" s="713"/>
      <c r="AB171" s="714"/>
      <c r="AC171" s="714"/>
      <c r="AD171" s="715"/>
      <c r="AE171" s="713"/>
      <c r="AF171" s="715"/>
      <c r="AG171" s="713"/>
      <c r="AH171" s="714"/>
      <c r="AI171" s="715"/>
      <c r="AJ171" s="713"/>
      <c r="AK171" s="715"/>
      <c r="AL171" s="686"/>
      <c r="AM171" s="687"/>
      <c r="AN171" s="687"/>
      <c r="AO171" s="687"/>
      <c r="AP171" s="687"/>
      <c r="AQ171" s="687"/>
      <c r="AR171" s="687"/>
      <c r="AS171" s="687"/>
      <c r="AT171" s="687"/>
      <c r="AU171" s="687"/>
      <c r="AV171" s="687"/>
      <c r="AW171" s="687"/>
      <c r="AX171" s="687"/>
      <c r="AY171" s="687"/>
      <c r="AZ171" s="687"/>
      <c r="BA171" s="687"/>
      <c r="BB171" s="687"/>
      <c r="BC171" s="687"/>
      <c r="BD171" s="687"/>
      <c r="BE171" s="687"/>
      <c r="BF171" s="687"/>
      <c r="BG171" s="687"/>
      <c r="BH171" s="687"/>
      <c r="BI171" s="687"/>
      <c r="BJ171" s="687"/>
      <c r="BK171" s="687"/>
      <c r="BL171" s="687"/>
      <c r="BM171" s="688"/>
    </row>
    <row r="172" spans="2:65" s="34" customFormat="1" ht="18" customHeight="1">
      <c r="B172" s="716"/>
      <c r="C172" s="717"/>
      <c r="D172" s="717"/>
      <c r="E172" s="717"/>
      <c r="F172" s="717"/>
      <c r="G172" s="718"/>
      <c r="H172" s="716"/>
      <c r="I172" s="718"/>
      <c r="J172" s="716"/>
      <c r="K172" s="717"/>
      <c r="L172" s="717"/>
      <c r="M172" s="718"/>
      <c r="N172" s="716"/>
      <c r="O172" s="717"/>
      <c r="P172" s="717"/>
      <c r="Q172" s="718"/>
      <c r="R172" s="716"/>
      <c r="S172" s="717"/>
      <c r="T172" s="717"/>
      <c r="U172" s="717"/>
      <c r="V172" s="718"/>
      <c r="W172" s="716"/>
      <c r="X172" s="717"/>
      <c r="Y172" s="717"/>
      <c r="Z172" s="718"/>
      <c r="AA172" s="716"/>
      <c r="AB172" s="717"/>
      <c r="AC172" s="717"/>
      <c r="AD172" s="718"/>
      <c r="AE172" s="716"/>
      <c r="AF172" s="718"/>
      <c r="AG172" s="716"/>
      <c r="AH172" s="717"/>
      <c r="AI172" s="718"/>
      <c r="AJ172" s="716"/>
      <c r="AK172" s="718"/>
      <c r="AL172" s="689"/>
      <c r="AM172" s="690"/>
      <c r="AN172" s="690"/>
      <c r="AO172" s="690"/>
      <c r="AP172" s="690"/>
      <c r="AQ172" s="690"/>
      <c r="AR172" s="690"/>
      <c r="AS172" s="690"/>
      <c r="AT172" s="690"/>
      <c r="AU172" s="690"/>
      <c r="AV172" s="690"/>
      <c r="AW172" s="690"/>
      <c r="AX172" s="690"/>
      <c r="AY172" s="690"/>
      <c r="AZ172" s="690"/>
      <c r="BA172" s="690"/>
      <c r="BB172" s="690"/>
      <c r="BC172" s="690"/>
      <c r="BD172" s="690"/>
      <c r="BE172" s="690"/>
      <c r="BF172" s="690"/>
      <c r="BG172" s="690"/>
      <c r="BH172" s="690"/>
      <c r="BI172" s="690"/>
      <c r="BJ172" s="690"/>
      <c r="BK172" s="690"/>
      <c r="BL172" s="690"/>
      <c r="BM172" s="691"/>
    </row>
    <row r="173" spans="2:65" s="34" customFormat="1" ht="18" customHeight="1">
      <c r="B173" s="692" t="s">
        <v>497</v>
      </c>
      <c r="C173" s="693"/>
      <c r="D173" s="693"/>
      <c r="E173" s="693"/>
      <c r="F173" s="693"/>
      <c r="G173" s="694"/>
      <c r="H173" s="692" t="s">
        <v>395</v>
      </c>
      <c r="I173" s="694"/>
      <c r="J173" s="692" t="s">
        <v>91</v>
      </c>
      <c r="K173" s="693"/>
      <c r="L173" s="693"/>
      <c r="M173" s="694"/>
      <c r="N173" s="692">
        <v>20</v>
      </c>
      <c r="O173" s="693"/>
      <c r="P173" s="693"/>
      <c r="Q173" s="694"/>
      <c r="R173" s="692" t="s">
        <v>414</v>
      </c>
      <c r="S173" s="693"/>
      <c r="T173" s="693"/>
      <c r="U173" s="693"/>
      <c r="V173" s="694"/>
      <c r="W173" s="692">
        <v>2</v>
      </c>
      <c r="X173" s="693"/>
      <c r="Y173" s="693"/>
      <c r="Z173" s="694"/>
      <c r="AA173" s="692">
        <v>1</v>
      </c>
      <c r="AB173" s="693"/>
      <c r="AC173" s="693"/>
      <c r="AD173" s="694"/>
      <c r="AE173" s="692">
        <v>1</v>
      </c>
      <c r="AF173" s="694"/>
      <c r="AG173" s="692">
        <v>600</v>
      </c>
      <c r="AH173" s="693"/>
      <c r="AI173" s="694"/>
      <c r="AJ173" s="692">
        <v>20</v>
      </c>
      <c r="AK173" s="694"/>
      <c r="AL173" s="701" t="s">
        <v>498</v>
      </c>
      <c r="AM173" s="702"/>
      <c r="AN173" s="702"/>
      <c r="AO173" s="702"/>
      <c r="AP173" s="702"/>
      <c r="AQ173" s="702"/>
      <c r="AR173" s="702"/>
      <c r="AS173" s="702"/>
      <c r="AT173" s="702"/>
      <c r="AU173" s="702"/>
      <c r="AV173" s="702"/>
      <c r="AW173" s="702"/>
      <c r="AX173" s="702"/>
      <c r="AY173" s="702"/>
      <c r="AZ173" s="702"/>
      <c r="BA173" s="702"/>
      <c r="BB173" s="702"/>
      <c r="BC173" s="702"/>
      <c r="BD173" s="702"/>
      <c r="BE173" s="702"/>
      <c r="BF173" s="702"/>
      <c r="BG173" s="702"/>
      <c r="BH173" s="702"/>
      <c r="BI173" s="702"/>
      <c r="BJ173" s="702"/>
      <c r="BK173" s="702"/>
      <c r="BL173" s="702"/>
      <c r="BM173" s="703"/>
    </row>
    <row r="174" spans="2:65" s="34" customFormat="1" ht="18" customHeight="1">
      <c r="B174" s="695"/>
      <c r="C174" s="696"/>
      <c r="D174" s="696"/>
      <c r="E174" s="696"/>
      <c r="F174" s="696"/>
      <c r="G174" s="697"/>
      <c r="H174" s="695"/>
      <c r="I174" s="697"/>
      <c r="J174" s="695"/>
      <c r="K174" s="696"/>
      <c r="L174" s="696"/>
      <c r="M174" s="697"/>
      <c r="N174" s="695"/>
      <c r="O174" s="696"/>
      <c r="P174" s="696"/>
      <c r="Q174" s="697"/>
      <c r="R174" s="695"/>
      <c r="S174" s="696"/>
      <c r="T174" s="696"/>
      <c r="U174" s="696"/>
      <c r="V174" s="697"/>
      <c r="W174" s="695"/>
      <c r="X174" s="696"/>
      <c r="Y174" s="696"/>
      <c r="Z174" s="697"/>
      <c r="AA174" s="695"/>
      <c r="AB174" s="696"/>
      <c r="AC174" s="696"/>
      <c r="AD174" s="697"/>
      <c r="AE174" s="695"/>
      <c r="AF174" s="697"/>
      <c r="AG174" s="695"/>
      <c r="AH174" s="696"/>
      <c r="AI174" s="697"/>
      <c r="AJ174" s="695"/>
      <c r="AK174" s="697"/>
      <c r="AL174" s="704"/>
      <c r="AM174" s="705"/>
      <c r="AN174" s="705"/>
      <c r="AO174" s="705"/>
      <c r="AP174" s="705"/>
      <c r="AQ174" s="705"/>
      <c r="AR174" s="705"/>
      <c r="AS174" s="705"/>
      <c r="AT174" s="705"/>
      <c r="AU174" s="705"/>
      <c r="AV174" s="705"/>
      <c r="AW174" s="705"/>
      <c r="AX174" s="705"/>
      <c r="AY174" s="705"/>
      <c r="AZ174" s="705"/>
      <c r="BA174" s="705"/>
      <c r="BB174" s="705"/>
      <c r="BC174" s="705"/>
      <c r="BD174" s="705"/>
      <c r="BE174" s="705"/>
      <c r="BF174" s="705"/>
      <c r="BG174" s="705"/>
      <c r="BH174" s="705"/>
      <c r="BI174" s="705"/>
      <c r="BJ174" s="705"/>
      <c r="BK174" s="705"/>
      <c r="BL174" s="705"/>
      <c r="BM174" s="706"/>
    </row>
    <row r="175" spans="2:65" s="34" customFormat="1" ht="18" customHeight="1">
      <c r="B175" s="695"/>
      <c r="C175" s="696"/>
      <c r="D175" s="696"/>
      <c r="E175" s="696"/>
      <c r="F175" s="696"/>
      <c r="G175" s="697"/>
      <c r="H175" s="695"/>
      <c r="I175" s="697"/>
      <c r="J175" s="695"/>
      <c r="K175" s="696"/>
      <c r="L175" s="696"/>
      <c r="M175" s="697"/>
      <c r="N175" s="695"/>
      <c r="O175" s="696"/>
      <c r="P175" s="696"/>
      <c r="Q175" s="697"/>
      <c r="R175" s="695"/>
      <c r="S175" s="696"/>
      <c r="T175" s="696"/>
      <c r="U175" s="696"/>
      <c r="V175" s="697"/>
      <c r="W175" s="695"/>
      <c r="X175" s="696"/>
      <c r="Y175" s="696"/>
      <c r="Z175" s="697"/>
      <c r="AA175" s="695"/>
      <c r="AB175" s="696"/>
      <c r="AC175" s="696"/>
      <c r="AD175" s="697"/>
      <c r="AE175" s="695"/>
      <c r="AF175" s="697"/>
      <c r="AG175" s="695"/>
      <c r="AH175" s="696"/>
      <c r="AI175" s="697"/>
      <c r="AJ175" s="695"/>
      <c r="AK175" s="697"/>
      <c r="AL175" s="704"/>
      <c r="AM175" s="705"/>
      <c r="AN175" s="705"/>
      <c r="AO175" s="705"/>
      <c r="AP175" s="705"/>
      <c r="AQ175" s="705"/>
      <c r="AR175" s="705"/>
      <c r="AS175" s="705"/>
      <c r="AT175" s="705"/>
      <c r="AU175" s="705"/>
      <c r="AV175" s="705"/>
      <c r="AW175" s="705"/>
      <c r="AX175" s="705"/>
      <c r="AY175" s="705"/>
      <c r="AZ175" s="705"/>
      <c r="BA175" s="705"/>
      <c r="BB175" s="705"/>
      <c r="BC175" s="705"/>
      <c r="BD175" s="705"/>
      <c r="BE175" s="705"/>
      <c r="BF175" s="705"/>
      <c r="BG175" s="705"/>
      <c r="BH175" s="705"/>
      <c r="BI175" s="705"/>
      <c r="BJ175" s="705"/>
      <c r="BK175" s="705"/>
      <c r="BL175" s="705"/>
      <c r="BM175" s="706"/>
    </row>
    <row r="176" spans="2:65" s="34" customFormat="1" ht="18" customHeight="1">
      <c r="B176" s="698"/>
      <c r="C176" s="699"/>
      <c r="D176" s="699"/>
      <c r="E176" s="699"/>
      <c r="F176" s="699"/>
      <c r="G176" s="700"/>
      <c r="H176" s="698"/>
      <c r="I176" s="700"/>
      <c r="J176" s="698"/>
      <c r="K176" s="699"/>
      <c r="L176" s="699"/>
      <c r="M176" s="700"/>
      <c r="N176" s="698"/>
      <c r="O176" s="699"/>
      <c r="P176" s="699"/>
      <c r="Q176" s="700"/>
      <c r="R176" s="698"/>
      <c r="S176" s="699"/>
      <c r="T176" s="699"/>
      <c r="U176" s="699"/>
      <c r="V176" s="700"/>
      <c r="W176" s="698"/>
      <c r="X176" s="699"/>
      <c r="Y176" s="699"/>
      <c r="Z176" s="700"/>
      <c r="AA176" s="698"/>
      <c r="AB176" s="699"/>
      <c r="AC176" s="699"/>
      <c r="AD176" s="700"/>
      <c r="AE176" s="698"/>
      <c r="AF176" s="700"/>
      <c r="AG176" s="698"/>
      <c r="AH176" s="699"/>
      <c r="AI176" s="700"/>
      <c r="AJ176" s="698"/>
      <c r="AK176" s="700"/>
      <c r="AL176" s="707"/>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9"/>
    </row>
    <row r="177" spans="2:65" s="34" customFormat="1" ht="18" customHeight="1">
      <c r="B177" s="710" t="s">
        <v>499</v>
      </c>
      <c r="C177" s="711"/>
      <c r="D177" s="711"/>
      <c r="E177" s="711"/>
      <c r="F177" s="711"/>
      <c r="G177" s="712"/>
      <c r="H177" s="710" t="s">
        <v>388</v>
      </c>
      <c r="I177" s="712"/>
      <c r="J177" s="710" t="s">
        <v>91</v>
      </c>
      <c r="K177" s="711"/>
      <c r="L177" s="711"/>
      <c r="M177" s="712"/>
      <c r="N177" s="710" t="s">
        <v>414</v>
      </c>
      <c r="O177" s="711"/>
      <c r="P177" s="711"/>
      <c r="Q177" s="712"/>
      <c r="R177" s="710" t="s">
        <v>500</v>
      </c>
      <c r="S177" s="711"/>
      <c r="T177" s="711"/>
      <c r="U177" s="711"/>
      <c r="V177" s="712"/>
      <c r="W177" s="710">
        <v>5</v>
      </c>
      <c r="X177" s="711"/>
      <c r="Y177" s="711"/>
      <c r="Z177" s="712"/>
      <c r="AA177" s="710">
        <v>0</v>
      </c>
      <c r="AB177" s="711"/>
      <c r="AC177" s="711"/>
      <c r="AD177" s="712"/>
      <c r="AE177" s="710">
        <v>6</v>
      </c>
      <c r="AF177" s="712"/>
      <c r="AG177" s="710">
        <v>800</v>
      </c>
      <c r="AH177" s="711"/>
      <c r="AI177" s="712"/>
      <c r="AJ177" s="710">
        <v>20</v>
      </c>
      <c r="AK177" s="712"/>
      <c r="AL177" s="683" t="s">
        <v>501</v>
      </c>
      <c r="AM177" s="684"/>
      <c r="AN177" s="684"/>
      <c r="AO177" s="684"/>
      <c r="AP177" s="684"/>
      <c r="AQ177" s="684"/>
      <c r="AR177" s="684"/>
      <c r="AS177" s="684"/>
      <c r="AT177" s="684"/>
      <c r="AU177" s="684"/>
      <c r="AV177" s="684"/>
      <c r="AW177" s="684"/>
      <c r="AX177" s="684"/>
      <c r="AY177" s="684"/>
      <c r="AZ177" s="684"/>
      <c r="BA177" s="684"/>
      <c r="BB177" s="684"/>
      <c r="BC177" s="684"/>
      <c r="BD177" s="684"/>
      <c r="BE177" s="684"/>
      <c r="BF177" s="684"/>
      <c r="BG177" s="684"/>
      <c r="BH177" s="684"/>
      <c r="BI177" s="684"/>
      <c r="BJ177" s="684"/>
      <c r="BK177" s="684"/>
      <c r="BL177" s="684"/>
      <c r="BM177" s="685"/>
    </row>
    <row r="178" spans="2:65" s="34" customFormat="1" ht="18" customHeight="1">
      <c r="B178" s="713"/>
      <c r="C178" s="714"/>
      <c r="D178" s="714"/>
      <c r="E178" s="714"/>
      <c r="F178" s="714"/>
      <c r="G178" s="715"/>
      <c r="H178" s="713"/>
      <c r="I178" s="715"/>
      <c r="J178" s="713"/>
      <c r="K178" s="714"/>
      <c r="L178" s="714"/>
      <c r="M178" s="715"/>
      <c r="N178" s="713"/>
      <c r="O178" s="714"/>
      <c r="P178" s="714"/>
      <c r="Q178" s="715"/>
      <c r="R178" s="713"/>
      <c r="S178" s="714"/>
      <c r="T178" s="714"/>
      <c r="U178" s="714"/>
      <c r="V178" s="715"/>
      <c r="W178" s="713"/>
      <c r="X178" s="714"/>
      <c r="Y178" s="714"/>
      <c r="Z178" s="715"/>
      <c r="AA178" s="713"/>
      <c r="AB178" s="714"/>
      <c r="AC178" s="714"/>
      <c r="AD178" s="715"/>
      <c r="AE178" s="713"/>
      <c r="AF178" s="715"/>
      <c r="AG178" s="713"/>
      <c r="AH178" s="714"/>
      <c r="AI178" s="715"/>
      <c r="AJ178" s="713"/>
      <c r="AK178" s="715"/>
      <c r="AL178" s="686"/>
      <c r="AM178" s="687"/>
      <c r="AN178" s="687"/>
      <c r="AO178" s="687"/>
      <c r="AP178" s="687"/>
      <c r="AQ178" s="687"/>
      <c r="AR178" s="687"/>
      <c r="AS178" s="687"/>
      <c r="AT178" s="687"/>
      <c r="AU178" s="687"/>
      <c r="AV178" s="687"/>
      <c r="AW178" s="687"/>
      <c r="AX178" s="687"/>
      <c r="AY178" s="687"/>
      <c r="AZ178" s="687"/>
      <c r="BA178" s="687"/>
      <c r="BB178" s="687"/>
      <c r="BC178" s="687"/>
      <c r="BD178" s="687"/>
      <c r="BE178" s="687"/>
      <c r="BF178" s="687"/>
      <c r="BG178" s="687"/>
      <c r="BH178" s="687"/>
      <c r="BI178" s="687"/>
      <c r="BJ178" s="687"/>
      <c r="BK178" s="687"/>
      <c r="BL178" s="687"/>
      <c r="BM178" s="688"/>
    </row>
    <row r="179" spans="2:65" s="34" customFormat="1" ht="18" customHeight="1">
      <c r="B179" s="713"/>
      <c r="C179" s="714"/>
      <c r="D179" s="714"/>
      <c r="E179" s="714"/>
      <c r="F179" s="714"/>
      <c r="G179" s="715"/>
      <c r="H179" s="713"/>
      <c r="I179" s="715"/>
      <c r="J179" s="713"/>
      <c r="K179" s="714"/>
      <c r="L179" s="714"/>
      <c r="M179" s="715"/>
      <c r="N179" s="713"/>
      <c r="O179" s="714"/>
      <c r="P179" s="714"/>
      <c r="Q179" s="715"/>
      <c r="R179" s="713"/>
      <c r="S179" s="714"/>
      <c r="T179" s="714"/>
      <c r="U179" s="714"/>
      <c r="V179" s="715"/>
      <c r="W179" s="713"/>
      <c r="X179" s="714"/>
      <c r="Y179" s="714"/>
      <c r="Z179" s="715"/>
      <c r="AA179" s="713"/>
      <c r="AB179" s="714"/>
      <c r="AC179" s="714"/>
      <c r="AD179" s="715"/>
      <c r="AE179" s="713"/>
      <c r="AF179" s="715"/>
      <c r="AG179" s="713"/>
      <c r="AH179" s="714"/>
      <c r="AI179" s="715"/>
      <c r="AJ179" s="713"/>
      <c r="AK179" s="715"/>
      <c r="AL179" s="686"/>
      <c r="AM179" s="687"/>
      <c r="AN179" s="687"/>
      <c r="AO179" s="687"/>
      <c r="AP179" s="687"/>
      <c r="AQ179" s="687"/>
      <c r="AR179" s="687"/>
      <c r="AS179" s="687"/>
      <c r="AT179" s="687"/>
      <c r="AU179" s="687"/>
      <c r="AV179" s="687"/>
      <c r="AW179" s="687"/>
      <c r="AX179" s="687"/>
      <c r="AY179" s="687"/>
      <c r="AZ179" s="687"/>
      <c r="BA179" s="687"/>
      <c r="BB179" s="687"/>
      <c r="BC179" s="687"/>
      <c r="BD179" s="687"/>
      <c r="BE179" s="687"/>
      <c r="BF179" s="687"/>
      <c r="BG179" s="687"/>
      <c r="BH179" s="687"/>
      <c r="BI179" s="687"/>
      <c r="BJ179" s="687"/>
      <c r="BK179" s="687"/>
      <c r="BL179" s="687"/>
      <c r="BM179" s="688"/>
    </row>
    <row r="180" spans="2:65" s="34" customFormat="1" ht="18" customHeight="1">
      <c r="B180" s="716"/>
      <c r="C180" s="717"/>
      <c r="D180" s="717"/>
      <c r="E180" s="717"/>
      <c r="F180" s="717"/>
      <c r="G180" s="718"/>
      <c r="H180" s="716"/>
      <c r="I180" s="718"/>
      <c r="J180" s="716"/>
      <c r="K180" s="717"/>
      <c r="L180" s="717"/>
      <c r="M180" s="718"/>
      <c r="N180" s="716"/>
      <c r="O180" s="717"/>
      <c r="P180" s="717"/>
      <c r="Q180" s="718"/>
      <c r="R180" s="716"/>
      <c r="S180" s="717"/>
      <c r="T180" s="717"/>
      <c r="U180" s="717"/>
      <c r="V180" s="718"/>
      <c r="W180" s="716"/>
      <c r="X180" s="717"/>
      <c r="Y180" s="717"/>
      <c r="Z180" s="718"/>
      <c r="AA180" s="716"/>
      <c r="AB180" s="717"/>
      <c r="AC180" s="717"/>
      <c r="AD180" s="718"/>
      <c r="AE180" s="716"/>
      <c r="AF180" s="718"/>
      <c r="AG180" s="716"/>
      <c r="AH180" s="717"/>
      <c r="AI180" s="718"/>
      <c r="AJ180" s="716"/>
      <c r="AK180" s="718"/>
      <c r="AL180" s="689"/>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1"/>
    </row>
    <row r="181" spans="2:65" s="34" customFormat="1" ht="18" customHeight="1"/>
    <row r="182" spans="2:65" s="34" customFormat="1" ht="18" customHeight="1">
      <c r="B182" s="728" t="s">
        <v>382</v>
      </c>
      <c r="C182" s="729"/>
      <c r="D182" s="729"/>
      <c r="E182" s="729"/>
      <c r="F182" s="729"/>
      <c r="G182" s="729"/>
      <c r="H182" s="729"/>
      <c r="I182" s="729"/>
      <c r="J182" s="729"/>
      <c r="K182" s="729"/>
      <c r="L182" s="729"/>
      <c r="M182" s="729"/>
      <c r="N182" s="729"/>
      <c r="O182" s="729"/>
      <c r="P182" s="729"/>
      <c r="Q182" s="729"/>
      <c r="R182" s="729"/>
      <c r="S182" s="729"/>
      <c r="T182" s="729"/>
      <c r="U182" s="729"/>
      <c r="V182" s="729"/>
      <c r="W182" s="729"/>
      <c r="X182" s="729"/>
      <c r="Y182" s="729"/>
      <c r="Z182" s="729"/>
      <c r="AA182" s="729"/>
      <c r="AB182" s="729"/>
      <c r="AC182" s="729"/>
      <c r="AD182" s="729"/>
      <c r="AE182" s="729"/>
      <c r="AF182" s="729"/>
      <c r="AG182" s="729"/>
      <c r="AH182" s="729"/>
      <c r="AI182" s="729"/>
      <c r="AJ182" s="729"/>
      <c r="AK182" s="729"/>
      <c r="AL182" s="729"/>
      <c r="AM182" s="729"/>
      <c r="AN182" s="729"/>
      <c r="AO182" s="729"/>
      <c r="AP182" s="729"/>
      <c r="AQ182" s="729"/>
      <c r="AR182" s="729"/>
      <c r="AS182" s="729"/>
      <c r="AT182" s="729"/>
      <c r="AU182" s="729"/>
      <c r="AV182" s="729"/>
      <c r="AW182" s="729"/>
      <c r="AX182" s="729"/>
      <c r="AY182" s="729"/>
      <c r="AZ182" s="729"/>
      <c r="BA182" s="729"/>
      <c r="BB182" s="729"/>
      <c r="BC182" s="729"/>
      <c r="BD182" s="729"/>
      <c r="BE182" s="729"/>
      <c r="BF182" s="729"/>
      <c r="BG182" s="729"/>
      <c r="BH182" s="729"/>
      <c r="BI182" s="729"/>
      <c r="BJ182" s="729"/>
      <c r="BK182" s="729"/>
      <c r="BL182" s="729"/>
      <c r="BM182" s="730"/>
    </row>
    <row r="183" spans="2:65" s="34" customFormat="1" ht="18" customHeight="1">
      <c r="B183" s="731"/>
      <c r="C183" s="732"/>
      <c r="D183" s="732"/>
      <c r="E183" s="732"/>
      <c r="F183" s="732"/>
      <c r="G183" s="732"/>
      <c r="H183" s="732"/>
      <c r="I183" s="732"/>
      <c r="J183" s="732"/>
      <c r="K183" s="732"/>
      <c r="L183" s="732"/>
      <c r="M183" s="732"/>
      <c r="N183" s="732"/>
      <c r="O183" s="732"/>
      <c r="P183" s="732"/>
      <c r="Q183" s="732"/>
      <c r="R183" s="732"/>
      <c r="S183" s="732"/>
      <c r="T183" s="732"/>
      <c r="U183" s="732"/>
      <c r="V183" s="732"/>
      <c r="W183" s="732"/>
      <c r="X183" s="732"/>
      <c r="Y183" s="732"/>
      <c r="Z183" s="732"/>
      <c r="AA183" s="732"/>
      <c r="AB183" s="732"/>
      <c r="AC183" s="732"/>
      <c r="AD183" s="732"/>
      <c r="AE183" s="732"/>
      <c r="AF183" s="732"/>
      <c r="AG183" s="732"/>
      <c r="AH183" s="732"/>
      <c r="AI183" s="732"/>
      <c r="AJ183" s="732"/>
      <c r="AK183" s="732"/>
      <c r="AL183" s="732"/>
      <c r="AM183" s="732"/>
      <c r="AN183" s="732"/>
      <c r="AO183" s="732"/>
      <c r="AP183" s="732"/>
      <c r="AQ183" s="732"/>
      <c r="AR183" s="732"/>
      <c r="AS183" s="732"/>
      <c r="AT183" s="732"/>
      <c r="AU183" s="732"/>
      <c r="AV183" s="732"/>
      <c r="AW183" s="732"/>
      <c r="AX183" s="732"/>
      <c r="AY183" s="732"/>
      <c r="AZ183" s="732"/>
      <c r="BA183" s="732"/>
      <c r="BB183" s="732"/>
      <c r="BC183" s="732"/>
      <c r="BD183" s="732"/>
      <c r="BE183" s="732"/>
      <c r="BF183" s="732"/>
      <c r="BG183" s="732"/>
      <c r="BH183" s="732"/>
      <c r="BI183" s="732"/>
      <c r="BJ183" s="732"/>
      <c r="BK183" s="732"/>
      <c r="BL183" s="732"/>
      <c r="BM183" s="733"/>
    </row>
    <row r="184" spans="2:65" s="34" customFormat="1" ht="18" customHeight="1">
      <c r="B184" s="736" t="s">
        <v>54</v>
      </c>
      <c r="C184" s="737"/>
      <c r="D184" s="737"/>
      <c r="E184" s="737"/>
      <c r="F184" s="737"/>
      <c r="G184" s="738"/>
      <c r="H184" s="736" t="s">
        <v>335</v>
      </c>
      <c r="I184" s="738"/>
      <c r="J184" s="736" t="s">
        <v>384</v>
      </c>
      <c r="K184" s="737"/>
      <c r="L184" s="737"/>
      <c r="M184" s="738"/>
      <c r="N184" s="736" t="s">
        <v>337</v>
      </c>
      <c r="O184" s="737"/>
      <c r="P184" s="737"/>
      <c r="Q184" s="738"/>
      <c r="R184" s="736" t="s">
        <v>188</v>
      </c>
      <c r="S184" s="737"/>
      <c r="T184" s="737"/>
      <c r="U184" s="737"/>
      <c r="V184" s="738"/>
      <c r="W184" s="736" t="s">
        <v>338</v>
      </c>
      <c r="X184" s="737"/>
      <c r="Y184" s="737"/>
      <c r="Z184" s="738"/>
      <c r="AA184" s="736" t="s">
        <v>349</v>
      </c>
      <c r="AB184" s="737"/>
      <c r="AC184" s="738"/>
      <c r="AD184" s="736" t="s">
        <v>917</v>
      </c>
      <c r="AE184" s="737"/>
      <c r="AF184" s="738"/>
      <c r="AG184" s="736" t="s">
        <v>200</v>
      </c>
      <c r="AH184" s="738"/>
      <c r="AI184" s="736" t="s">
        <v>345</v>
      </c>
      <c r="AJ184" s="737"/>
      <c r="AK184" s="738"/>
      <c r="AL184" s="736" t="s">
        <v>344</v>
      </c>
      <c r="AM184" s="738"/>
      <c r="AN184" s="736" t="s">
        <v>339</v>
      </c>
      <c r="AO184" s="737"/>
      <c r="AP184" s="737"/>
      <c r="AQ184" s="737"/>
      <c r="AR184" s="737"/>
      <c r="AS184" s="737"/>
      <c r="AT184" s="737"/>
      <c r="AU184" s="737"/>
      <c r="AV184" s="737"/>
      <c r="AW184" s="737"/>
      <c r="AX184" s="737"/>
      <c r="AY184" s="737"/>
      <c r="AZ184" s="737"/>
      <c r="BA184" s="737"/>
      <c r="BB184" s="737"/>
      <c r="BC184" s="737"/>
      <c r="BD184" s="737"/>
      <c r="BE184" s="737"/>
      <c r="BF184" s="737"/>
      <c r="BG184" s="737"/>
      <c r="BH184" s="737"/>
      <c r="BI184" s="737"/>
      <c r="BJ184" s="737"/>
      <c r="BK184" s="737"/>
      <c r="BL184" s="737"/>
      <c r="BM184" s="738"/>
    </row>
    <row r="185" spans="2:65" s="34" customFormat="1" ht="18" customHeight="1">
      <c r="B185" s="710" t="s">
        <v>502</v>
      </c>
      <c r="C185" s="711"/>
      <c r="D185" s="711"/>
      <c r="E185" s="711"/>
      <c r="F185" s="711"/>
      <c r="G185" s="712"/>
      <c r="H185" s="710"/>
      <c r="I185" s="712"/>
      <c r="J185" s="710"/>
      <c r="K185" s="711"/>
      <c r="L185" s="711"/>
      <c r="M185" s="712"/>
      <c r="N185" s="710"/>
      <c r="O185" s="711"/>
      <c r="P185" s="711"/>
      <c r="Q185" s="712"/>
      <c r="R185" s="710"/>
      <c r="S185" s="711"/>
      <c r="T185" s="711"/>
      <c r="U185" s="711"/>
      <c r="V185" s="712"/>
      <c r="W185" s="710"/>
      <c r="X185" s="711"/>
      <c r="Y185" s="711"/>
      <c r="Z185" s="712"/>
      <c r="AA185" s="710"/>
      <c r="AB185" s="711"/>
      <c r="AC185" s="712"/>
      <c r="AD185" s="710"/>
      <c r="AE185" s="711"/>
      <c r="AF185" s="712"/>
      <c r="AG185" s="710"/>
      <c r="AH185" s="712"/>
      <c r="AI185" s="710"/>
      <c r="AJ185" s="711"/>
      <c r="AK185" s="712"/>
      <c r="AL185" s="710"/>
      <c r="AM185" s="712"/>
      <c r="AN185" s="683"/>
      <c r="AO185" s="684"/>
      <c r="AP185" s="684"/>
      <c r="AQ185" s="684"/>
      <c r="AR185" s="684"/>
      <c r="AS185" s="684"/>
      <c r="AT185" s="684"/>
      <c r="AU185" s="684"/>
      <c r="AV185" s="684"/>
      <c r="AW185" s="684"/>
      <c r="AX185" s="684"/>
      <c r="AY185" s="684"/>
      <c r="AZ185" s="684"/>
      <c r="BA185" s="684"/>
      <c r="BB185" s="684"/>
      <c r="BC185" s="684"/>
      <c r="BD185" s="684"/>
      <c r="BE185" s="684"/>
      <c r="BF185" s="684"/>
      <c r="BG185" s="684"/>
      <c r="BH185" s="684"/>
      <c r="BI185" s="684"/>
      <c r="BJ185" s="684"/>
      <c r="BK185" s="684"/>
      <c r="BL185" s="684"/>
      <c r="BM185" s="685"/>
    </row>
    <row r="186" spans="2:65" s="34" customFormat="1" ht="18" customHeight="1">
      <c r="B186" s="713"/>
      <c r="C186" s="714"/>
      <c r="D186" s="714"/>
      <c r="E186" s="714"/>
      <c r="F186" s="714"/>
      <c r="G186" s="715"/>
      <c r="H186" s="713"/>
      <c r="I186" s="715"/>
      <c r="J186" s="713"/>
      <c r="K186" s="714"/>
      <c r="L186" s="714"/>
      <c r="M186" s="715"/>
      <c r="N186" s="713"/>
      <c r="O186" s="714"/>
      <c r="P186" s="714"/>
      <c r="Q186" s="715"/>
      <c r="R186" s="713"/>
      <c r="S186" s="714"/>
      <c r="T186" s="714"/>
      <c r="U186" s="714"/>
      <c r="V186" s="715"/>
      <c r="W186" s="713"/>
      <c r="X186" s="714"/>
      <c r="Y186" s="714"/>
      <c r="Z186" s="715"/>
      <c r="AA186" s="713"/>
      <c r="AB186" s="714"/>
      <c r="AC186" s="715"/>
      <c r="AD186" s="713"/>
      <c r="AE186" s="714"/>
      <c r="AF186" s="715"/>
      <c r="AG186" s="713"/>
      <c r="AH186" s="715"/>
      <c r="AI186" s="713"/>
      <c r="AJ186" s="714"/>
      <c r="AK186" s="715"/>
      <c r="AL186" s="713"/>
      <c r="AM186" s="715"/>
      <c r="AN186" s="686"/>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c r="BI186" s="687"/>
      <c r="BJ186" s="687"/>
      <c r="BK186" s="687"/>
      <c r="BL186" s="687"/>
      <c r="BM186" s="688"/>
    </row>
    <row r="187" spans="2:65" s="34" customFormat="1" ht="18" customHeight="1">
      <c r="B187" s="713"/>
      <c r="C187" s="714"/>
      <c r="D187" s="714"/>
      <c r="E187" s="714"/>
      <c r="F187" s="714"/>
      <c r="G187" s="715"/>
      <c r="H187" s="713"/>
      <c r="I187" s="715"/>
      <c r="J187" s="713"/>
      <c r="K187" s="714"/>
      <c r="L187" s="714"/>
      <c r="M187" s="715"/>
      <c r="N187" s="713"/>
      <c r="O187" s="714"/>
      <c r="P187" s="714"/>
      <c r="Q187" s="715"/>
      <c r="R187" s="713"/>
      <c r="S187" s="714"/>
      <c r="T187" s="714"/>
      <c r="U187" s="714"/>
      <c r="V187" s="715"/>
      <c r="W187" s="713"/>
      <c r="X187" s="714"/>
      <c r="Y187" s="714"/>
      <c r="Z187" s="715"/>
      <c r="AA187" s="713"/>
      <c r="AB187" s="714"/>
      <c r="AC187" s="715"/>
      <c r="AD187" s="713"/>
      <c r="AE187" s="714"/>
      <c r="AF187" s="715"/>
      <c r="AG187" s="713"/>
      <c r="AH187" s="715"/>
      <c r="AI187" s="713"/>
      <c r="AJ187" s="714"/>
      <c r="AK187" s="715"/>
      <c r="AL187" s="713"/>
      <c r="AM187" s="715"/>
      <c r="AN187" s="686"/>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c r="BI187" s="687"/>
      <c r="BJ187" s="687"/>
      <c r="BK187" s="687"/>
      <c r="BL187" s="687"/>
      <c r="BM187" s="688"/>
    </row>
    <row r="188" spans="2:65" s="34" customFormat="1" ht="18" customHeight="1">
      <c r="B188" s="716"/>
      <c r="C188" s="717"/>
      <c r="D188" s="717"/>
      <c r="E188" s="717"/>
      <c r="F188" s="717"/>
      <c r="G188" s="718"/>
      <c r="H188" s="716"/>
      <c r="I188" s="718"/>
      <c r="J188" s="716"/>
      <c r="K188" s="717"/>
      <c r="L188" s="717"/>
      <c r="M188" s="718"/>
      <c r="N188" s="716"/>
      <c r="O188" s="717"/>
      <c r="P188" s="717"/>
      <c r="Q188" s="718"/>
      <c r="R188" s="716"/>
      <c r="S188" s="717"/>
      <c r="T188" s="717"/>
      <c r="U188" s="717"/>
      <c r="V188" s="718"/>
      <c r="W188" s="716"/>
      <c r="X188" s="717"/>
      <c r="Y188" s="717"/>
      <c r="Z188" s="718"/>
      <c r="AA188" s="716"/>
      <c r="AB188" s="717"/>
      <c r="AC188" s="718"/>
      <c r="AD188" s="716"/>
      <c r="AE188" s="717"/>
      <c r="AF188" s="718"/>
      <c r="AG188" s="716"/>
      <c r="AH188" s="718"/>
      <c r="AI188" s="716"/>
      <c r="AJ188" s="717"/>
      <c r="AK188" s="718"/>
      <c r="AL188" s="716"/>
      <c r="AM188" s="718"/>
      <c r="AN188" s="689"/>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1"/>
    </row>
    <row r="189" spans="2:65" s="34" customFormat="1" ht="18" customHeight="1">
      <c r="B189" s="692" t="s">
        <v>503</v>
      </c>
      <c r="C189" s="693"/>
      <c r="D189" s="693"/>
      <c r="E189" s="693"/>
      <c r="F189" s="693"/>
      <c r="G189" s="694"/>
      <c r="H189" s="692" t="s">
        <v>395</v>
      </c>
      <c r="I189" s="694"/>
      <c r="J189" s="692" t="s">
        <v>84</v>
      </c>
      <c r="K189" s="693"/>
      <c r="L189" s="693"/>
      <c r="M189" s="694"/>
      <c r="N189" s="692">
        <v>20</v>
      </c>
      <c r="O189" s="693"/>
      <c r="P189" s="693"/>
      <c r="Q189" s="694"/>
      <c r="R189" s="692" t="s">
        <v>504</v>
      </c>
      <c r="S189" s="693"/>
      <c r="T189" s="693"/>
      <c r="U189" s="693"/>
      <c r="V189" s="694"/>
      <c r="W189" s="692">
        <v>4</v>
      </c>
      <c r="X189" s="693"/>
      <c r="Y189" s="693"/>
      <c r="Z189" s="694"/>
      <c r="AA189" s="692">
        <v>30</v>
      </c>
      <c r="AB189" s="693"/>
      <c r="AC189" s="694"/>
      <c r="AD189" s="692">
        <v>3</v>
      </c>
      <c r="AE189" s="693"/>
      <c r="AF189" s="694"/>
      <c r="AG189" s="692">
        <v>2</v>
      </c>
      <c r="AH189" s="694"/>
      <c r="AI189" s="692">
        <v>1200</v>
      </c>
      <c r="AJ189" s="693"/>
      <c r="AK189" s="694"/>
      <c r="AL189" s="692">
        <v>600</v>
      </c>
      <c r="AM189" s="694"/>
      <c r="AN189" s="701" t="s">
        <v>505</v>
      </c>
      <c r="AO189" s="702"/>
      <c r="AP189" s="702"/>
      <c r="AQ189" s="702"/>
      <c r="AR189" s="702"/>
      <c r="AS189" s="702"/>
      <c r="AT189" s="702"/>
      <c r="AU189" s="702"/>
      <c r="AV189" s="702"/>
      <c r="AW189" s="702"/>
      <c r="AX189" s="702"/>
      <c r="AY189" s="702"/>
      <c r="AZ189" s="702"/>
      <c r="BA189" s="702"/>
      <c r="BB189" s="702"/>
      <c r="BC189" s="702"/>
      <c r="BD189" s="702"/>
      <c r="BE189" s="702"/>
      <c r="BF189" s="702"/>
      <c r="BG189" s="702"/>
      <c r="BH189" s="702"/>
      <c r="BI189" s="702"/>
      <c r="BJ189" s="702"/>
      <c r="BK189" s="702"/>
      <c r="BL189" s="702"/>
      <c r="BM189" s="703"/>
    </row>
    <row r="190" spans="2:65" s="34" customFormat="1" ht="18" customHeight="1">
      <c r="B190" s="695"/>
      <c r="C190" s="696"/>
      <c r="D190" s="696"/>
      <c r="E190" s="696"/>
      <c r="F190" s="696"/>
      <c r="G190" s="697"/>
      <c r="H190" s="695"/>
      <c r="I190" s="697"/>
      <c r="J190" s="695"/>
      <c r="K190" s="696"/>
      <c r="L190" s="696"/>
      <c r="M190" s="697"/>
      <c r="N190" s="695"/>
      <c r="O190" s="696"/>
      <c r="P190" s="696"/>
      <c r="Q190" s="697"/>
      <c r="R190" s="695"/>
      <c r="S190" s="696"/>
      <c r="T190" s="696"/>
      <c r="U190" s="696"/>
      <c r="V190" s="697"/>
      <c r="W190" s="695"/>
      <c r="X190" s="696"/>
      <c r="Y190" s="696"/>
      <c r="Z190" s="697"/>
      <c r="AA190" s="695"/>
      <c r="AB190" s="696"/>
      <c r="AC190" s="697"/>
      <c r="AD190" s="695"/>
      <c r="AE190" s="696"/>
      <c r="AF190" s="697"/>
      <c r="AG190" s="695"/>
      <c r="AH190" s="697"/>
      <c r="AI190" s="695"/>
      <c r="AJ190" s="696"/>
      <c r="AK190" s="697"/>
      <c r="AL190" s="695"/>
      <c r="AM190" s="697"/>
      <c r="AN190" s="704"/>
      <c r="AO190" s="705"/>
      <c r="AP190" s="705"/>
      <c r="AQ190" s="705"/>
      <c r="AR190" s="705"/>
      <c r="AS190" s="705"/>
      <c r="AT190" s="705"/>
      <c r="AU190" s="705"/>
      <c r="AV190" s="705"/>
      <c r="AW190" s="705"/>
      <c r="AX190" s="705"/>
      <c r="AY190" s="705"/>
      <c r="AZ190" s="705"/>
      <c r="BA190" s="705"/>
      <c r="BB190" s="705"/>
      <c r="BC190" s="705"/>
      <c r="BD190" s="705"/>
      <c r="BE190" s="705"/>
      <c r="BF190" s="705"/>
      <c r="BG190" s="705"/>
      <c r="BH190" s="705"/>
      <c r="BI190" s="705"/>
      <c r="BJ190" s="705"/>
      <c r="BK190" s="705"/>
      <c r="BL190" s="705"/>
      <c r="BM190" s="706"/>
    </row>
    <row r="191" spans="2:65" s="34" customFormat="1" ht="18" customHeight="1">
      <c r="B191" s="695"/>
      <c r="C191" s="696"/>
      <c r="D191" s="696"/>
      <c r="E191" s="696"/>
      <c r="F191" s="696"/>
      <c r="G191" s="697"/>
      <c r="H191" s="695"/>
      <c r="I191" s="697"/>
      <c r="J191" s="695"/>
      <c r="K191" s="696"/>
      <c r="L191" s="696"/>
      <c r="M191" s="697"/>
      <c r="N191" s="695"/>
      <c r="O191" s="696"/>
      <c r="P191" s="696"/>
      <c r="Q191" s="697"/>
      <c r="R191" s="695"/>
      <c r="S191" s="696"/>
      <c r="T191" s="696"/>
      <c r="U191" s="696"/>
      <c r="V191" s="697"/>
      <c r="W191" s="695"/>
      <c r="X191" s="696"/>
      <c r="Y191" s="696"/>
      <c r="Z191" s="697"/>
      <c r="AA191" s="695"/>
      <c r="AB191" s="696"/>
      <c r="AC191" s="697"/>
      <c r="AD191" s="695"/>
      <c r="AE191" s="696"/>
      <c r="AF191" s="697"/>
      <c r="AG191" s="695"/>
      <c r="AH191" s="697"/>
      <c r="AI191" s="695"/>
      <c r="AJ191" s="696"/>
      <c r="AK191" s="697"/>
      <c r="AL191" s="695"/>
      <c r="AM191" s="697"/>
      <c r="AN191" s="704"/>
      <c r="AO191" s="705"/>
      <c r="AP191" s="705"/>
      <c r="AQ191" s="705"/>
      <c r="AR191" s="705"/>
      <c r="AS191" s="705"/>
      <c r="AT191" s="705"/>
      <c r="AU191" s="705"/>
      <c r="AV191" s="705"/>
      <c r="AW191" s="705"/>
      <c r="AX191" s="705"/>
      <c r="AY191" s="705"/>
      <c r="AZ191" s="705"/>
      <c r="BA191" s="705"/>
      <c r="BB191" s="705"/>
      <c r="BC191" s="705"/>
      <c r="BD191" s="705"/>
      <c r="BE191" s="705"/>
      <c r="BF191" s="705"/>
      <c r="BG191" s="705"/>
      <c r="BH191" s="705"/>
      <c r="BI191" s="705"/>
      <c r="BJ191" s="705"/>
      <c r="BK191" s="705"/>
      <c r="BL191" s="705"/>
      <c r="BM191" s="706"/>
    </row>
    <row r="192" spans="2:65" s="34" customFormat="1" ht="18" customHeight="1">
      <c r="B192" s="698"/>
      <c r="C192" s="699"/>
      <c r="D192" s="699"/>
      <c r="E192" s="699"/>
      <c r="F192" s="699"/>
      <c r="G192" s="700"/>
      <c r="H192" s="698"/>
      <c r="I192" s="700"/>
      <c r="J192" s="698"/>
      <c r="K192" s="699"/>
      <c r="L192" s="699"/>
      <c r="M192" s="700"/>
      <c r="N192" s="698"/>
      <c r="O192" s="699"/>
      <c r="P192" s="699"/>
      <c r="Q192" s="700"/>
      <c r="R192" s="698"/>
      <c r="S192" s="699"/>
      <c r="T192" s="699"/>
      <c r="U192" s="699"/>
      <c r="V192" s="700"/>
      <c r="W192" s="698"/>
      <c r="X192" s="699"/>
      <c r="Y192" s="699"/>
      <c r="Z192" s="700"/>
      <c r="AA192" s="698"/>
      <c r="AB192" s="699"/>
      <c r="AC192" s="700"/>
      <c r="AD192" s="698"/>
      <c r="AE192" s="699"/>
      <c r="AF192" s="700"/>
      <c r="AG192" s="698"/>
      <c r="AH192" s="700"/>
      <c r="AI192" s="698"/>
      <c r="AJ192" s="699"/>
      <c r="AK192" s="700"/>
      <c r="AL192" s="698"/>
      <c r="AM192" s="700"/>
      <c r="AN192" s="707"/>
      <c r="AO192" s="708"/>
      <c r="AP192" s="708"/>
      <c r="AQ192" s="708"/>
      <c r="AR192" s="708"/>
      <c r="AS192" s="708"/>
      <c r="AT192" s="708"/>
      <c r="AU192" s="708"/>
      <c r="AV192" s="708"/>
      <c r="AW192" s="708"/>
      <c r="AX192" s="708"/>
      <c r="AY192" s="708"/>
      <c r="AZ192" s="708"/>
      <c r="BA192" s="708"/>
      <c r="BB192" s="708"/>
      <c r="BC192" s="708"/>
      <c r="BD192" s="708"/>
      <c r="BE192" s="708"/>
      <c r="BF192" s="708"/>
      <c r="BG192" s="708"/>
      <c r="BH192" s="708"/>
      <c r="BI192" s="708"/>
      <c r="BJ192" s="708"/>
      <c r="BK192" s="708"/>
      <c r="BL192" s="708"/>
      <c r="BM192" s="709"/>
    </row>
    <row r="193" spans="2:66" s="34" customFormat="1" ht="18" customHeight="1">
      <c r="B193" s="710" t="s">
        <v>506</v>
      </c>
      <c r="C193" s="711"/>
      <c r="D193" s="711"/>
      <c r="E193" s="711"/>
      <c r="F193" s="711"/>
      <c r="G193" s="712"/>
      <c r="H193" s="710" t="s">
        <v>388</v>
      </c>
      <c r="I193" s="712"/>
      <c r="J193" s="710" t="s">
        <v>84</v>
      </c>
      <c r="K193" s="711"/>
      <c r="L193" s="711"/>
      <c r="M193" s="712"/>
      <c r="N193" s="710">
        <v>10</v>
      </c>
      <c r="O193" s="711"/>
      <c r="P193" s="711"/>
      <c r="Q193" s="712"/>
      <c r="R193" s="710" t="s">
        <v>491</v>
      </c>
      <c r="S193" s="711"/>
      <c r="T193" s="711"/>
      <c r="U193" s="711"/>
      <c r="V193" s="712"/>
      <c r="W193" s="710" t="s">
        <v>482</v>
      </c>
      <c r="X193" s="711"/>
      <c r="Y193" s="711"/>
      <c r="Z193" s="712"/>
      <c r="AA193" s="710">
        <v>30</v>
      </c>
      <c r="AB193" s="711"/>
      <c r="AC193" s="712"/>
      <c r="AD193" s="710">
        <v>5</v>
      </c>
      <c r="AE193" s="711"/>
      <c r="AF193" s="712"/>
      <c r="AG193" s="710">
        <v>3</v>
      </c>
      <c r="AH193" s="712"/>
      <c r="AI193" s="710">
        <v>1400</v>
      </c>
      <c r="AJ193" s="711"/>
      <c r="AK193" s="712"/>
      <c r="AL193" s="710">
        <v>600</v>
      </c>
      <c r="AM193" s="712"/>
      <c r="AN193" s="683" t="s">
        <v>507</v>
      </c>
      <c r="AO193" s="684"/>
      <c r="AP193" s="684"/>
      <c r="AQ193" s="684"/>
      <c r="AR193" s="684"/>
      <c r="AS193" s="684"/>
      <c r="AT193" s="684"/>
      <c r="AU193" s="684"/>
      <c r="AV193" s="684"/>
      <c r="AW193" s="684"/>
      <c r="AX193" s="684"/>
      <c r="AY193" s="684"/>
      <c r="AZ193" s="684"/>
      <c r="BA193" s="684"/>
      <c r="BB193" s="684"/>
      <c r="BC193" s="684"/>
      <c r="BD193" s="684"/>
      <c r="BE193" s="684"/>
      <c r="BF193" s="684"/>
      <c r="BG193" s="684"/>
      <c r="BH193" s="684"/>
      <c r="BI193" s="684"/>
      <c r="BJ193" s="684"/>
      <c r="BK193" s="684"/>
      <c r="BL193" s="684"/>
      <c r="BM193" s="685"/>
    </row>
    <row r="194" spans="2:66" s="34" customFormat="1" ht="18" customHeight="1">
      <c r="B194" s="713"/>
      <c r="C194" s="714"/>
      <c r="D194" s="714"/>
      <c r="E194" s="714"/>
      <c r="F194" s="714"/>
      <c r="G194" s="715"/>
      <c r="H194" s="713"/>
      <c r="I194" s="715"/>
      <c r="J194" s="713"/>
      <c r="K194" s="714"/>
      <c r="L194" s="714"/>
      <c r="M194" s="715"/>
      <c r="N194" s="713"/>
      <c r="O194" s="714"/>
      <c r="P194" s="714"/>
      <c r="Q194" s="715"/>
      <c r="R194" s="713"/>
      <c r="S194" s="714"/>
      <c r="T194" s="714"/>
      <c r="U194" s="714"/>
      <c r="V194" s="715"/>
      <c r="W194" s="713"/>
      <c r="X194" s="714"/>
      <c r="Y194" s="714"/>
      <c r="Z194" s="715"/>
      <c r="AA194" s="713"/>
      <c r="AB194" s="714"/>
      <c r="AC194" s="715"/>
      <c r="AD194" s="713"/>
      <c r="AE194" s="714"/>
      <c r="AF194" s="715"/>
      <c r="AG194" s="713"/>
      <c r="AH194" s="715"/>
      <c r="AI194" s="713"/>
      <c r="AJ194" s="714"/>
      <c r="AK194" s="715"/>
      <c r="AL194" s="713"/>
      <c r="AM194" s="715"/>
      <c r="AN194" s="686"/>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c r="BI194" s="687"/>
      <c r="BJ194" s="687"/>
      <c r="BK194" s="687"/>
      <c r="BL194" s="687"/>
      <c r="BM194" s="688"/>
    </row>
    <row r="195" spans="2:66" ht="18" customHeight="1">
      <c r="B195" s="713"/>
      <c r="C195" s="714"/>
      <c r="D195" s="714"/>
      <c r="E195" s="714"/>
      <c r="F195" s="714"/>
      <c r="G195" s="715"/>
      <c r="H195" s="713"/>
      <c r="I195" s="715"/>
      <c r="J195" s="713"/>
      <c r="K195" s="714"/>
      <c r="L195" s="714"/>
      <c r="M195" s="715"/>
      <c r="N195" s="713"/>
      <c r="O195" s="714"/>
      <c r="P195" s="714"/>
      <c r="Q195" s="715"/>
      <c r="R195" s="713"/>
      <c r="S195" s="714"/>
      <c r="T195" s="714"/>
      <c r="U195" s="714"/>
      <c r="V195" s="715"/>
      <c r="W195" s="713"/>
      <c r="X195" s="714"/>
      <c r="Y195" s="714"/>
      <c r="Z195" s="715"/>
      <c r="AA195" s="713"/>
      <c r="AB195" s="714"/>
      <c r="AC195" s="715"/>
      <c r="AD195" s="713"/>
      <c r="AE195" s="714"/>
      <c r="AF195" s="715"/>
      <c r="AG195" s="713"/>
      <c r="AH195" s="715"/>
      <c r="AI195" s="713"/>
      <c r="AJ195" s="714"/>
      <c r="AK195" s="715"/>
      <c r="AL195" s="713"/>
      <c r="AM195" s="715"/>
      <c r="AN195" s="686"/>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c r="BI195" s="687"/>
      <c r="BJ195" s="687"/>
      <c r="BK195" s="687"/>
      <c r="BL195" s="687"/>
      <c r="BM195" s="688"/>
    </row>
    <row r="196" spans="2:66" ht="18" customHeight="1">
      <c r="B196" s="716"/>
      <c r="C196" s="717"/>
      <c r="D196" s="717"/>
      <c r="E196" s="717"/>
      <c r="F196" s="717"/>
      <c r="G196" s="718"/>
      <c r="H196" s="716"/>
      <c r="I196" s="718"/>
      <c r="J196" s="716"/>
      <c r="K196" s="717"/>
      <c r="L196" s="717"/>
      <c r="M196" s="718"/>
      <c r="N196" s="716"/>
      <c r="O196" s="717"/>
      <c r="P196" s="717"/>
      <c r="Q196" s="718"/>
      <c r="R196" s="716"/>
      <c r="S196" s="717"/>
      <c r="T196" s="717"/>
      <c r="U196" s="717"/>
      <c r="V196" s="718"/>
      <c r="W196" s="716"/>
      <c r="X196" s="717"/>
      <c r="Y196" s="717"/>
      <c r="Z196" s="718"/>
      <c r="AA196" s="716"/>
      <c r="AB196" s="717"/>
      <c r="AC196" s="718"/>
      <c r="AD196" s="716"/>
      <c r="AE196" s="717"/>
      <c r="AF196" s="718"/>
      <c r="AG196" s="716"/>
      <c r="AH196" s="718"/>
      <c r="AI196" s="716"/>
      <c r="AJ196" s="717"/>
      <c r="AK196" s="718"/>
      <c r="AL196" s="716"/>
      <c r="AM196" s="718"/>
      <c r="AN196" s="689"/>
      <c r="AO196" s="690"/>
      <c r="AP196" s="690"/>
      <c r="AQ196" s="690"/>
      <c r="AR196" s="690"/>
      <c r="AS196" s="690"/>
      <c r="AT196" s="690"/>
      <c r="AU196" s="690"/>
      <c r="AV196" s="690"/>
      <c r="AW196" s="690"/>
      <c r="AX196" s="690"/>
      <c r="AY196" s="690"/>
      <c r="AZ196" s="690"/>
      <c r="BA196" s="690"/>
      <c r="BB196" s="690"/>
      <c r="BC196" s="690"/>
      <c r="BD196" s="690"/>
      <c r="BE196" s="690"/>
      <c r="BF196" s="690"/>
      <c r="BG196" s="690"/>
      <c r="BH196" s="690"/>
      <c r="BI196" s="690"/>
      <c r="BJ196" s="690"/>
      <c r="BK196" s="690"/>
      <c r="BL196" s="690"/>
      <c r="BM196" s="691"/>
    </row>
    <row r="197" spans="2:66" ht="18" customHeight="1">
      <c r="B197" s="692" t="s">
        <v>508</v>
      </c>
      <c r="C197" s="693"/>
      <c r="D197" s="693"/>
      <c r="E197" s="693"/>
      <c r="F197" s="693"/>
      <c r="G197" s="694"/>
      <c r="H197" s="692" t="s">
        <v>388</v>
      </c>
      <c r="I197" s="694"/>
      <c r="J197" s="692" t="s">
        <v>84</v>
      </c>
      <c r="K197" s="693"/>
      <c r="L197" s="693"/>
      <c r="M197" s="694"/>
      <c r="N197" s="692">
        <v>-10</v>
      </c>
      <c r="O197" s="693"/>
      <c r="P197" s="693"/>
      <c r="Q197" s="694"/>
      <c r="R197" s="692" t="s">
        <v>509</v>
      </c>
      <c r="S197" s="693"/>
      <c r="T197" s="693"/>
      <c r="U197" s="693"/>
      <c r="V197" s="694"/>
      <c r="W197" s="692" t="s">
        <v>482</v>
      </c>
      <c r="X197" s="693"/>
      <c r="Y197" s="693"/>
      <c r="Z197" s="694"/>
      <c r="AA197" s="692">
        <v>10</v>
      </c>
      <c r="AB197" s="693"/>
      <c r="AC197" s="694"/>
      <c r="AD197" s="692">
        <v>5</v>
      </c>
      <c r="AE197" s="693"/>
      <c r="AF197" s="694"/>
      <c r="AG197" s="692">
        <v>4</v>
      </c>
      <c r="AH197" s="694"/>
      <c r="AI197" s="692">
        <v>1600</v>
      </c>
      <c r="AJ197" s="693"/>
      <c r="AK197" s="694"/>
      <c r="AL197" s="692">
        <v>600</v>
      </c>
      <c r="AM197" s="694"/>
      <c r="AN197" s="701" t="s">
        <v>510</v>
      </c>
      <c r="AO197" s="702"/>
      <c r="AP197" s="702"/>
      <c r="AQ197" s="702"/>
      <c r="AR197" s="702"/>
      <c r="AS197" s="702"/>
      <c r="AT197" s="702"/>
      <c r="AU197" s="702"/>
      <c r="AV197" s="702"/>
      <c r="AW197" s="702"/>
      <c r="AX197" s="702"/>
      <c r="AY197" s="702"/>
      <c r="AZ197" s="702"/>
      <c r="BA197" s="702"/>
      <c r="BB197" s="702"/>
      <c r="BC197" s="702"/>
      <c r="BD197" s="702"/>
      <c r="BE197" s="702"/>
      <c r="BF197" s="702"/>
      <c r="BG197" s="702"/>
      <c r="BH197" s="702"/>
      <c r="BI197" s="702"/>
      <c r="BJ197" s="702"/>
      <c r="BK197" s="702"/>
      <c r="BL197" s="702"/>
      <c r="BM197" s="703"/>
    </row>
    <row r="198" spans="2:66" ht="18" customHeight="1">
      <c r="B198" s="695"/>
      <c r="C198" s="696"/>
      <c r="D198" s="696"/>
      <c r="E198" s="696"/>
      <c r="F198" s="696"/>
      <c r="G198" s="697"/>
      <c r="H198" s="695"/>
      <c r="I198" s="697"/>
      <c r="J198" s="695"/>
      <c r="K198" s="696"/>
      <c r="L198" s="696"/>
      <c r="M198" s="697"/>
      <c r="N198" s="695"/>
      <c r="O198" s="696"/>
      <c r="P198" s="696"/>
      <c r="Q198" s="697"/>
      <c r="R198" s="695"/>
      <c r="S198" s="696"/>
      <c r="T198" s="696"/>
      <c r="U198" s="696"/>
      <c r="V198" s="697"/>
      <c r="W198" s="695"/>
      <c r="X198" s="696"/>
      <c r="Y198" s="696"/>
      <c r="Z198" s="697"/>
      <c r="AA198" s="695"/>
      <c r="AB198" s="696"/>
      <c r="AC198" s="697"/>
      <c r="AD198" s="695"/>
      <c r="AE198" s="696"/>
      <c r="AF198" s="697"/>
      <c r="AG198" s="695"/>
      <c r="AH198" s="697"/>
      <c r="AI198" s="695"/>
      <c r="AJ198" s="696"/>
      <c r="AK198" s="697"/>
      <c r="AL198" s="695"/>
      <c r="AM198" s="697"/>
      <c r="AN198" s="704"/>
      <c r="AO198" s="705"/>
      <c r="AP198" s="705"/>
      <c r="AQ198" s="705"/>
      <c r="AR198" s="705"/>
      <c r="AS198" s="705"/>
      <c r="AT198" s="705"/>
      <c r="AU198" s="705"/>
      <c r="AV198" s="705"/>
      <c r="AW198" s="705"/>
      <c r="AX198" s="705"/>
      <c r="AY198" s="705"/>
      <c r="AZ198" s="705"/>
      <c r="BA198" s="705"/>
      <c r="BB198" s="705"/>
      <c r="BC198" s="705"/>
      <c r="BD198" s="705"/>
      <c r="BE198" s="705"/>
      <c r="BF198" s="705"/>
      <c r="BG198" s="705"/>
      <c r="BH198" s="705"/>
      <c r="BI198" s="705"/>
      <c r="BJ198" s="705"/>
      <c r="BK198" s="705"/>
      <c r="BL198" s="705"/>
      <c r="BM198" s="706"/>
    </row>
    <row r="199" spans="2:66" ht="18" customHeight="1">
      <c r="B199" s="695"/>
      <c r="C199" s="696"/>
      <c r="D199" s="696"/>
      <c r="E199" s="696"/>
      <c r="F199" s="696"/>
      <c r="G199" s="697"/>
      <c r="H199" s="695"/>
      <c r="I199" s="697"/>
      <c r="J199" s="695"/>
      <c r="K199" s="696"/>
      <c r="L199" s="696"/>
      <c r="M199" s="697"/>
      <c r="N199" s="695"/>
      <c r="O199" s="696"/>
      <c r="P199" s="696"/>
      <c r="Q199" s="697"/>
      <c r="R199" s="695"/>
      <c r="S199" s="696"/>
      <c r="T199" s="696"/>
      <c r="U199" s="696"/>
      <c r="V199" s="697"/>
      <c r="W199" s="695"/>
      <c r="X199" s="696"/>
      <c r="Y199" s="696"/>
      <c r="Z199" s="697"/>
      <c r="AA199" s="695"/>
      <c r="AB199" s="696"/>
      <c r="AC199" s="697"/>
      <c r="AD199" s="695"/>
      <c r="AE199" s="696"/>
      <c r="AF199" s="697"/>
      <c r="AG199" s="695"/>
      <c r="AH199" s="697"/>
      <c r="AI199" s="695"/>
      <c r="AJ199" s="696"/>
      <c r="AK199" s="697"/>
      <c r="AL199" s="695"/>
      <c r="AM199" s="697"/>
      <c r="AN199" s="704"/>
      <c r="AO199" s="705"/>
      <c r="AP199" s="705"/>
      <c r="AQ199" s="705"/>
      <c r="AR199" s="705"/>
      <c r="AS199" s="705"/>
      <c r="AT199" s="705"/>
      <c r="AU199" s="705"/>
      <c r="AV199" s="705"/>
      <c r="AW199" s="705"/>
      <c r="AX199" s="705"/>
      <c r="AY199" s="705"/>
      <c r="AZ199" s="705"/>
      <c r="BA199" s="705"/>
      <c r="BB199" s="705"/>
      <c r="BC199" s="705"/>
      <c r="BD199" s="705"/>
      <c r="BE199" s="705"/>
      <c r="BF199" s="705"/>
      <c r="BG199" s="705"/>
      <c r="BH199" s="705"/>
      <c r="BI199" s="705"/>
      <c r="BJ199" s="705"/>
      <c r="BK199" s="705"/>
      <c r="BL199" s="705"/>
      <c r="BM199" s="706"/>
    </row>
    <row r="200" spans="2:66" ht="18" customHeight="1">
      <c r="B200" s="698"/>
      <c r="C200" s="699"/>
      <c r="D200" s="699"/>
      <c r="E200" s="699"/>
      <c r="F200" s="699"/>
      <c r="G200" s="700"/>
      <c r="H200" s="698"/>
      <c r="I200" s="700"/>
      <c r="J200" s="698"/>
      <c r="K200" s="699"/>
      <c r="L200" s="699"/>
      <c r="M200" s="700"/>
      <c r="N200" s="698"/>
      <c r="O200" s="699"/>
      <c r="P200" s="699"/>
      <c r="Q200" s="700"/>
      <c r="R200" s="698"/>
      <c r="S200" s="699"/>
      <c r="T200" s="699"/>
      <c r="U200" s="699"/>
      <c r="V200" s="700"/>
      <c r="W200" s="698"/>
      <c r="X200" s="699"/>
      <c r="Y200" s="699"/>
      <c r="Z200" s="700"/>
      <c r="AA200" s="698"/>
      <c r="AB200" s="699"/>
      <c r="AC200" s="700"/>
      <c r="AD200" s="698"/>
      <c r="AE200" s="699"/>
      <c r="AF200" s="700"/>
      <c r="AG200" s="698"/>
      <c r="AH200" s="700"/>
      <c r="AI200" s="698"/>
      <c r="AJ200" s="699"/>
      <c r="AK200" s="700"/>
      <c r="AL200" s="698"/>
      <c r="AM200" s="700"/>
      <c r="AN200" s="707"/>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9"/>
    </row>
    <row r="201" spans="2:66" ht="18" customHeight="1">
      <c r="B201" s="710" t="s">
        <v>511</v>
      </c>
      <c r="C201" s="711"/>
      <c r="D201" s="711"/>
      <c r="E201" s="711"/>
      <c r="F201" s="711"/>
      <c r="G201" s="712"/>
      <c r="H201" s="710" t="s">
        <v>395</v>
      </c>
      <c r="I201" s="712"/>
      <c r="J201" s="710" t="s">
        <v>84</v>
      </c>
      <c r="K201" s="711"/>
      <c r="L201" s="711"/>
      <c r="M201" s="712"/>
      <c r="N201" s="710">
        <v>25</v>
      </c>
      <c r="O201" s="711"/>
      <c r="P201" s="711"/>
      <c r="Q201" s="712"/>
      <c r="R201" s="710" t="s">
        <v>491</v>
      </c>
      <c r="S201" s="711"/>
      <c r="T201" s="711"/>
      <c r="U201" s="711"/>
      <c r="V201" s="712"/>
      <c r="W201" s="710">
        <v>4</v>
      </c>
      <c r="X201" s="711"/>
      <c r="Y201" s="711"/>
      <c r="Z201" s="712"/>
      <c r="AA201" s="710">
        <v>10</v>
      </c>
      <c r="AB201" s="711"/>
      <c r="AC201" s="712"/>
      <c r="AD201" s="710">
        <v>3</v>
      </c>
      <c r="AE201" s="711"/>
      <c r="AF201" s="712"/>
      <c r="AG201" s="710">
        <v>4</v>
      </c>
      <c r="AH201" s="712"/>
      <c r="AI201" s="710">
        <v>1200</v>
      </c>
      <c r="AJ201" s="711"/>
      <c r="AK201" s="712"/>
      <c r="AL201" s="710">
        <v>600</v>
      </c>
      <c r="AM201" s="712"/>
      <c r="AN201" s="683" t="s">
        <v>512</v>
      </c>
      <c r="AO201" s="684"/>
      <c r="AP201" s="684"/>
      <c r="AQ201" s="684"/>
      <c r="AR201" s="684"/>
      <c r="AS201" s="684"/>
      <c r="AT201" s="684"/>
      <c r="AU201" s="684"/>
      <c r="AV201" s="684"/>
      <c r="AW201" s="684"/>
      <c r="AX201" s="684"/>
      <c r="AY201" s="684"/>
      <c r="AZ201" s="684"/>
      <c r="BA201" s="684"/>
      <c r="BB201" s="684"/>
      <c r="BC201" s="684"/>
      <c r="BD201" s="684"/>
      <c r="BE201" s="684"/>
      <c r="BF201" s="684"/>
      <c r="BG201" s="684"/>
      <c r="BH201" s="684"/>
      <c r="BI201" s="684"/>
      <c r="BJ201" s="684"/>
      <c r="BK201" s="684"/>
      <c r="BL201" s="684"/>
      <c r="BM201" s="685"/>
    </row>
    <row r="202" spans="2:66" ht="18" customHeight="1">
      <c r="B202" s="713"/>
      <c r="C202" s="714"/>
      <c r="D202" s="714"/>
      <c r="E202" s="714"/>
      <c r="F202" s="714"/>
      <c r="G202" s="715"/>
      <c r="H202" s="713"/>
      <c r="I202" s="715"/>
      <c r="J202" s="713"/>
      <c r="K202" s="714"/>
      <c r="L202" s="714"/>
      <c r="M202" s="715"/>
      <c r="N202" s="713"/>
      <c r="O202" s="714"/>
      <c r="P202" s="714"/>
      <c r="Q202" s="715"/>
      <c r="R202" s="713"/>
      <c r="S202" s="714"/>
      <c r="T202" s="714"/>
      <c r="U202" s="714"/>
      <c r="V202" s="715"/>
      <c r="W202" s="713"/>
      <c r="X202" s="714"/>
      <c r="Y202" s="714"/>
      <c r="Z202" s="715"/>
      <c r="AA202" s="713"/>
      <c r="AB202" s="714"/>
      <c r="AC202" s="715"/>
      <c r="AD202" s="713"/>
      <c r="AE202" s="714"/>
      <c r="AF202" s="715"/>
      <c r="AG202" s="713"/>
      <c r="AH202" s="715"/>
      <c r="AI202" s="713"/>
      <c r="AJ202" s="714"/>
      <c r="AK202" s="715"/>
      <c r="AL202" s="713"/>
      <c r="AM202" s="715"/>
      <c r="AN202" s="686"/>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8"/>
    </row>
    <row r="203" spans="2:66" ht="18" customHeight="1">
      <c r="B203" s="713"/>
      <c r="C203" s="714"/>
      <c r="D203" s="714"/>
      <c r="E203" s="714"/>
      <c r="F203" s="714"/>
      <c r="G203" s="715"/>
      <c r="H203" s="713"/>
      <c r="I203" s="715"/>
      <c r="J203" s="713"/>
      <c r="K203" s="714"/>
      <c r="L203" s="714"/>
      <c r="M203" s="715"/>
      <c r="N203" s="713"/>
      <c r="O203" s="714"/>
      <c r="P203" s="714"/>
      <c r="Q203" s="715"/>
      <c r="R203" s="713"/>
      <c r="S203" s="714"/>
      <c r="T203" s="714"/>
      <c r="U203" s="714"/>
      <c r="V203" s="715"/>
      <c r="W203" s="713"/>
      <c r="X203" s="714"/>
      <c r="Y203" s="714"/>
      <c r="Z203" s="715"/>
      <c r="AA203" s="713"/>
      <c r="AB203" s="714"/>
      <c r="AC203" s="715"/>
      <c r="AD203" s="713"/>
      <c r="AE203" s="714"/>
      <c r="AF203" s="715"/>
      <c r="AG203" s="713"/>
      <c r="AH203" s="715"/>
      <c r="AI203" s="713"/>
      <c r="AJ203" s="714"/>
      <c r="AK203" s="715"/>
      <c r="AL203" s="713"/>
      <c r="AM203" s="715"/>
      <c r="AN203" s="686"/>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8"/>
    </row>
    <row r="204" spans="2:66" ht="18" customHeight="1">
      <c r="B204" s="716"/>
      <c r="C204" s="717"/>
      <c r="D204" s="717"/>
      <c r="E204" s="717"/>
      <c r="F204" s="717"/>
      <c r="G204" s="718"/>
      <c r="H204" s="716"/>
      <c r="I204" s="718"/>
      <c r="J204" s="716"/>
      <c r="K204" s="717"/>
      <c r="L204" s="717"/>
      <c r="M204" s="718"/>
      <c r="N204" s="716"/>
      <c r="O204" s="717"/>
      <c r="P204" s="717"/>
      <c r="Q204" s="718"/>
      <c r="R204" s="716"/>
      <c r="S204" s="717"/>
      <c r="T204" s="717"/>
      <c r="U204" s="717"/>
      <c r="V204" s="718"/>
      <c r="W204" s="716"/>
      <c r="X204" s="717"/>
      <c r="Y204" s="717"/>
      <c r="Z204" s="718"/>
      <c r="AA204" s="716"/>
      <c r="AB204" s="717"/>
      <c r="AC204" s="718"/>
      <c r="AD204" s="716"/>
      <c r="AE204" s="717"/>
      <c r="AF204" s="718"/>
      <c r="AG204" s="716"/>
      <c r="AH204" s="718"/>
      <c r="AI204" s="716"/>
      <c r="AJ204" s="717"/>
      <c r="AK204" s="718"/>
      <c r="AL204" s="716"/>
      <c r="AM204" s="718"/>
      <c r="AN204" s="689"/>
      <c r="AO204" s="690"/>
      <c r="AP204" s="690"/>
      <c r="AQ204" s="690"/>
      <c r="AR204" s="690"/>
      <c r="AS204" s="690"/>
      <c r="AT204" s="690"/>
      <c r="AU204" s="690"/>
      <c r="AV204" s="690"/>
      <c r="AW204" s="690"/>
      <c r="AX204" s="690"/>
      <c r="AY204" s="690"/>
      <c r="AZ204" s="690"/>
      <c r="BA204" s="690"/>
      <c r="BB204" s="690"/>
      <c r="BC204" s="690"/>
      <c r="BD204" s="690"/>
      <c r="BE204" s="690"/>
      <c r="BF204" s="690"/>
      <c r="BG204" s="690"/>
      <c r="BH204" s="690"/>
      <c r="BI204" s="690"/>
      <c r="BJ204" s="690"/>
      <c r="BK204" s="690"/>
      <c r="BL204" s="690"/>
      <c r="BM204" s="691"/>
    </row>
    <row r="205" spans="2:66" ht="18" customHeight="1">
      <c r="B205" s="692" t="s">
        <v>513</v>
      </c>
      <c r="C205" s="693"/>
      <c r="D205" s="693"/>
      <c r="E205" s="693"/>
      <c r="F205" s="693"/>
      <c r="G205" s="694"/>
      <c r="H205" s="692" t="s">
        <v>388</v>
      </c>
      <c r="I205" s="694"/>
      <c r="J205" s="692" t="s">
        <v>84</v>
      </c>
      <c r="K205" s="693"/>
      <c r="L205" s="693"/>
      <c r="M205" s="694"/>
      <c r="N205" s="692">
        <v>-20</v>
      </c>
      <c r="O205" s="693"/>
      <c r="P205" s="693"/>
      <c r="Q205" s="694"/>
      <c r="R205" s="692" t="s">
        <v>514</v>
      </c>
      <c r="S205" s="693"/>
      <c r="T205" s="693"/>
      <c r="U205" s="693"/>
      <c r="V205" s="694"/>
      <c r="W205" s="692" t="s">
        <v>377</v>
      </c>
      <c r="X205" s="693"/>
      <c r="Y205" s="693"/>
      <c r="Z205" s="694"/>
      <c r="AA205" s="692">
        <v>10</v>
      </c>
      <c r="AB205" s="693"/>
      <c r="AC205" s="694"/>
      <c r="AD205" s="692">
        <v>3</v>
      </c>
      <c r="AE205" s="693"/>
      <c r="AF205" s="694"/>
      <c r="AG205" s="692">
        <v>4</v>
      </c>
      <c r="AH205" s="694"/>
      <c r="AI205" s="692">
        <v>1800</v>
      </c>
      <c r="AJ205" s="693"/>
      <c r="AK205" s="694"/>
      <c r="AL205" s="692">
        <v>600</v>
      </c>
      <c r="AM205" s="694"/>
      <c r="AN205" s="701" t="s">
        <v>515</v>
      </c>
      <c r="AO205" s="702"/>
      <c r="AP205" s="702"/>
      <c r="AQ205" s="702"/>
      <c r="AR205" s="702"/>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3"/>
      <c r="BN205" s="41"/>
    </row>
    <row r="206" spans="2:66" ht="18" customHeight="1">
      <c r="B206" s="695"/>
      <c r="C206" s="696"/>
      <c r="D206" s="696"/>
      <c r="E206" s="696"/>
      <c r="F206" s="696"/>
      <c r="G206" s="697"/>
      <c r="H206" s="695"/>
      <c r="I206" s="697"/>
      <c r="J206" s="695"/>
      <c r="K206" s="696"/>
      <c r="L206" s="696"/>
      <c r="M206" s="697"/>
      <c r="N206" s="695"/>
      <c r="O206" s="696"/>
      <c r="P206" s="696"/>
      <c r="Q206" s="697"/>
      <c r="R206" s="695"/>
      <c r="S206" s="696"/>
      <c r="T206" s="696"/>
      <c r="U206" s="696"/>
      <c r="V206" s="697"/>
      <c r="W206" s="695"/>
      <c r="X206" s="696"/>
      <c r="Y206" s="696"/>
      <c r="Z206" s="697"/>
      <c r="AA206" s="695"/>
      <c r="AB206" s="696"/>
      <c r="AC206" s="697"/>
      <c r="AD206" s="695"/>
      <c r="AE206" s="696"/>
      <c r="AF206" s="697"/>
      <c r="AG206" s="695"/>
      <c r="AH206" s="697"/>
      <c r="AI206" s="695"/>
      <c r="AJ206" s="696"/>
      <c r="AK206" s="697"/>
      <c r="AL206" s="695"/>
      <c r="AM206" s="697"/>
      <c r="AN206" s="704"/>
      <c r="AO206" s="705"/>
      <c r="AP206" s="705"/>
      <c r="AQ206" s="705"/>
      <c r="AR206" s="705"/>
      <c r="AS206" s="705"/>
      <c r="AT206" s="705"/>
      <c r="AU206" s="705"/>
      <c r="AV206" s="705"/>
      <c r="AW206" s="705"/>
      <c r="AX206" s="705"/>
      <c r="AY206" s="705"/>
      <c r="AZ206" s="705"/>
      <c r="BA206" s="705"/>
      <c r="BB206" s="705"/>
      <c r="BC206" s="705"/>
      <c r="BD206" s="705"/>
      <c r="BE206" s="705"/>
      <c r="BF206" s="705"/>
      <c r="BG206" s="705"/>
      <c r="BH206" s="705"/>
      <c r="BI206" s="705"/>
      <c r="BJ206" s="705"/>
      <c r="BK206" s="705"/>
      <c r="BL206" s="705"/>
      <c r="BM206" s="706"/>
    </row>
    <row r="207" spans="2:66" ht="18" customHeight="1">
      <c r="B207" s="695"/>
      <c r="C207" s="696"/>
      <c r="D207" s="696"/>
      <c r="E207" s="696"/>
      <c r="F207" s="696"/>
      <c r="G207" s="697"/>
      <c r="H207" s="695"/>
      <c r="I207" s="697"/>
      <c r="J207" s="695"/>
      <c r="K207" s="696"/>
      <c r="L207" s="696"/>
      <c r="M207" s="697"/>
      <c r="N207" s="695"/>
      <c r="O207" s="696"/>
      <c r="P207" s="696"/>
      <c r="Q207" s="697"/>
      <c r="R207" s="695"/>
      <c r="S207" s="696"/>
      <c r="T207" s="696"/>
      <c r="U207" s="696"/>
      <c r="V207" s="697"/>
      <c r="W207" s="695"/>
      <c r="X207" s="696"/>
      <c r="Y207" s="696"/>
      <c r="Z207" s="697"/>
      <c r="AA207" s="695"/>
      <c r="AB207" s="696"/>
      <c r="AC207" s="697"/>
      <c r="AD207" s="695"/>
      <c r="AE207" s="696"/>
      <c r="AF207" s="697"/>
      <c r="AG207" s="695"/>
      <c r="AH207" s="697"/>
      <c r="AI207" s="695"/>
      <c r="AJ207" s="696"/>
      <c r="AK207" s="697"/>
      <c r="AL207" s="695"/>
      <c r="AM207" s="697"/>
      <c r="AN207" s="704"/>
      <c r="AO207" s="705"/>
      <c r="AP207" s="705"/>
      <c r="AQ207" s="705"/>
      <c r="AR207" s="705"/>
      <c r="AS207" s="705"/>
      <c r="AT207" s="705"/>
      <c r="AU207" s="705"/>
      <c r="AV207" s="705"/>
      <c r="AW207" s="705"/>
      <c r="AX207" s="705"/>
      <c r="AY207" s="705"/>
      <c r="AZ207" s="705"/>
      <c r="BA207" s="705"/>
      <c r="BB207" s="705"/>
      <c r="BC207" s="705"/>
      <c r="BD207" s="705"/>
      <c r="BE207" s="705"/>
      <c r="BF207" s="705"/>
      <c r="BG207" s="705"/>
      <c r="BH207" s="705"/>
      <c r="BI207" s="705"/>
      <c r="BJ207" s="705"/>
      <c r="BK207" s="705"/>
      <c r="BL207" s="705"/>
      <c r="BM207" s="706"/>
    </row>
    <row r="208" spans="2:66" ht="18" customHeight="1">
      <c r="B208" s="698"/>
      <c r="C208" s="699"/>
      <c r="D208" s="699"/>
      <c r="E208" s="699"/>
      <c r="F208" s="699"/>
      <c r="G208" s="700"/>
      <c r="H208" s="698"/>
      <c r="I208" s="700"/>
      <c r="J208" s="698"/>
      <c r="K208" s="699"/>
      <c r="L208" s="699"/>
      <c r="M208" s="700"/>
      <c r="N208" s="698"/>
      <c r="O208" s="699"/>
      <c r="P208" s="699"/>
      <c r="Q208" s="700"/>
      <c r="R208" s="698"/>
      <c r="S208" s="699"/>
      <c r="T208" s="699"/>
      <c r="U208" s="699"/>
      <c r="V208" s="700"/>
      <c r="W208" s="698"/>
      <c r="X208" s="699"/>
      <c r="Y208" s="699"/>
      <c r="Z208" s="700"/>
      <c r="AA208" s="698"/>
      <c r="AB208" s="699"/>
      <c r="AC208" s="700"/>
      <c r="AD208" s="698"/>
      <c r="AE208" s="699"/>
      <c r="AF208" s="700"/>
      <c r="AG208" s="698"/>
      <c r="AH208" s="700"/>
      <c r="AI208" s="698"/>
      <c r="AJ208" s="699"/>
      <c r="AK208" s="700"/>
      <c r="AL208" s="698"/>
      <c r="AM208" s="700"/>
      <c r="AN208" s="707"/>
      <c r="AO208" s="708"/>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9"/>
    </row>
    <row r="209" spans="2:65" ht="18" customHeight="1">
      <c r="B209" s="710" t="s">
        <v>516</v>
      </c>
      <c r="C209" s="711"/>
      <c r="D209" s="711"/>
      <c r="E209" s="711"/>
      <c r="F209" s="711"/>
      <c r="G209" s="712"/>
      <c r="H209" s="710" t="s">
        <v>388</v>
      </c>
      <c r="I209" s="712"/>
      <c r="J209" s="710" t="s">
        <v>84</v>
      </c>
      <c r="K209" s="711"/>
      <c r="L209" s="711"/>
      <c r="M209" s="712"/>
      <c r="N209" s="710">
        <v>-30</v>
      </c>
      <c r="O209" s="711"/>
      <c r="P209" s="711"/>
      <c r="Q209" s="712"/>
      <c r="R209" s="710" t="s">
        <v>517</v>
      </c>
      <c r="S209" s="711"/>
      <c r="T209" s="711"/>
      <c r="U209" s="711"/>
      <c r="V209" s="712"/>
      <c r="W209" s="710" t="s">
        <v>482</v>
      </c>
      <c r="X209" s="711"/>
      <c r="Y209" s="711"/>
      <c r="Z209" s="712"/>
      <c r="AA209" s="710">
        <v>5</v>
      </c>
      <c r="AB209" s="711"/>
      <c r="AC209" s="712"/>
      <c r="AD209" s="710">
        <v>8</v>
      </c>
      <c r="AE209" s="711"/>
      <c r="AF209" s="712"/>
      <c r="AG209" s="710">
        <v>6</v>
      </c>
      <c r="AH209" s="712"/>
      <c r="AI209" s="710">
        <v>2800</v>
      </c>
      <c r="AJ209" s="711"/>
      <c r="AK209" s="712"/>
      <c r="AL209" s="710">
        <v>600</v>
      </c>
      <c r="AM209" s="712"/>
      <c r="AN209" s="683" t="s">
        <v>518</v>
      </c>
      <c r="AO209" s="684"/>
      <c r="AP209" s="684"/>
      <c r="AQ209" s="684"/>
      <c r="AR209" s="684"/>
      <c r="AS209" s="684"/>
      <c r="AT209" s="684"/>
      <c r="AU209" s="684"/>
      <c r="AV209" s="684"/>
      <c r="AW209" s="684"/>
      <c r="AX209" s="684"/>
      <c r="AY209" s="684"/>
      <c r="AZ209" s="684"/>
      <c r="BA209" s="684"/>
      <c r="BB209" s="684"/>
      <c r="BC209" s="684"/>
      <c r="BD209" s="684"/>
      <c r="BE209" s="684"/>
      <c r="BF209" s="684"/>
      <c r="BG209" s="684"/>
      <c r="BH209" s="684"/>
      <c r="BI209" s="684"/>
      <c r="BJ209" s="684"/>
      <c r="BK209" s="684"/>
      <c r="BL209" s="684"/>
      <c r="BM209" s="685"/>
    </row>
    <row r="210" spans="2:65" ht="18" customHeight="1">
      <c r="B210" s="713"/>
      <c r="C210" s="714"/>
      <c r="D210" s="714"/>
      <c r="E210" s="714"/>
      <c r="F210" s="714"/>
      <c r="G210" s="715"/>
      <c r="H210" s="713"/>
      <c r="I210" s="715"/>
      <c r="J210" s="713"/>
      <c r="K210" s="714"/>
      <c r="L210" s="714"/>
      <c r="M210" s="715"/>
      <c r="N210" s="713"/>
      <c r="O210" s="714"/>
      <c r="P210" s="714"/>
      <c r="Q210" s="715"/>
      <c r="R210" s="713"/>
      <c r="S210" s="714"/>
      <c r="T210" s="714"/>
      <c r="U210" s="714"/>
      <c r="V210" s="715"/>
      <c r="W210" s="713"/>
      <c r="X210" s="714"/>
      <c r="Y210" s="714"/>
      <c r="Z210" s="715"/>
      <c r="AA210" s="713"/>
      <c r="AB210" s="714"/>
      <c r="AC210" s="715"/>
      <c r="AD210" s="713"/>
      <c r="AE210" s="714"/>
      <c r="AF210" s="715"/>
      <c r="AG210" s="713"/>
      <c r="AH210" s="715"/>
      <c r="AI210" s="713"/>
      <c r="AJ210" s="714"/>
      <c r="AK210" s="715"/>
      <c r="AL210" s="713"/>
      <c r="AM210" s="715"/>
      <c r="AN210" s="686"/>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8"/>
    </row>
    <row r="211" spans="2:65" ht="18" customHeight="1">
      <c r="B211" s="713"/>
      <c r="C211" s="714"/>
      <c r="D211" s="714"/>
      <c r="E211" s="714"/>
      <c r="F211" s="714"/>
      <c r="G211" s="715"/>
      <c r="H211" s="713"/>
      <c r="I211" s="715"/>
      <c r="J211" s="713"/>
      <c r="K211" s="714"/>
      <c r="L211" s="714"/>
      <c r="M211" s="715"/>
      <c r="N211" s="713"/>
      <c r="O211" s="714"/>
      <c r="P211" s="714"/>
      <c r="Q211" s="715"/>
      <c r="R211" s="713"/>
      <c r="S211" s="714"/>
      <c r="T211" s="714"/>
      <c r="U211" s="714"/>
      <c r="V211" s="715"/>
      <c r="W211" s="713"/>
      <c r="X211" s="714"/>
      <c r="Y211" s="714"/>
      <c r="Z211" s="715"/>
      <c r="AA211" s="713"/>
      <c r="AB211" s="714"/>
      <c r="AC211" s="715"/>
      <c r="AD211" s="713"/>
      <c r="AE211" s="714"/>
      <c r="AF211" s="715"/>
      <c r="AG211" s="713"/>
      <c r="AH211" s="715"/>
      <c r="AI211" s="713"/>
      <c r="AJ211" s="714"/>
      <c r="AK211" s="715"/>
      <c r="AL211" s="713"/>
      <c r="AM211" s="715"/>
      <c r="AN211" s="686"/>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8"/>
    </row>
    <row r="212" spans="2:65" ht="18" customHeight="1">
      <c r="B212" s="716"/>
      <c r="C212" s="717"/>
      <c r="D212" s="717"/>
      <c r="E212" s="717"/>
      <c r="F212" s="717"/>
      <c r="G212" s="718"/>
      <c r="H212" s="716"/>
      <c r="I212" s="718"/>
      <c r="J212" s="716"/>
      <c r="K212" s="717"/>
      <c r="L212" s="717"/>
      <c r="M212" s="718"/>
      <c r="N212" s="716"/>
      <c r="O212" s="717"/>
      <c r="P212" s="717"/>
      <c r="Q212" s="718"/>
      <c r="R212" s="716"/>
      <c r="S212" s="717"/>
      <c r="T212" s="717"/>
      <c r="U212" s="717"/>
      <c r="V212" s="718"/>
      <c r="W212" s="716"/>
      <c r="X212" s="717"/>
      <c r="Y212" s="717"/>
      <c r="Z212" s="718"/>
      <c r="AA212" s="716"/>
      <c r="AB212" s="717"/>
      <c r="AC212" s="718"/>
      <c r="AD212" s="716"/>
      <c r="AE212" s="717"/>
      <c r="AF212" s="718"/>
      <c r="AG212" s="716"/>
      <c r="AH212" s="718"/>
      <c r="AI212" s="716"/>
      <c r="AJ212" s="717"/>
      <c r="AK212" s="718"/>
      <c r="AL212" s="716"/>
      <c r="AM212" s="718"/>
      <c r="AN212" s="689"/>
      <c r="AO212" s="690"/>
      <c r="AP212" s="690"/>
      <c r="AQ212" s="690"/>
      <c r="AR212" s="690"/>
      <c r="AS212" s="690"/>
      <c r="AT212" s="690"/>
      <c r="AU212" s="690"/>
      <c r="AV212" s="690"/>
      <c r="AW212" s="690"/>
      <c r="AX212" s="690"/>
      <c r="AY212" s="690"/>
      <c r="AZ212" s="690"/>
      <c r="BA212" s="690"/>
      <c r="BB212" s="690"/>
      <c r="BC212" s="690"/>
      <c r="BD212" s="690"/>
      <c r="BE212" s="690"/>
      <c r="BF212" s="690"/>
      <c r="BG212" s="690"/>
      <c r="BH212" s="690"/>
      <c r="BI212" s="690"/>
      <c r="BJ212" s="690"/>
      <c r="BK212" s="690"/>
      <c r="BL212" s="690"/>
      <c r="BM212" s="691"/>
    </row>
    <row r="213" spans="2:65" ht="18" customHeight="1">
      <c r="B213" s="692" t="s">
        <v>519</v>
      </c>
      <c r="C213" s="693"/>
      <c r="D213" s="693"/>
      <c r="E213" s="693"/>
      <c r="F213" s="693"/>
      <c r="G213" s="694"/>
      <c r="H213" s="692" t="s">
        <v>395</v>
      </c>
      <c r="I213" s="694"/>
      <c r="J213" s="692" t="s">
        <v>84</v>
      </c>
      <c r="K213" s="693"/>
      <c r="L213" s="693"/>
      <c r="M213" s="694"/>
      <c r="N213" s="692">
        <v>30</v>
      </c>
      <c r="O213" s="693"/>
      <c r="P213" s="693"/>
      <c r="Q213" s="694"/>
      <c r="R213" s="692" t="s">
        <v>478</v>
      </c>
      <c r="S213" s="693"/>
      <c r="T213" s="693"/>
      <c r="U213" s="693"/>
      <c r="V213" s="694"/>
      <c r="W213" s="692">
        <v>2</v>
      </c>
      <c r="X213" s="693"/>
      <c r="Y213" s="693"/>
      <c r="Z213" s="694"/>
      <c r="AA213" s="692">
        <v>6</v>
      </c>
      <c r="AB213" s="693"/>
      <c r="AC213" s="694"/>
      <c r="AD213" s="692">
        <v>3</v>
      </c>
      <c r="AE213" s="693"/>
      <c r="AF213" s="694"/>
      <c r="AG213" s="692">
        <v>2</v>
      </c>
      <c r="AH213" s="694"/>
      <c r="AI213" s="692">
        <v>600</v>
      </c>
      <c r="AJ213" s="693"/>
      <c r="AK213" s="694"/>
      <c r="AL213" s="692">
        <v>600</v>
      </c>
      <c r="AM213" s="694"/>
      <c r="AN213" s="701" t="s">
        <v>520</v>
      </c>
      <c r="AO213" s="702"/>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3"/>
    </row>
    <row r="214" spans="2:65" ht="18" customHeight="1">
      <c r="B214" s="695"/>
      <c r="C214" s="696"/>
      <c r="D214" s="696"/>
      <c r="E214" s="696"/>
      <c r="F214" s="696"/>
      <c r="G214" s="697"/>
      <c r="H214" s="695"/>
      <c r="I214" s="697"/>
      <c r="J214" s="695"/>
      <c r="K214" s="696"/>
      <c r="L214" s="696"/>
      <c r="M214" s="697"/>
      <c r="N214" s="695"/>
      <c r="O214" s="696"/>
      <c r="P214" s="696"/>
      <c r="Q214" s="697"/>
      <c r="R214" s="695"/>
      <c r="S214" s="696"/>
      <c r="T214" s="696"/>
      <c r="U214" s="696"/>
      <c r="V214" s="697"/>
      <c r="W214" s="695"/>
      <c r="X214" s="696"/>
      <c r="Y214" s="696"/>
      <c r="Z214" s="697"/>
      <c r="AA214" s="695"/>
      <c r="AB214" s="696"/>
      <c r="AC214" s="697"/>
      <c r="AD214" s="695"/>
      <c r="AE214" s="696"/>
      <c r="AF214" s="697"/>
      <c r="AG214" s="695"/>
      <c r="AH214" s="697"/>
      <c r="AI214" s="695"/>
      <c r="AJ214" s="696"/>
      <c r="AK214" s="697"/>
      <c r="AL214" s="695"/>
      <c r="AM214" s="697"/>
      <c r="AN214" s="704"/>
      <c r="AO214" s="705"/>
      <c r="AP214" s="705"/>
      <c r="AQ214" s="705"/>
      <c r="AR214" s="705"/>
      <c r="AS214" s="705"/>
      <c r="AT214" s="705"/>
      <c r="AU214" s="705"/>
      <c r="AV214" s="705"/>
      <c r="AW214" s="705"/>
      <c r="AX214" s="705"/>
      <c r="AY214" s="705"/>
      <c r="AZ214" s="705"/>
      <c r="BA214" s="705"/>
      <c r="BB214" s="705"/>
      <c r="BC214" s="705"/>
      <c r="BD214" s="705"/>
      <c r="BE214" s="705"/>
      <c r="BF214" s="705"/>
      <c r="BG214" s="705"/>
      <c r="BH214" s="705"/>
      <c r="BI214" s="705"/>
      <c r="BJ214" s="705"/>
      <c r="BK214" s="705"/>
      <c r="BL214" s="705"/>
      <c r="BM214" s="706"/>
    </row>
    <row r="215" spans="2:65" ht="18" customHeight="1">
      <c r="B215" s="695"/>
      <c r="C215" s="696"/>
      <c r="D215" s="696"/>
      <c r="E215" s="696"/>
      <c r="F215" s="696"/>
      <c r="G215" s="697"/>
      <c r="H215" s="695"/>
      <c r="I215" s="697"/>
      <c r="J215" s="695"/>
      <c r="K215" s="696"/>
      <c r="L215" s="696"/>
      <c r="M215" s="697"/>
      <c r="N215" s="695"/>
      <c r="O215" s="696"/>
      <c r="P215" s="696"/>
      <c r="Q215" s="697"/>
      <c r="R215" s="695"/>
      <c r="S215" s="696"/>
      <c r="T215" s="696"/>
      <c r="U215" s="696"/>
      <c r="V215" s="697"/>
      <c r="W215" s="695"/>
      <c r="X215" s="696"/>
      <c r="Y215" s="696"/>
      <c r="Z215" s="697"/>
      <c r="AA215" s="695"/>
      <c r="AB215" s="696"/>
      <c r="AC215" s="697"/>
      <c r="AD215" s="695"/>
      <c r="AE215" s="696"/>
      <c r="AF215" s="697"/>
      <c r="AG215" s="695"/>
      <c r="AH215" s="697"/>
      <c r="AI215" s="695"/>
      <c r="AJ215" s="696"/>
      <c r="AK215" s="697"/>
      <c r="AL215" s="695"/>
      <c r="AM215" s="697"/>
      <c r="AN215" s="704"/>
      <c r="AO215" s="705"/>
      <c r="AP215" s="705"/>
      <c r="AQ215" s="705"/>
      <c r="AR215" s="705"/>
      <c r="AS215" s="705"/>
      <c r="AT215" s="705"/>
      <c r="AU215" s="705"/>
      <c r="AV215" s="705"/>
      <c r="AW215" s="705"/>
      <c r="AX215" s="705"/>
      <c r="AY215" s="705"/>
      <c r="AZ215" s="705"/>
      <c r="BA215" s="705"/>
      <c r="BB215" s="705"/>
      <c r="BC215" s="705"/>
      <c r="BD215" s="705"/>
      <c r="BE215" s="705"/>
      <c r="BF215" s="705"/>
      <c r="BG215" s="705"/>
      <c r="BH215" s="705"/>
      <c r="BI215" s="705"/>
      <c r="BJ215" s="705"/>
      <c r="BK215" s="705"/>
      <c r="BL215" s="705"/>
      <c r="BM215" s="706"/>
    </row>
    <row r="216" spans="2:65" ht="18" customHeight="1">
      <c r="B216" s="698"/>
      <c r="C216" s="699"/>
      <c r="D216" s="699"/>
      <c r="E216" s="699"/>
      <c r="F216" s="699"/>
      <c r="G216" s="700"/>
      <c r="H216" s="698"/>
      <c r="I216" s="700"/>
      <c r="J216" s="698"/>
      <c r="K216" s="699"/>
      <c r="L216" s="699"/>
      <c r="M216" s="700"/>
      <c r="N216" s="698"/>
      <c r="O216" s="699"/>
      <c r="P216" s="699"/>
      <c r="Q216" s="700"/>
      <c r="R216" s="698"/>
      <c r="S216" s="699"/>
      <c r="T216" s="699"/>
      <c r="U216" s="699"/>
      <c r="V216" s="700"/>
      <c r="W216" s="698"/>
      <c r="X216" s="699"/>
      <c r="Y216" s="699"/>
      <c r="Z216" s="700"/>
      <c r="AA216" s="698"/>
      <c r="AB216" s="699"/>
      <c r="AC216" s="700"/>
      <c r="AD216" s="698"/>
      <c r="AE216" s="699"/>
      <c r="AF216" s="700"/>
      <c r="AG216" s="698"/>
      <c r="AH216" s="700"/>
      <c r="AI216" s="698"/>
      <c r="AJ216" s="699"/>
      <c r="AK216" s="700"/>
      <c r="AL216" s="698"/>
      <c r="AM216" s="700"/>
      <c r="AN216" s="707"/>
      <c r="AO216" s="708"/>
      <c r="AP216" s="708"/>
      <c r="AQ216" s="708"/>
      <c r="AR216" s="708"/>
      <c r="AS216" s="708"/>
      <c r="AT216" s="708"/>
      <c r="AU216" s="708"/>
      <c r="AV216" s="708"/>
      <c r="AW216" s="708"/>
      <c r="AX216" s="708"/>
      <c r="AY216" s="708"/>
      <c r="AZ216" s="708"/>
      <c r="BA216" s="708"/>
      <c r="BB216" s="708"/>
      <c r="BC216" s="708"/>
      <c r="BD216" s="708"/>
      <c r="BE216" s="708"/>
      <c r="BF216" s="708"/>
      <c r="BG216" s="708"/>
      <c r="BH216" s="708"/>
      <c r="BI216" s="708"/>
      <c r="BJ216" s="708"/>
      <c r="BK216" s="708"/>
      <c r="BL216" s="708"/>
      <c r="BM216" s="709"/>
    </row>
    <row r="217" spans="2:65" s="34" customFormat="1" ht="18" customHeight="1"/>
    <row r="218" spans="2:65" s="34" customFormat="1" ht="18" customHeight="1">
      <c r="B218" s="728" t="s">
        <v>383</v>
      </c>
      <c r="C218" s="729"/>
      <c r="D218" s="729"/>
      <c r="E218" s="729"/>
      <c r="F218" s="729"/>
      <c r="G218" s="729"/>
      <c r="H218" s="729"/>
      <c r="I218" s="729"/>
      <c r="J218" s="729"/>
      <c r="K218" s="729"/>
      <c r="L218" s="729"/>
      <c r="M218" s="729"/>
      <c r="N218" s="729"/>
      <c r="O218" s="729"/>
      <c r="P218" s="729"/>
      <c r="Q218" s="729"/>
      <c r="R218" s="729"/>
      <c r="S218" s="729"/>
      <c r="T218" s="729"/>
      <c r="U218" s="729"/>
      <c r="V218" s="729"/>
      <c r="W218" s="729"/>
      <c r="X218" s="729"/>
      <c r="Y218" s="729"/>
      <c r="Z218" s="729"/>
      <c r="AA218" s="729"/>
      <c r="AB218" s="729"/>
      <c r="AC218" s="729"/>
      <c r="AD218" s="729"/>
      <c r="AE218" s="729"/>
      <c r="AF218" s="729"/>
      <c r="AG218" s="729"/>
      <c r="AH218" s="729"/>
      <c r="AI218" s="729"/>
      <c r="AJ218" s="729"/>
      <c r="AK218" s="729"/>
      <c r="AL218" s="729"/>
      <c r="AM218" s="729"/>
      <c r="AN218" s="729"/>
      <c r="AO218" s="729"/>
      <c r="AP218" s="729"/>
      <c r="AQ218" s="729"/>
      <c r="AR218" s="729"/>
      <c r="AS218" s="729"/>
      <c r="AT218" s="729"/>
      <c r="AU218" s="729"/>
      <c r="AV218" s="729"/>
      <c r="AW218" s="729"/>
      <c r="AX218" s="729"/>
      <c r="AY218" s="729"/>
      <c r="AZ218" s="729"/>
      <c r="BA218" s="729"/>
      <c r="BB218" s="729"/>
      <c r="BC218" s="729"/>
      <c r="BD218" s="729"/>
      <c r="BE218" s="729"/>
      <c r="BF218" s="729"/>
      <c r="BG218" s="729"/>
      <c r="BH218" s="729"/>
      <c r="BI218" s="729"/>
      <c r="BJ218" s="729"/>
      <c r="BK218" s="729"/>
      <c r="BL218" s="729"/>
      <c r="BM218" s="730"/>
    </row>
    <row r="219" spans="2:65" s="34" customFormat="1" ht="18" customHeight="1">
      <c r="B219" s="731"/>
      <c r="C219" s="732"/>
      <c r="D219" s="732"/>
      <c r="E219" s="732"/>
      <c r="F219" s="732"/>
      <c r="G219" s="732"/>
      <c r="H219" s="732"/>
      <c r="I219" s="732"/>
      <c r="J219" s="732"/>
      <c r="K219" s="732"/>
      <c r="L219" s="732"/>
      <c r="M219" s="732"/>
      <c r="N219" s="732"/>
      <c r="O219" s="732"/>
      <c r="P219" s="732"/>
      <c r="Q219" s="732"/>
      <c r="R219" s="732"/>
      <c r="S219" s="732"/>
      <c r="T219" s="732"/>
      <c r="U219" s="732"/>
      <c r="V219" s="732"/>
      <c r="W219" s="732"/>
      <c r="X219" s="732"/>
      <c r="Y219" s="732"/>
      <c r="Z219" s="732"/>
      <c r="AA219" s="732"/>
      <c r="AB219" s="732"/>
      <c r="AC219" s="732"/>
      <c r="AD219" s="732"/>
      <c r="AE219" s="732"/>
      <c r="AF219" s="732"/>
      <c r="AG219" s="732"/>
      <c r="AH219" s="732"/>
      <c r="AI219" s="732"/>
      <c r="AJ219" s="732"/>
      <c r="AK219" s="732"/>
      <c r="AL219" s="732"/>
      <c r="AM219" s="732"/>
      <c r="AN219" s="732"/>
      <c r="AO219" s="732"/>
      <c r="AP219" s="732"/>
      <c r="AQ219" s="732"/>
      <c r="AR219" s="732"/>
      <c r="AS219" s="732"/>
      <c r="AT219" s="732"/>
      <c r="AU219" s="732"/>
      <c r="AV219" s="732"/>
      <c r="AW219" s="732"/>
      <c r="AX219" s="732"/>
      <c r="AY219" s="732"/>
      <c r="AZ219" s="732"/>
      <c r="BA219" s="732"/>
      <c r="BB219" s="732"/>
      <c r="BC219" s="732"/>
      <c r="BD219" s="732"/>
      <c r="BE219" s="732"/>
      <c r="BF219" s="732"/>
      <c r="BG219" s="732"/>
      <c r="BH219" s="732"/>
      <c r="BI219" s="732"/>
      <c r="BJ219" s="732"/>
      <c r="BK219" s="732"/>
      <c r="BL219" s="732"/>
      <c r="BM219" s="733"/>
    </row>
    <row r="220" spans="2:65" s="34" customFormat="1" ht="18" customHeight="1">
      <c r="B220" s="736" t="s">
        <v>54</v>
      </c>
      <c r="C220" s="737"/>
      <c r="D220" s="737"/>
      <c r="E220" s="737"/>
      <c r="F220" s="737"/>
      <c r="G220" s="738"/>
      <c r="H220" s="736" t="s">
        <v>335</v>
      </c>
      <c r="I220" s="738"/>
      <c r="J220" s="736" t="s">
        <v>384</v>
      </c>
      <c r="K220" s="737"/>
      <c r="L220" s="737"/>
      <c r="M220" s="738"/>
      <c r="N220" s="736" t="s">
        <v>337</v>
      </c>
      <c r="O220" s="737"/>
      <c r="P220" s="737"/>
      <c r="Q220" s="738"/>
      <c r="R220" s="736" t="s">
        <v>188</v>
      </c>
      <c r="S220" s="737"/>
      <c r="T220" s="737"/>
      <c r="U220" s="737"/>
      <c r="V220" s="738"/>
      <c r="W220" s="736" t="s">
        <v>338</v>
      </c>
      <c r="X220" s="737"/>
      <c r="Y220" s="737"/>
      <c r="Z220" s="738"/>
      <c r="AA220" s="736" t="s">
        <v>917</v>
      </c>
      <c r="AB220" s="737"/>
      <c r="AC220" s="738"/>
      <c r="AD220" s="736" t="s">
        <v>200</v>
      </c>
      <c r="AE220" s="738"/>
      <c r="AF220" s="736" t="s">
        <v>345</v>
      </c>
      <c r="AG220" s="737"/>
      <c r="AH220" s="738"/>
      <c r="AI220" s="736" t="s">
        <v>344</v>
      </c>
      <c r="AJ220" s="738"/>
      <c r="AK220" s="736" t="s">
        <v>339</v>
      </c>
      <c r="AL220" s="737"/>
      <c r="AM220" s="737"/>
      <c r="AN220" s="737"/>
      <c r="AO220" s="737"/>
      <c r="AP220" s="737"/>
      <c r="AQ220" s="737"/>
      <c r="AR220" s="737"/>
      <c r="AS220" s="737"/>
      <c r="AT220" s="737"/>
      <c r="AU220" s="737"/>
      <c r="AV220" s="737"/>
      <c r="AW220" s="737"/>
      <c r="AX220" s="737"/>
      <c r="AY220" s="737"/>
      <c r="AZ220" s="737"/>
      <c r="BA220" s="737"/>
      <c r="BB220" s="737"/>
      <c r="BC220" s="737"/>
      <c r="BD220" s="737"/>
      <c r="BE220" s="737"/>
      <c r="BF220" s="737"/>
      <c r="BG220" s="737"/>
      <c r="BH220" s="737"/>
      <c r="BI220" s="737"/>
      <c r="BJ220" s="737"/>
      <c r="BK220" s="737"/>
      <c r="BL220" s="737"/>
      <c r="BM220" s="738"/>
    </row>
    <row r="221" spans="2:65" s="34" customFormat="1" ht="18" customHeight="1">
      <c r="B221" s="710" t="s">
        <v>521</v>
      </c>
      <c r="C221" s="711"/>
      <c r="D221" s="711"/>
      <c r="E221" s="711"/>
      <c r="F221" s="711"/>
      <c r="G221" s="712"/>
      <c r="H221" s="710"/>
      <c r="I221" s="712"/>
      <c r="J221" s="710"/>
      <c r="K221" s="711"/>
      <c r="L221" s="711"/>
      <c r="M221" s="712"/>
      <c r="N221" s="710"/>
      <c r="O221" s="711"/>
      <c r="P221" s="711"/>
      <c r="Q221" s="712"/>
      <c r="R221" s="710"/>
      <c r="S221" s="711"/>
      <c r="T221" s="711"/>
      <c r="U221" s="711"/>
      <c r="V221" s="712"/>
      <c r="W221" s="710"/>
      <c r="X221" s="711"/>
      <c r="Y221" s="711"/>
      <c r="Z221" s="712"/>
      <c r="AA221" s="710"/>
      <c r="AB221" s="711"/>
      <c r="AC221" s="712"/>
      <c r="AD221" s="710"/>
      <c r="AE221" s="712"/>
      <c r="AF221" s="710"/>
      <c r="AG221" s="711"/>
      <c r="AH221" s="712"/>
      <c r="AI221" s="710"/>
      <c r="AJ221" s="712"/>
      <c r="AK221" s="683"/>
      <c r="AL221" s="684"/>
      <c r="AM221" s="684"/>
      <c r="AN221" s="684"/>
      <c r="AO221" s="684"/>
      <c r="AP221" s="684"/>
      <c r="AQ221" s="684"/>
      <c r="AR221" s="684"/>
      <c r="AS221" s="684"/>
      <c r="AT221" s="684"/>
      <c r="AU221" s="684"/>
      <c r="AV221" s="684"/>
      <c r="AW221" s="684"/>
      <c r="AX221" s="684"/>
      <c r="AY221" s="684"/>
      <c r="AZ221" s="684"/>
      <c r="BA221" s="684"/>
      <c r="BB221" s="684"/>
      <c r="BC221" s="684"/>
      <c r="BD221" s="684"/>
      <c r="BE221" s="684"/>
      <c r="BF221" s="684"/>
      <c r="BG221" s="684"/>
      <c r="BH221" s="684"/>
      <c r="BI221" s="684"/>
      <c r="BJ221" s="684"/>
      <c r="BK221" s="684"/>
      <c r="BL221" s="684"/>
      <c r="BM221" s="685"/>
    </row>
    <row r="222" spans="2:65" s="34" customFormat="1" ht="18" customHeight="1">
      <c r="B222" s="713"/>
      <c r="C222" s="714"/>
      <c r="D222" s="714"/>
      <c r="E222" s="714"/>
      <c r="F222" s="714"/>
      <c r="G222" s="715"/>
      <c r="H222" s="713"/>
      <c r="I222" s="715"/>
      <c r="J222" s="713"/>
      <c r="K222" s="714"/>
      <c r="L222" s="714"/>
      <c r="M222" s="715"/>
      <c r="N222" s="713"/>
      <c r="O222" s="714"/>
      <c r="P222" s="714"/>
      <c r="Q222" s="715"/>
      <c r="R222" s="713"/>
      <c r="S222" s="714"/>
      <c r="T222" s="714"/>
      <c r="U222" s="714"/>
      <c r="V222" s="715"/>
      <c r="W222" s="713"/>
      <c r="X222" s="714"/>
      <c r="Y222" s="714"/>
      <c r="Z222" s="715"/>
      <c r="AA222" s="713"/>
      <c r="AB222" s="714"/>
      <c r="AC222" s="715"/>
      <c r="AD222" s="713"/>
      <c r="AE222" s="715"/>
      <c r="AF222" s="713"/>
      <c r="AG222" s="714"/>
      <c r="AH222" s="715"/>
      <c r="AI222" s="713"/>
      <c r="AJ222" s="715"/>
      <c r="AK222" s="686"/>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c r="BI222" s="687"/>
      <c r="BJ222" s="687"/>
      <c r="BK222" s="687"/>
      <c r="BL222" s="687"/>
      <c r="BM222" s="688"/>
    </row>
    <row r="223" spans="2:65" s="34" customFormat="1" ht="18" customHeight="1">
      <c r="B223" s="713"/>
      <c r="C223" s="714"/>
      <c r="D223" s="714"/>
      <c r="E223" s="714"/>
      <c r="F223" s="714"/>
      <c r="G223" s="715"/>
      <c r="H223" s="713"/>
      <c r="I223" s="715"/>
      <c r="J223" s="713"/>
      <c r="K223" s="714"/>
      <c r="L223" s="714"/>
      <c r="M223" s="715"/>
      <c r="N223" s="713"/>
      <c r="O223" s="714"/>
      <c r="P223" s="714"/>
      <c r="Q223" s="715"/>
      <c r="R223" s="713"/>
      <c r="S223" s="714"/>
      <c r="T223" s="714"/>
      <c r="U223" s="714"/>
      <c r="V223" s="715"/>
      <c r="W223" s="713"/>
      <c r="X223" s="714"/>
      <c r="Y223" s="714"/>
      <c r="Z223" s="715"/>
      <c r="AA223" s="713"/>
      <c r="AB223" s="714"/>
      <c r="AC223" s="715"/>
      <c r="AD223" s="713"/>
      <c r="AE223" s="715"/>
      <c r="AF223" s="713"/>
      <c r="AG223" s="714"/>
      <c r="AH223" s="715"/>
      <c r="AI223" s="713"/>
      <c r="AJ223" s="715"/>
      <c r="AK223" s="686"/>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c r="BI223" s="687"/>
      <c r="BJ223" s="687"/>
      <c r="BK223" s="687"/>
      <c r="BL223" s="687"/>
      <c r="BM223" s="688"/>
    </row>
    <row r="224" spans="2:65" s="34" customFormat="1" ht="18" customHeight="1">
      <c r="B224" s="716"/>
      <c r="C224" s="717"/>
      <c r="D224" s="717"/>
      <c r="E224" s="717"/>
      <c r="F224" s="717"/>
      <c r="G224" s="718"/>
      <c r="H224" s="716"/>
      <c r="I224" s="718"/>
      <c r="J224" s="716"/>
      <c r="K224" s="717"/>
      <c r="L224" s="717"/>
      <c r="M224" s="718"/>
      <c r="N224" s="716"/>
      <c r="O224" s="717"/>
      <c r="P224" s="717"/>
      <c r="Q224" s="718"/>
      <c r="R224" s="716"/>
      <c r="S224" s="717"/>
      <c r="T224" s="717"/>
      <c r="U224" s="717"/>
      <c r="V224" s="718"/>
      <c r="W224" s="716"/>
      <c r="X224" s="717"/>
      <c r="Y224" s="717"/>
      <c r="Z224" s="718"/>
      <c r="AA224" s="716"/>
      <c r="AB224" s="717"/>
      <c r="AC224" s="718"/>
      <c r="AD224" s="716"/>
      <c r="AE224" s="718"/>
      <c r="AF224" s="716"/>
      <c r="AG224" s="717"/>
      <c r="AH224" s="718"/>
      <c r="AI224" s="716"/>
      <c r="AJ224" s="718"/>
      <c r="AK224" s="689"/>
      <c r="AL224" s="690"/>
      <c r="AM224" s="690"/>
      <c r="AN224" s="690"/>
      <c r="AO224" s="690"/>
      <c r="AP224" s="690"/>
      <c r="AQ224" s="690"/>
      <c r="AR224" s="690"/>
      <c r="AS224" s="690"/>
      <c r="AT224" s="690"/>
      <c r="AU224" s="690"/>
      <c r="AV224" s="690"/>
      <c r="AW224" s="690"/>
      <c r="AX224" s="690"/>
      <c r="AY224" s="690"/>
      <c r="AZ224" s="690"/>
      <c r="BA224" s="690"/>
      <c r="BB224" s="690"/>
      <c r="BC224" s="690"/>
      <c r="BD224" s="690"/>
      <c r="BE224" s="690"/>
      <c r="BF224" s="690"/>
      <c r="BG224" s="690"/>
      <c r="BH224" s="690"/>
      <c r="BI224" s="690"/>
      <c r="BJ224" s="690"/>
      <c r="BK224" s="690"/>
      <c r="BL224" s="690"/>
      <c r="BM224" s="691"/>
    </row>
    <row r="225" spans="2:65" s="34" customFormat="1" ht="18" customHeight="1">
      <c r="B225" s="692" t="s">
        <v>522</v>
      </c>
      <c r="C225" s="693"/>
      <c r="D225" s="693"/>
      <c r="E225" s="693"/>
      <c r="F225" s="693"/>
      <c r="G225" s="694"/>
      <c r="H225" s="692" t="s">
        <v>388</v>
      </c>
      <c r="I225" s="694"/>
      <c r="J225" s="692" t="s">
        <v>86</v>
      </c>
      <c r="K225" s="693"/>
      <c r="L225" s="693"/>
      <c r="M225" s="694"/>
      <c r="N225" s="692" t="s">
        <v>414</v>
      </c>
      <c r="O225" s="693"/>
      <c r="P225" s="693"/>
      <c r="Q225" s="694"/>
      <c r="R225" s="692" t="s">
        <v>523</v>
      </c>
      <c r="S225" s="693"/>
      <c r="T225" s="693"/>
      <c r="U225" s="693"/>
      <c r="V225" s="694"/>
      <c r="W225" s="692" t="s">
        <v>482</v>
      </c>
      <c r="X225" s="693"/>
      <c r="Y225" s="693"/>
      <c r="Z225" s="694"/>
      <c r="AA225" s="692">
        <v>5</v>
      </c>
      <c r="AB225" s="693"/>
      <c r="AC225" s="694"/>
      <c r="AD225" s="692">
        <v>4</v>
      </c>
      <c r="AE225" s="694"/>
      <c r="AF225" s="692">
        <v>600</v>
      </c>
      <c r="AG225" s="693"/>
      <c r="AH225" s="694"/>
      <c r="AI225" s="692">
        <v>30</v>
      </c>
      <c r="AJ225" s="694"/>
      <c r="AK225" s="701" t="s">
        <v>524</v>
      </c>
      <c r="AL225" s="702"/>
      <c r="AM225" s="702"/>
      <c r="AN225" s="702"/>
      <c r="AO225" s="702"/>
      <c r="AP225" s="702"/>
      <c r="AQ225" s="702"/>
      <c r="AR225" s="702"/>
      <c r="AS225" s="702"/>
      <c r="AT225" s="702"/>
      <c r="AU225" s="702"/>
      <c r="AV225" s="702"/>
      <c r="AW225" s="702"/>
      <c r="AX225" s="702"/>
      <c r="AY225" s="702"/>
      <c r="AZ225" s="702"/>
      <c r="BA225" s="702"/>
      <c r="BB225" s="702"/>
      <c r="BC225" s="702"/>
      <c r="BD225" s="702"/>
      <c r="BE225" s="702"/>
      <c r="BF225" s="702"/>
      <c r="BG225" s="702"/>
      <c r="BH225" s="702"/>
      <c r="BI225" s="702"/>
      <c r="BJ225" s="702"/>
      <c r="BK225" s="702"/>
      <c r="BL225" s="702"/>
      <c r="BM225" s="703"/>
    </row>
    <row r="226" spans="2:65" s="34" customFormat="1" ht="18" customHeight="1">
      <c r="B226" s="695"/>
      <c r="C226" s="696"/>
      <c r="D226" s="696"/>
      <c r="E226" s="696"/>
      <c r="F226" s="696"/>
      <c r="G226" s="697"/>
      <c r="H226" s="695"/>
      <c r="I226" s="697"/>
      <c r="J226" s="695"/>
      <c r="K226" s="696"/>
      <c r="L226" s="696"/>
      <c r="M226" s="697"/>
      <c r="N226" s="695"/>
      <c r="O226" s="696"/>
      <c r="P226" s="696"/>
      <c r="Q226" s="697"/>
      <c r="R226" s="695"/>
      <c r="S226" s="696"/>
      <c r="T226" s="696"/>
      <c r="U226" s="696"/>
      <c r="V226" s="697"/>
      <c r="W226" s="695"/>
      <c r="X226" s="696"/>
      <c r="Y226" s="696"/>
      <c r="Z226" s="697"/>
      <c r="AA226" s="695"/>
      <c r="AB226" s="696"/>
      <c r="AC226" s="697"/>
      <c r="AD226" s="695"/>
      <c r="AE226" s="697"/>
      <c r="AF226" s="695"/>
      <c r="AG226" s="696"/>
      <c r="AH226" s="697"/>
      <c r="AI226" s="695"/>
      <c r="AJ226" s="697"/>
      <c r="AK226" s="704"/>
      <c r="AL226" s="705"/>
      <c r="AM226" s="705"/>
      <c r="AN226" s="705"/>
      <c r="AO226" s="705"/>
      <c r="AP226" s="705"/>
      <c r="AQ226" s="705"/>
      <c r="AR226" s="705"/>
      <c r="AS226" s="705"/>
      <c r="AT226" s="705"/>
      <c r="AU226" s="705"/>
      <c r="AV226" s="705"/>
      <c r="AW226" s="705"/>
      <c r="AX226" s="705"/>
      <c r="AY226" s="705"/>
      <c r="AZ226" s="705"/>
      <c r="BA226" s="705"/>
      <c r="BB226" s="705"/>
      <c r="BC226" s="705"/>
      <c r="BD226" s="705"/>
      <c r="BE226" s="705"/>
      <c r="BF226" s="705"/>
      <c r="BG226" s="705"/>
      <c r="BH226" s="705"/>
      <c r="BI226" s="705"/>
      <c r="BJ226" s="705"/>
      <c r="BK226" s="705"/>
      <c r="BL226" s="705"/>
      <c r="BM226" s="706"/>
    </row>
    <row r="227" spans="2:65" s="34" customFormat="1" ht="18" customHeight="1">
      <c r="B227" s="695"/>
      <c r="C227" s="696"/>
      <c r="D227" s="696"/>
      <c r="E227" s="696"/>
      <c r="F227" s="696"/>
      <c r="G227" s="697"/>
      <c r="H227" s="695"/>
      <c r="I227" s="697"/>
      <c r="J227" s="695"/>
      <c r="K227" s="696"/>
      <c r="L227" s="696"/>
      <c r="M227" s="697"/>
      <c r="N227" s="695"/>
      <c r="O227" s="696"/>
      <c r="P227" s="696"/>
      <c r="Q227" s="697"/>
      <c r="R227" s="695"/>
      <c r="S227" s="696"/>
      <c r="T227" s="696"/>
      <c r="U227" s="696"/>
      <c r="V227" s="697"/>
      <c r="W227" s="695"/>
      <c r="X227" s="696"/>
      <c r="Y227" s="696"/>
      <c r="Z227" s="697"/>
      <c r="AA227" s="695"/>
      <c r="AB227" s="696"/>
      <c r="AC227" s="697"/>
      <c r="AD227" s="695"/>
      <c r="AE227" s="697"/>
      <c r="AF227" s="695"/>
      <c r="AG227" s="696"/>
      <c r="AH227" s="697"/>
      <c r="AI227" s="695"/>
      <c r="AJ227" s="697"/>
      <c r="AK227" s="704"/>
      <c r="AL227" s="705"/>
      <c r="AM227" s="705"/>
      <c r="AN227" s="705"/>
      <c r="AO227" s="705"/>
      <c r="AP227" s="705"/>
      <c r="AQ227" s="705"/>
      <c r="AR227" s="705"/>
      <c r="AS227" s="705"/>
      <c r="AT227" s="705"/>
      <c r="AU227" s="705"/>
      <c r="AV227" s="705"/>
      <c r="AW227" s="705"/>
      <c r="AX227" s="705"/>
      <c r="AY227" s="705"/>
      <c r="AZ227" s="705"/>
      <c r="BA227" s="705"/>
      <c r="BB227" s="705"/>
      <c r="BC227" s="705"/>
      <c r="BD227" s="705"/>
      <c r="BE227" s="705"/>
      <c r="BF227" s="705"/>
      <c r="BG227" s="705"/>
      <c r="BH227" s="705"/>
      <c r="BI227" s="705"/>
      <c r="BJ227" s="705"/>
      <c r="BK227" s="705"/>
      <c r="BL227" s="705"/>
      <c r="BM227" s="706"/>
    </row>
    <row r="228" spans="2:65" s="34" customFormat="1" ht="18" customHeight="1">
      <c r="B228" s="698"/>
      <c r="C228" s="699"/>
      <c r="D228" s="699"/>
      <c r="E228" s="699"/>
      <c r="F228" s="699"/>
      <c r="G228" s="700"/>
      <c r="H228" s="698"/>
      <c r="I228" s="700"/>
      <c r="J228" s="698"/>
      <c r="K228" s="699"/>
      <c r="L228" s="699"/>
      <c r="M228" s="700"/>
      <c r="N228" s="698"/>
      <c r="O228" s="699"/>
      <c r="P228" s="699"/>
      <c r="Q228" s="700"/>
      <c r="R228" s="698"/>
      <c r="S228" s="699"/>
      <c r="T228" s="699"/>
      <c r="U228" s="699"/>
      <c r="V228" s="700"/>
      <c r="W228" s="698"/>
      <c r="X228" s="699"/>
      <c r="Y228" s="699"/>
      <c r="Z228" s="700"/>
      <c r="AA228" s="698"/>
      <c r="AB228" s="699"/>
      <c r="AC228" s="700"/>
      <c r="AD228" s="698"/>
      <c r="AE228" s="700"/>
      <c r="AF228" s="698"/>
      <c r="AG228" s="699"/>
      <c r="AH228" s="700"/>
      <c r="AI228" s="698"/>
      <c r="AJ228" s="700"/>
      <c r="AK228" s="707"/>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9"/>
    </row>
    <row r="229" spans="2:65" s="34" customFormat="1" ht="18" customHeight="1">
      <c r="B229" s="710" t="s">
        <v>525</v>
      </c>
      <c r="C229" s="711"/>
      <c r="D229" s="711"/>
      <c r="E229" s="711"/>
      <c r="F229" s="711"/>
      <c r="G229" s="712"/>
      <c r="H229" s="710" t="s">
        <v>388</v>
      </c>
      <c r="I229" s="712"/>
      <c r="J229" s="710" t="s">
        <v>86</v>
      </c>
      <c r="K229" s="711"/>
      <c r="L229" s="711"/>
      <c r="M229" s="712"/>
      <c r="N229" s="710">
        <v>-10</v>
      </c>
      <c r="O229" s="711"/>
      <c r="P229" s="711"/>
      <c r="Q229" s="712"/>
      <c r="R229" s="710" t="s">
        <v>491</v>
      </c>
      <c r="S229" s="711"/>
      <c r="T229" s="711"/>
      <c r="U229" s="711"/>
      <c r="V229" s="712"/>
      <c r="W229" s="710" t="s">
        <v>482</v>
      </c>
      <c r="X229" s="711"/>
      <c r="Y229" s="711"/>
      <c r="Z229" s="712"/>
      <c r="AA229" s="710">
        <v>5</v>
      </c>
      <c r="AB229" s="711"/>
      <c r="AC229" s="712"/>
      <c r="AD229" s="710">
        <v>8</v>
      </c>
      <c r="AE229" s="712"/>
      <c r="AF229" s="710">
        <v>600</v>
      </c>
      <c r="AG229" s="711"/>
      <c r="AH229" s="712"/>
      <c r="AI229" s="710">
        <v>50</v>
      </c>
      <c r="AJ229" s="712"/>
      <c r="AK229" s="683" t="s">
        <v>526</v>
      </c>
      <c r="AL229" s="684"/>
      <c r="AM229" s="684"/>
      <c r="AN229" s="684"/>
      <c r="AO229" s="684"/>
      <c r="AP229" s="684"/>
      <c r="AQ229" s="684"/>
      <c r="AR229" s="684"/>
      <c r="AS229" s="684"/>
      <c r="AT229" s="684"/>
      <c r="AU229" s="684"/>
      <c r="AV229" s="684"/>
      <c r="AW229" s="684"/>
      <c r="AX229" s="684"/>
      <c r="AY229" s="684"/>
      <c r="AZ229" s="684"/>
      <c r="BA229" s="684"/>
      <c r="BB229" s="684"/>
      <c r="BC229" s="684"/>
      <c r="BD229" s="684"/>
      <c r="BE229" s="684"/>
      <c r="BF229" s="684"/>
      <c r="BG229" s="684"/>
      <c r="BH229" s="684"/>
      <c r="BI229" s="684"/>
      <c r="BJ229" s="684"/>
      <c r="BK229" s="684"/>
      <c r="BL229" s="684"/>
      <c r="BM229" s="685"/>
    </row>
    <row r="230" spans="2:65" s="34" customFormat="1" ht="18" customHeight="1">
      <c r="B230" s="713"/>
      <c r="C230" s="714"/>
      <c r="D230" s="714"/>
      <c r="E230" s="714"/>
      <c r="F230" s="714"/>
      <c r="G230" s="715"/>
      <c r="H230" s="713"/>
      <c r="I230" s="715"/>
      <c r="J230" s="713"/>
      <c r="K230" s="714"/>
      <c r="L230" s="714"/>
      <c r="M230" s="715"/>
      <c r="N230" s="713"/>
      <c r="O230" s="714"/>
      <c r="P230" s="714"/>
      <c r="Q230" s="715"/>
      <c r="R230" s="713"/>
      <c r="S230" s="714"/>
      <c r="T230" s="714"/>
      <c r="U230" s="714"/>
      <c r="V230" s="715"/>
      <c r="W230" s="713"/>
      <c r="X230" s="714"/>
      <c r="Y230" s="714"/>
      <c r="Z230" s="715"/>
      <c r="AA230" s="713"/>
      <c r="AB230" s="714"/>
      <c r="AC230" s="715"/>
      <c r="AD230" s="713"/>
      <c r="AE230" s="715"/>
      <c r="AF230" s="713"/>
      <c r="AG230" s="714"/>
      <c r="AH230" s="715"/>
      <c r="AI230" s="713"/>
      <c r="AJ230" s="715"/>
      <c r="AK230" s="686"/>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c r="BI230" s="687"/>
      <c r="BJ230" s="687"/>
      <c r="BK230" s="687"/>
      <c r="BL230" s="687"/>
      <c r="BM230" s="688"/>
    </row>
    <row r="231" spans="2:65" s="34" customFormat="1" ht="18" customHeight="1">
      <c r="B231" s="713"/>
      <c r="C231" s="714"/>
      <c r="D231" s="714"/>
      <c r="E231" s="714"/>
      <c r="F231" s="714"/>
      <c r="G231" s="715"/>
      <c r="H231" s="713"/>
      <c r="I231" s="715"/>
      <c r="J231" s="713"/>
      <c r="K231" s="714"/>
      <c r="L231" s="714"/>
      <c r="M231" s="715"/>
      <c r="N231" s="713"/>
      <c r="O231" s="714"/>
      <c r="P231" s="714"/>
      <c r="Q231" s="715"/>
      <c r="R231" s="713"/>
      <c r="S231" s="714"/>
      <c r="T231" s="714"/>
      <c r="U231" s="714"/>
      <c r="V231" s="715"/>
      <c r="W231" s="713"/>
      <c r="X231" s="714"/>
      <c r="Y231" s="714"/>
      <c r="Z231" s="715"/>
      <c r="AA231" s="713"/>
      <c r="AB231" s="714"/>
      <c r="AC231" s="715"/>
      <c r="AD231" s="713"/>
      <c r="AE231" s="715"/>
      <c r="AF231" s="713"/>
      <c r="AG231" s="714"/>
      <c r="AH231" s="715"/>
      <c r="AI231" s="713"/>
      <c r="AJ231" s="715"/>
      <c r="AK231" s="686"/>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c r="BI231" s="687"/>
      <c r="BJ231" s="687"/>
      <c r="BK231" s="687"/>
      <c r="BL231" s="687"/>
      <c r="BM231" s="688"/>
    </row>
    <row r="232" spans="2:65" s="34" customFormat="1" ht="18" customHeight="1">
      <c r="B232" s="716"/>
      <c r="C232" s="717"/>
      <c r="D232" s="717"/>
      <c r="E232" s="717"/>
      <c r="F232" s="717"/>
      <c r="G232" s="718"/>
      <c r="H232" s="716"/>
      <c r="I232" s="718"/>
      <c r="J232" s="716"/>
      <c r="K232" s="717"/>
      <c r="L232" s="717"/>
      <c r="M232" s="718"/>
      <c r="N232" s="716"/>
      <c r="O232" s="717"/>
      <c r="P232" s="717"/>
      <c r="Q232" s="718"/>
      <c r="R232" s="716"/>
      <c r="S232" s="717"/>
      <c r="T232" s="717"/>
      <c r="U232" s="717"/>
      <c r="V232" s="718"/>
      <c r="W232" s="716"/>
      <c r="X232" s="717"/>
      <c r="Y232" s="717"/>
      <c r="Z232" s="718"/>
      <c r="AA232" s="716"/>
      <c r="AB232" s="717"/>
      <c r="AC232" s="718"/>
      <c r="AD232" s="716"/>
      <c r="AE232" s="718"/>
      <c r="AF232" s="716"/>
      <c r="AG232" s="717"/>
      <c r="AH232" s="718"/>
      <c r="AI232" s="716"/>
      <c r="AJ232" s="718"/>
      <c r="AK232" s="689"/>
      <c r="AL232" s="690"/>
      <c r="AM232" s="690"/>
      <c r="AN232" s="690"/>
      <c r="AO232" s="690"/>
      <c r="AP232" s="690"/>
      <c r="AQ232" s="690"/>
      <c r="AR232" s="690"/>
      <c r="AS232" s="690"/>
      <c r="AT232" s="690"/>
      <c r="AU232" s="690"/>
      <c r="AV232" s="690"/>
      <c r="AW232" s="690"/>
      <c r="AX232" s="690"/>
      <c r="AY232" s="690"/>
      <c r="AZ232" s="690"/>
      <c r="BA232" s="690"/>
      <c r="BB232" s="690"/>
      <c r="BC232" s="690"/>
      <c r="BD232" s="690"/>
      <c r="BE232" s="690"/>
      <c r="BF232" s="690"/>
      <c r="BG232" s="690"/>
      <c r="BH232" s="690"/>
      <c r="BI232" s="690"/>
      <c r="BJ232" s="690"/>
      <c r="BK232" s="690"/>
      <c r="BL232" s="690"/>
      <c r="BM232" s="691"/>
    </row>
    <row r="233" spans="2:65" s="34" customFormat="1" ht="18" customHeight="1">
      <c r="B233" s="692" t="s">
        <v>527</v>
      </c>
      <c r="C233" s="693"/>
      <c r="D233" s="693"/>
      <c r="E233" s="693"/>
      <c r="F233" s="693"/>
      <c r="G233" s="694"/>
      <c r="H233" s="692" t="s">
        <v>388</v>
      </c>
      <c r="I233" s="694"/>
      <c r="J233" s="692" t="s">
        <v>80</v>
      </c>
      <c r="K233" s="693"/>
      <c r="L233" s="693"/>
      <c r="M233" s="694"/>
      <c r="N233" s="692">
        <v>-40</v>
      </c>
      <c r="O233" s="693"/>
      <c r="P233" s="693"/>
      <c r="Q233" s="694"/>
      <c r="R233" s="692" t="s">
        <v>528</v>
      </c>
      <c r="S233" s="693"/>
      <c r="T233" s="693"/>
      <c r="U233" s="693"/>
      <c r="V233" s="694"/>
      <c r="W233" s="692" t="s">
        <v>482</v>
      </c>
      <c r="X233" s="693"/>
      <c r="Y233" s="693"/>
      <c r="Z233" s="694"/>
      <c r="AA233" s="692">
        <v>5</v>
      </c>
      <c r="AB233" s="693"/>
      <c r="AC233" s="694"/>
      <c r="AD233" s="692">
        <v>8</v>
      </c>
      <c r="AE233" s="694"/>
      <c r="AF233" s="692">
        <v>1200</v>
      </c>
      <c r="AG233" s="693"/>
      <c r="AH233" s="694"/>
      <c r="AI233" s="692">
        <v>50</v>
      </c>
      <c r="AJ233" s="694"/>
      <c r="AK233" s="701" t="s">
        <v>529</v>
      </c>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3"/>
    </row>
    <row r="234" spans="2:65" s="34" customFormat="1" ht="18" customHeight="1">
      <c r="B234" s="695"/>
      <c r="C234" s="696"/>
      <c r="D234" s="696"/>
      <c r="E234" s="696"/>
      <c r="F234" s="696"/>
      <c r="G234" s="697"/>
      <c r="H234" s="695"/>
      <c r="I234" s="697"/>
      <c r="J234" s="695"/>
      <c r="K234" s="696"/>
      <c r="L234" s="696"/>
      <c r="M234" s="697"/>
      <c r="N234" s="695"/>
      <c r="O234" s="696"/>
      <c r="P234" s="696"/>
      <c r="Q234" s="697"/>
      <c r="R234" s="695"/>
      <c r="S234" s="696"/>
      <c r="T234" s="696"/>
      <c r="U234" s="696"/>
      <c r="V234" s="697"/>
      <c r="W234" s="695"/>
      <c r="X234" s="696"/>
      <c r="Y234" s="696"/>
      <c r="Z234" s="697"/>
      <c r="AA234" s="695"/>
      <c r="AB234" s="696"/>
      <c r="AC234" s="697"/>
      <c r="AD234" s="695"/>
      <c r="AE234" s="697"/>
      <c r="AF234" s="695"/>
      <c r="AG234" s="696"/>
      <c r="AH234" s="697"/>
      <c r="AI234" s="695"/>
      <c r="AJ234" s="697"/>
      <c r="AK234" s="704"/>
      <c r="AL234" s="705"/>
      <c r="AM234" s="705"/>
      <c r="AN234" s="705"/>
      <c r="AO234" s="705"/>
      <c r="AP234" s="705"/>
      <c r="AQ234" s="705"/>
      <c r="AR234" s="705"/>
      <c r="AS234" s="705"/>
      <c r="AT234" s="705"/>
      <c r="AU234" s="705"/>
      <c r="AV234" s="705"/>
      <c r="AW234" s="705"/>
      <c r="AX234" s="705"/>
      <c r="AY234" s="705"/>
      <c r="AZ234" s="705"/>
      <c r="BA234" s="705"/>
      <c r="BB234" s="705"/>
      <c r="BC234" s="705"/>
      <c r="BD234" s="705"/>
      <c r="BE234" s="705"/>
      <c r="BF234" s="705"/>
      <c r="BG234" s="705"/>
      <c r="BH234" s="705"/>
      <c r="BI234" s="705"/>
      <c r="BJ234" s="705"/>
      <c r="BK234" s="705"/>
      <c r="BL234" s="705"/>
      <c r="BM234" s="706"/>
    </row>
    <row r="235" spans="2:65" s="34" customFormat="1" ht="18" customHeight="1">
      <c r="B235" s="695"/>
      <c r="C235" s="696"/>
      <c r="D235" s="696"/>
      <c r="E235" s="696"/>
      <c r="F235" s="696"/>
      <c r="G235" s="697"/>
      <c r="H235" s="695"/>
      <c r="I235" s="697"/>
      <c r="J235" s="695"/>
      <c r="K235" s="696"/>
      <c r="L235" s="696"/>
      <c r="M235" s="697"/>
      <c r="N235" s="695"/>
      <c r="O235" s="696"/>
      <c r="P235" s="696"/>
      <c r="Q235" s="697"/>
      <c r="R235" s="695"/>
      <c r="S235" s="696"/>
      <c r="T235" s="696"/>
      <c r="U235" s="696"/>
      <c r="V235" s="697"/>
      <c r="W235" s="695"/>
      <c r="X235" s="696"/>
      <c r="Y235" s="696"/>
      <c r="Z235" s="697"/>
      <c r="AA235" s="695"/>
      <c r="AB235" s="696"/>
      <c r="AC235" s="697"/>
      <c r="AD235" s="695"/>
      <c r="AE235" s="697"/>
      <c r="AF235" s="695"/>
      <c r="AG235" s="696"/>
      <c r="AH235" s="697"/>
      <c r="AI235" s="695"/>
      <c r="AJ235" s="697"/>
      <c r="AK235" s="704"/>
      <c r="AL235" s="705"/>
      <c r="AM235" s="705"/>
      <c r="AN235" s="705"/>
      <c r="AO235" s="705"/>
      <c r="AP235" s="705"/>
      <c r="AQ235" s="705"/>
      <c r="AR235" s="705"/>
      <c r="AS235" s="705"/>
      <c r="AT235" s="705"/>
      <c r="AU235" s="705"/>
      <c r="AV235" s="705"/>
      <c r="AW235" s="705"/>
      <c r="AX235" s="705"/>
      <c r="AY235" s="705"/>
      <c r="AZ235" s="705"/>
      <c r="BA235" s="705"/>
      <c r="BB235" s="705"/>
      <c r="BC235" s="705"/>
      <c r="BD235" s="705"/>
      <c r="BE235" s="705"/>
      <c r="BF235" s="705"/>
      <c r="BG235" s="705"/>
      <c r="BH235" s="705"/>
      <c r="BI235" s="705"/>
      <c r="BJ235" s="705"/>
      <c r="BK235" s="705"/>
      <c r="BL235" s="705"/>
      <c r="BM235" s="706"/>
    </row>
    <row r="236" spans="2:65" s="34" customFormat="1" ht="18" customHeight="1">
      <c r="B236" s="698"/>
      <c r="C236" s="699"/>
      <c r="D236" s="699"/>
      <c r="E236" s="699"/>
      <c r="F236" s="699"/>
      <c r="G236" s="700"/>
      <c r="H236" s="698"/>
      <c r="I236" s="700"/>
      <c r="J236" s="698"/>
      <c r="K236" s="699"/>
      <c r="L236" s="699"/>
      <c r="M236" s="700"/>
      <c r="N236" s="698"/>
      <c r="O236" s="699"/>
      <c r="P236" s="699"/>
      <c r="Q236" s="700"/>
      <c r="R236" s="698"/>
      <c r="S236" s="699"/>
      <c r="T236" s="699"/>
      <c r="U236" s="699"/>
      <c r="V236" s="700"/>
      <c r="W236" s="698"/>
      <c r="X236" s="699"/>
      <c r="Y236" s="699"/>
      <c r="Z236" s="700"/>
      <c r="AA236" s="698"/>
      <c r="AB236" s="699"/>
      <c r="AC236" s="700"/>
      <c r="AD236" s="698"/>
      <c r="AE236" s="700"/>
      <c r="AF236" s="698"/>
      <c r="AG236" s="699"/>
      <c r="AH236" s="700"/>
      <c r="AI236" s="698"/>
      <c r="AJ236" s="700"/>
      <c r="AK236" s="707"/>
      <c r="AL236" s="708"/>
      <c r="AM236" s="708"/>
      <c r="AN236" s="708"/>
      <c r="AO236" s="708"/>
      <c r="AP236" s="708"/>
      <c r="AQ236" s="708"/>
      <c r="AR236" s="708"/>
      <c r="AS236" s="708"/>
      <c r="AT236" s="708"/>
      <c r="AU236" s="708"/>
      <c r="AV236" s="708"/>
      <c r="AW236" s="708"/>
      <c r="AX236" s="708"/>
      <c r="AY236" s="708"/>
      <c r="AZ236" s="708"/>
      <c r="BA236" s="708"/>
      <c r="BB236" s="708"/>
      <c r="BC236" s="708"/>
      <c r="BD236" s="708"/>
      <c r="BE236" s="708"/>
      <c r="BF236" s="708"/>
      <c r="BG236" s="708"/>
      <c r="BH236" s="708"/>
      <c r="BI236" s="708"/>
      <c r="BJ236" s="708"/>
      <c r="BK236" s="708"/>
      <c r="BL236" s="708"/>
      <c r="BM236" s="709"/>
    </row>
    <row r="237" spans="2:65" s="34" customFormat="1" ht="18" customHeight="1">
      <c r="B237" s="34">
        <v>1</v>
      </c>
      <c r="C237" s="34">
        <v>2</v>
      </c>
      <c r="D237" s="34">
        <v>3</v>
      </c>
      <c r="E237" s="34">
        <v>4</v>
      </c>
      <c r="F237" s="34">
        <v>5</v>
      </c>
      <c r="G237" s="34">
        <v>6</v>
      </c>
      <c r="H237" s="34">
        <v>7</v>
      </c>
      <c r="I237" s="34">
        <v>8</v>
      </c>
      <c r="J237" s="34">
        <v>9</v>
      </c>
      <c r="K237" s="34">
        <v>10</v>
      </c>
      <c r="L237" s="34">
        <v>11</v>
      </c>
      <c r="M237" s="34">
        <v>12</v>
      </c>
      <c r="N237" s="34">
        <v>13</v>
      </c>
      <c r="O237" s="34">
        <v>14</v>
      </c>
      <c r="P237" s="34">
        <v>15</v>
      </c>
      <c r="Q237" s="34">
        <v>16</v>
      </c>
      <c r="R237" s="34">
        <v>17</v>
      </c>
      <c r="S237" s="34">
        <v>18</v>
      </c>
      <c r="T237" s="34">
        <v>19</v>
      </c>
      <c r="U237" s="34">
        <v>20</v>
      </c>
      <c r="V237" s="34">
        <v>21</v>
      </c>
      <c r="W237" s="34">
        <v>22</v>
      </c>
      <c r="X237" s="34">
        <v>23</v>
      </c>
      <c r="Y237" s="34">
        <v>24</v>
      </c>
      <c r="Z237" s="34">
        <v>25</v>
      </c>
      <c r="AA237" s="34">
        <v>26</v>
      </c>
    </row>
    <row r="238" spans="2:65" s="34" customFormat="1" ht="18" customHeight="1">
      <c r="B238" s="728" t="s">
        <v>920</v>
      </c>
      <c r="C238" s="729"/>
      <c r="D238" s="729"/>
      <c r="E238" s="729"/>
      <c r="F238" s="729"/>
      <c r="G238" s="729"/>
      <c r="H238" s="729"/>
      <c r="I238" s="729"/>
      <c r="J238" s="729"/>
      <c r="K238" s="729"/>
      <c r="L238" s="729"/>
      <c r="M238" s="729"/>
      <c r="N238" s="729"/>
      <c r="O238" s="729"/>
      <c r="P238" s="729"/>
      <c r="Q238" s="729"/>
      <c r="R238" s="729"/>
      <c r="S238" s="729"/>
      <c r="T238" s="729"/>
      <c r="U238" s="729"/>
      <c r="V238" s="729"/>
      <c r="W238" s="729"/>
      <c r="X238" s="729"/>
      <c r="Y238" s="729"/>
      <c r="Z238" s="729"/>
      <c r="AA238" s="729"/>
      <c r="AB238" s="729"/>
      <c r="AC238" s="729"/>
      <c r="AD238" s="729"/>
      <c r="AE238" s="729"/>
      <c r="AF238" s="729"/>
      <c r="AG238" s="729"/>
      <c r="AH238" s="729"/>
      <c r="AI238" s="729"/>
      <c r="AJ238" s="729"/>
      <c r="AK238" s="729"/>
      <c r="AL238" s="729"/>
      <c r="AM238" s="729"/>
      <c r="AN238" s="729"/>
      <c r="AO238" s="729"/>
      <c r="AP238" s="729"/>
      <c r="AQ238" s="729"/>
      <c r="AR238" s="729"/>
      <c r="AS238" s="729"/>
      <c r="AT238" s="729"/>
      <c r="AU238" s="729"/>
      <c r="AV238" s="729"/>
      <c r="AW238" s="729"/>
      <c r="AX238" s="729"/>
      <c r="AY238" s="729"/>
      <c r="AZ238" s="729"/>
      <c r="BA238" s="729"/>
      <c r="BB238" s="729"/>
      <c r="BC238" s="729"/>
      <c r="BD238" s="729"/>
      <c r="BE238" s="729"/>
      <c r="BF238" s="729"/>
      <c r="BG238" s="729"/>
      <c r="BH238" s="729"/>
      <c r="BI238" s="729"/>
      <c r="BJ238" s="729"/>
      <c r="BK238" s="729"/>
      <c r="BL238" s="729"/>
      <c r="BM238" s="730"/>
    </row>
    <row r="239" spans="2:65" s="34" customFormat="1" ht="18" customHeight="1">
      <c r="B239" s="731"/>
      <c r="C239" s="732"/>
      <c r="D239" s="732"/>
      <c r="E239" s="732"/>
      <c r="F239" s="732"/>
      <c r="G239" s="732"/>
      <c r="H239" s="732"/>
      <c r="I239" s="732"/>
      <c r="J239" s="732"/>
      <c r="K239" s="732"/>
      <c r="L239" s="732"/>
      <c r="M239" s="732"/>
      <c r="N239" s="732"/>
      <c r="O239" s="732"/>
      <c r="P239" s="732"/>
      <c r="Q239" s="732"/>
      <c r="R239" s="732"/>
      <c r="S239" s="732"/>
      <c r="T239" s="732"/>
      <c r="U239" s="732"/>
      <c r="V239" s="732"/>
      <c r="W239" s="732"/>
      <c r="X239" s="732"/>
      <c r="Y239" s="732"/>
      <c r="Z239" s="732"/>
      <c r="AA239" s="732"/>
      <c r="AB239" s="732"/>
      <c r="AC239" s="732"/>
      <c r="AD239" s="732"/>
      <c r="AE239" s="732"/>
      <c r="AF239" s="732"/>
      <c r="AG239" s="732"/>
      <c r="AH239" s="732"/>
      <c r="AI239" s="732"/>
      <c r="AJ239" s="732"/>
      <c r="AK239" s="732"/>
      <c r="AL239" s="732"/>
      <c r="AM239" s="732"/>
      <c r="AN239" s="732"/>
      <c r="AO239" s="732"/>
      <c r="AP239" s="732"/>
      <c r="AQ239" s="732"/>
      <c r="AR239" s="732"/>
      <c r="AS239" s="732"/>
      <c r="AT239" s="732"/>
      <c r="AU239" s="732"/>
      <c r="AV239" s="732"/>
      <c r="AW239" s="732"/>
      <c r="AX239" s="732"/>
      <c r="AY239" s="732"/>
      <c r="AZ239" s="732"/>
      <c r="BA239" s="732"/>
      <c r="BB239" s="732"/>
      <c r="BC239" s="732"/>
      <c r="BD239" s="732"/>
      <c r="BE239" s="732"/>
      <c r="BF239" s="732"/>
      <c r="BG239" s="732"/>
      <c r="BH239" s="732"/>
      <c r="BI239" s="732"/>
      <c r="BJ239" s="732"/>
      <c r="BK239" s="732"/>
      <c r="BL239" s="732"/>
      <c r="BM239" s="733"/>
    </row>
    <row r="240" spans="2:65" s="34" customFormat="1" ht="18" customHeight="1">
      <c r="B240" s="736" t="s">
        <v>54</v>
      </c>
      <c r="C240" s="737"/>
      <c r="D240" s="737"/>
      <c r="E240" s="737"/>
      <c r="F240" s="737"/>
      <c r="G240" s="738"/>
      <c r="H240" s="736" t="s">
        <v>384</v>
      </c>
      <c r="I240" s="737"/>
      <c r="J240" s="737"/>
      <c r="K240" s="738"/>
      <c r="L240" s="736" t="s">
        <v>188</v>
      </c>
      <c r="M240" s="737"/>
      <c r="N240" s="737"/>
      <c r="O240" s="737"/>
      <c r="P240" s="737"/>
      <c r="Q240" s="738"/>
      <c r="R240" s="736" t="s">
        <v>338</v>
      </c>
      <c r="S240" s="737"/>
      <c r="T240" s="737"/>
      <c r="U240" s="738"/>
      <c r="V240" s="736" t="s">
        <v>200</v>
      </c>
      <c r="W240" s="738"/>
      <c r="X240" s="736" t="s">
        <v>345</v>
      </c>
      <c r="Y240" s="737"/>
      <c r="Z240" s="738"/>
      <c r="AA240" s="736" t="s">
        <v>339</v>
      </c>
      <c r="AB240" s="737"/>
      <c r="AC240" s="737"/>
      <c r="AD240" s="737"/>
      <c r="AE240" s="737"/>
      <c r="AF240" s="737"/>
      <c r="AG240" s="737"/>
      <c r="AH240" s="737"/>
      <c r="AI240" s="737"/>
      <c r="AJ240" s="737"/>
      <c r="AK240" s="737"/>
      <c r="AL240" s="737"/>
      <c r="AM240" s="737"/>
      <c r="AN240" s="737"/>
      <c r="AO240" s="737"/>
      <c r="AP240" s="737"/>
      <c r="AQ240" s="737"/>
      <c r="AR240" s="737"/>
      <c r="AS240" s="737"/>
      <c r="AT240" s="737"/>
      <c r="AU240" s="737"/>
      <c r="AV240" s="737"/>
      <c r="AW240" s="737"/>
      <c r="AX240" s="737"/>
      <c r="AY240" s="737"/>
      <c r="AZ240" s="737"/>
      <c r="BA240" s="737"/>
      <c r="BB240" s="737"/>
      <c r="BC240" s="737"/>
      <c r="BD240" s="737"/>
      <c r="BE240" s="737"/>
      <c r="BF240" s="737"/>
      <c r="BG240" s="737"/>
      <c r="BH240" s="737"/>
      <c r="BI240" s="737"/>
      <c r="BJ240" s="737"/>
      <c r="BK240" s="737"/>
      <c r="BL240" s="737"/>
      <c r="BM240" s="738"/>
    </row>
    <row r="241" spans="2:65" s="34" customFormat="1" ht="18" customHeight="1">
      <c r="B241" s="710" t="s">
        <v>921</v>
      </c>
      <c r="C241" s="711"/>
      <c r="D241" s="711"/>
      <c r="E241" s="711"/>
      <c r="F241" s="711"/>
      <c r="G241" s="712"/>
      <c r="H241" s="710"/>
      <c r="I241" s="711"/>
      <c r="J241" s="711"/>
      <c r="K241" s="712"/>
      <c r="L241" s="710"/>
      <c r="M241" s="711"/>
      <c r="N241" s="711"/>
      <c r="O241" s="711"/>
      <c r="P241" s="711"/>
      <c r="Q241" s="712"/>
      <c r="R241" s="710"/>
      <c r="S241" s="711"/>
      <c r="T241" s="711"/>
      <c r="U241" s="712"/>
      <c r="V241" s="710"/>
      <c r="W241" s="712"/>
      <c r="X241" s="710"/>
      <c r="Y241" s="711"/>
      <c r="Z241" s="712"/>
      <c r="AA241" s="683"/>
      <c r="AB241" s="684"/>
      <c r="AC241" s="684"/>
      <c r="AD241" s="684"/>
      <c r="AE241" s="684"/>
      <c r="AF241" s="684"/>
      <c r="AG241" s="684"/>
      <c r="AH241" s="684"/>
      <c r="AI241" s="684"/>
      <c r="AJ241" s="684"/>
      <c r="AK241" s="684"/>
      <c r="AL241" s="684"/>
      <c r="AM241" s="684"/>
      <c r="AN241" s="684"/>
      <c r="AO241" s="684"/>
      <c r="AP241" s="684"/>
      <c r="AQ241" s="684"/>
      <c r="AR241" s="684"/>
      <c r="AS241" s="684"/>
      <c r="AT241" s="684"/>
      <c r="AU241" s="684"/>
      <c r="AV241" s="684"/>
      <c r="AW241" s="684"/>
      <c r="AX241" s="684"/>
      <c r="AY241" s="684"/>
      <c r="AZ241" s="684"/>
      <c r="BA241" s="684"/>
      <c r="BB241" s="684"/>
      <c r="BC241" s="684"/>
      <c r="BD241" s="684"/>
      <c r="BE241" s="684"/>
      <c r="BF241" s="684"/>
      <c r="BG241" s="684"/>
      <c r="BH241" s="684"/>
      <c r="BI241" s="684"/>
      <c r="BJ241" s="684"/>
      <c r="BK241" s="684"/>
      <c r="BL241" s="684"/>
      <c r="BM241" s="685"/>
    </row>
    <row r="242" spans="2:65" s="34" customFormat="1" ht="18" customHeight="1">
      <c r="B242" s="716"/>
      <c r="C242" s="717"/>
      <c r="D242" s="717"/>
      <c r="E242" s="717"/>
      <c r="F242" s="717"/>
      <c r="G242" s="718"/>
      <c r="H242" s="716"/>
      <c r="I242" s="717"/>
      <c r="J242" s="717"/>
      <c r="K242" s="718"/>
      <c r="L242" s="716"/>
      <c r="M242" s="717"/>
      <c r="N242" s="717"/>
      <c r="O242" s="717"/>
      <c r="P242" s="717"/>
      <c r="Q242" s="718"/>
      <c r="R242" s="716"/>
      <c r="S242" s="717"/>
      <c r="T242" s="717"/>
      <c r="U242" s="718"/>
      <c r="V242" s="716"/>
      <c r="W242" s="718"/>
      <c r="X242" s="716"/>
      <c r="Y242" s="717"/>
      <c r="Z242" s="718"/>
      <c r="AA242" s="689"/>
      <c r="AB242" s="690"/>
      <c r="AC242" s="690"/>
      <c r="AD242" s="690"/>
      <c r="AE242" s="690"/>
      <c r="AF242" s="690"/>
      <c r="AG242" s="690"/>
      <c r="AH242" s="690"/>
      <c r="AI242" s="690"/>
      <c r="AJ242" s="690"/>
      <c r="AK242" s="690"/>
      <c r="AL242" s="690"/>
      <c r="AM242" s="690"/>
      <c r="AN242" s="690"/>
      <c r="AO242" s="690"/>
      <c r="AP242" s="690"/>
      <c r="AQ242" s="690"/>
      <c r="AR242" s="690"/>
      <c r="AS242" s="690"/>
      <c r="AT242" s="690"/>
      <c r="AU242" s="690"/>
      <c r="AV242" s="690"/>
      <c r="AW242" s="690"/>
      <c r="AX242" s="690"/>
      <c r="AY242" s="690"/>
      <c r="AZ242" s="690"/>
      <c r="BA242" s="690"/>
      <c r="BB242" s="690"/>
      <c r="BC242" s="690"/>
      <c r="BD242" s="690"/>
      <c r="BE242" s="690"/>
      <c r="BF242" s="690"/>
      <c r="BG242" s="690"/>
      <c r="BH242" s="690"/>
      <c r="BI242" s="690"/>
      <c r="BJ242" s="690"/>
      <c r="BK242" s="690"/>
      <c r="BL242" s="690"/>
      <c r="BM242" s="691"/>
    </row>
    <row r="243" spans="2:65" s="34" customFormat="1" ht="18" customHeight="1">
      <c r="B243" s="692" t="s">
        <v>534</v>
      </c>
      <c r="C243" s="693"/>
      <c r="D243" s="693"/>
      <c r="E243" s="693"/>
      <c r="F243" s="693"/>
      <c r="G243" s="694"/>
      <c r="H243" s="692" t="s">
        <v>68</v>
      </c>
      <c r="I243" s="693"/>
      <c r="J243" s="693"/>
      <c r="K243" s="694"/>
      <c r="L243" s="692" t="s">
        <v>922</v>
      </c>
      <c r="M243" s="693"/>
      <c r="N243" s="693"/>
      <c r="O243" s="693"/>
      <c r="P243" s="693"/>
      <c r="Q243" s="694"/>
      <c r="R243" s="692">
        <v>4</v>
      </c>
      <c r="S243" s="693"/>
      <c r="T243" s="693"/>
      <c r="U243" s="694"/>
      <c r="V243" s="692" t="s">
        <v>923</v>
      </c>
      <c r="W243" s="694"/>
      <c r="X243" s="692" t="s">
        <v>924</v>
      </c>
      <c r="Y243" s="693"/>
      <c r="Z243" s="694"/>
      <c r="AA243" s="701" t="s">
        <v>925</v>
      </c>
      <c r="AB243" s="702"/>
      <c r="AC243" s="702"/>
      <c r="AD243" s="702"/>
      <c r="AE243" s="702"/>
      <c r="AF243" s="702"/>
      <c r="AG243" s="702"/>
      <c r="AH243" s="702"/>
      <c r="AI243" s="702"/>
      <c r="AJ243" s="702"/>
      <c r="AK243" s="702"/>
      <c r="AL243" s="702"/>
      <c r="AM243" s="702"/>
      <c r="AN243" s="702"/>
      <c r="AO243" s="702"/>
      <c r="AP243" s="702"/>
      <c r="AQ243" s="702"/>
      <c r="AR243" s="702"/>
      <c r="AS243" s="702"/>
      <c r="AT243" s="702"/>
      <c r="AU243" s="702"/>
      <c r="AV243" s="702"/>
      <c r="AW243" s="702"/>
      <c r="AX243" s="702"/>
      <c r="AY243" s="702"/>
      <c r="AZ243" s="702"/>
      <c r="BA243" s="702"/>
      <c r="BB243" s="702"/>
      <c r="BC243" s="702"/>
      <c r="BD243" s="702"/>
      <c r="BE243" s="702"/>
      <c r="BF243" s="702"/>
      <c r="BG243" s="702"/>
      <c r="BH243" s="702"/>
      <c r="BI243" s="702"/>
      <c r="BJ243" s="702"/>
      <c r="BK243" s="702"/>
      <c r="BL243" s="702"/>
      <c r="BM243" s="703"/>
    </row>
    <row r="244" spans="2:65" s="34" customFormat="1" ht="18" customHeight="1">
      <c r="B244" s="698"/>
      <c r="C244" s="699"/>
      <c r="D244" s="699"/>
      <c r="E244" s="699"/>
      <c r="F244" s="699"/>
      <c r="G244" s="700"/>
      <c r="H244" s="698"/>
      <c r="I244" s="699"/>
      <c r="J244" s="699"/>
      <c r="K244" s="700"/>
      <c r="L244" s="698"/>
      <c r="M244" s="699"/>
      <c r="N244" s="699"/>
      <c r="O244" s="699"/>
      <c r="P244" s="699"/>
      <c r="Q244" s="700"/>
      <c r="R244" s="698"/>
      <c r="S244" s="699"/>
      <c r="T244" s="699"/>
      <c r="U244" s="700"/>
      <c r="V244" s="698"/>
      <c r="W244" s="700"/>
      <c r="X244" s="698"/>
      <c r="Y244" s="699"/>
      <c r="Z244" s="700"/>
      <c r="AA244" s="707"/>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8"/>
      <c r="AW244" s="708"/>
      <c r="AX244" s="708"/>
      <c r="AY244" s="708"/>
      <c r="AZ244" s="708"/>
      <c r="BA244" s="708"/>
      <c r="BB244" s="708"/>
      <c r="BC244" s="708"/>
      <c r="BD244" s="708"/>
      <c r="BE244" s="708"/>
      <c r="BF244" s="708"/>
      <c r="BG244" s="708"/>
      <c r="BH244" s="708"/>
      <c r="BI244" s="708"/>
      <c r="BJ244" s="708"/>
      <c r="BK244" s="708"/>
      <c r="BL244" s="708"/>
      <c r="BM244" s="709"/>
    </row>
    <row r="245" spans="2:65" s="34" customFormat="1" ht="18" customHeight="1">
      <c r="B245" s="710" t="s">
        <v>536</v>
      </c>
      <c r="C245" s="711"/>
      <c r="D245" s="711"/>
      <c r="E245" s="711"/>
      <c r="F245" s="711"/>
      <c r="G245" s="712"/>
      <c r="H245" s="710" t="s">
        <v>926</v>
      </c>
      <c r="I245" s="711"/>
      <c r="J245" s="711"/>
      <c r="K245" s="712"/>
      <c r="L245" s="710" t="s">
        <v>927</v>
      </c>
      <c r="M245" s="711"/>
      <c r="N245" s="711"/>
      <c r="O245" s="711"/>
      <c r="P245" s="711"/>
      <c r="Q245" s="712"/>
      <c r="R245" s="710">
        <v>4</v>
      </c>
      <c r="S245" s="711"/>
      <c r="T245" s="711"/>
      <c r="U245" s="712"/>
      <c r="V245" s="710" t="s">
        <v>928</v>
      </c>
      <c r="W245" s="712"/>
      <c r="X245" s="710" t="s">
        <v>929</v>
      </c>
      <c r="Y245" s="711"/>
      <c r="Z245" s="712"/>
      <c r="AA245" s="683" t="s">
        <v>930</v>
      </c>
      <c r="AB245" s="684"/>
      <c r="AC245" s="684"/>
      <c r="AD245" s="684"/>
      <c r="AE245" s="684"/>
      <c r="AF245" s="684"/>
      <c r="AG245" s="684"/>
      <c r="AH245" s="684"/>
      <c r="AI245" s="684"/>
      <c r="AJ245" s="684"/>
      <c r="AK245" s="684"/>
      <c r="AL245" s="684"/>
      <c r="AM245" s="684"/>
      <c r="AN245" s="684"/>
      <c r="AO245" s="684"/>
      <c r="AP245" s="684"/>
      <c r="AQ245" s="684"/>
      <c r="AR245" s="684"/>
      <c r="AS245" s="684"/>
      <c r="AT245" s="684"/>
      <c r="AU245" s="684"/>
      <c r="AV245" s="684"/>
      <c r="AW245" s="684"/>
      <c r="AX245" s="684"/>
      <c r="AY245" s="684"/>
      <c r="AZ245" s="684"/>
      <c r="BA245" s="684"/>
      <c r="BB245" s="684"/>
      <c r="BC245" s="684"/>
      <c r="BD245" s="684"/>
      <c r="BE245" s="684"/>
      <c r="BF245" s="684"/>
      <c r="BG245" s="684"/>
      <c r="BH245" s="684"/>
      <c r="BI245" s="684"/>
      <c r="BJ245" s="684"/>
      <c r="BK245" s="684"/>
      <c r="BL245" s="684"/>
      <c r="BM245" s="685"/>
    </row>
    <row r="246" spans="2:65" s="34" customFormat="1" ht="18" customHeight="1">
      <c r="B246" s="716"/>
      <c r="C246" s="717"/>
      <c r="D246" s="717"/>
      <c r="E246" s="717"/>
      <c r="F246" s="717"/>
      <c r="G246" s="718"/>
      <c r="H246" s="716"/>
      <c r="I246" s="717"/>
      <c r="J246" s="717"/>
      <c r="K246" s="718"/>
      <c r="L246" s="716"/>
      <c r="M246" s="717"/>
      <c r="N246" s="717"/>
      <c r="O246" s="717"/>
      <c r="P246" s="717"/>
      <c r="Q246" s="718"/>
      <c r="R246" s="716"/>
      <c r="S246" s="717"/>
      <c r="T246" s="717"/>
      <c r="U246" s="718"/>
      <c r="V246" s="716"/>
      <c r="W246" s="718"/>
      <c r="X246" s="716"/>
      <c r="Y246" s="717"/>
      <c r="Z246" s="718"/>
      <c r="AA246" s="689"/>
      <c r="AB246" s="690"/>
      <c r="AC246" s="690"/>
      <c r="AD246" s="690"/>
      <c r="AE246" s="690"/>
      <c r="AF246" s="690"/>
      <c r="AG246" s="690"/>
      <c r="AH246" s="690"/>
      <c r="AI246" s="690"/>
      <c r="AJ246" s="690"/>
      <c r="AK246" s="690"/>
      <c r="AL246" s="690"/>
      <c r="AM246" s="690"/>
      <c r="AN246" s="690"/>
      <c r="AO246" s="690"/>
      <c r="AP246" s="690"/>
      <c r="AQ246" s="690"/>
      <c r="AR246" s="690"/>
      <c r="AS246" s="690"/>
      <c r="AT246" s="690"/>
      <c r="AU246" s="690"/>
      <c r="AV246" s="690"/>
      <c r="AW246" s="690"/>
      <c r="AX246" s="690"/>
      <c r="AY246" s="690"/>
      <c r="AZ246" s="690"/>
      <c r="BA246" s="690"/>
      <c r="BB246" s="690"/>
      <c r="BC246" s="690"/>
      <c r="BD246" s="690"/>
      <c r="BE246" s="690"/>
      <c r="BF246" s="690"/>
      <c r="BG246" s="690"/>
      <c r="BH246" s="690"/>
      <c r="BI246" s="690"/>
      <c r="BJ246" s="690"/>
      <c r="BK246" s="690"/>
      <c r="BL246" s="690"/>
      <c r="BM246" s="691"/>
    </row>
    <row r="247" spans="2:65" s="34" customFormat="1" ht="18" customHeight="1">
      <c r="B247" s="692" t="s">
        <v>538</v>
      </c>
      <c r="C247" s="693"/>
      <c r="D247" s="693"/>
      <c r="E247" s="693"/>
      <c r="F247" s="693"/>
      <c r="G247" s="694"/>
      <c r="H247" s="692" t="s">
        <v>82</v>
      </c>
      <c r="I247" s="693"/>
      <c r="J247" s="693"/>
      <c r="K247" s="694"/>
      <c r="L247" s="692" t="s">
        <v>931</v>
      </c>
      <c r="M247" s="693"/>
      <c r="N247" s="693"/>
      <c r="O247" s="693"/>
      <c r="P247" s="693"/>
      <c r="Q247" s="694"/>
      <c r="R247" s="692">
        <v>4</v>
      </c>
      <c r="S247" s="693"/>
      <c r="T247" s="693"/>
      <c r="U247" s="694"/>
      <c r="V247" s="692" t="s">
        <v>932</v>
      </c>
      <c r="W247" s="694"/>
      <c r="X247" s="692" t="s">
        <v>933</v>
      </c>
      <c r="Y247" s="693"/>
      <c r="Z247" s="694"/>
      <c r="AA247" s="701" t="s">
        <v>934</v>
      </c>
      <c r="AB247" s="702"/>
      <c r="AC247" s="702"/>
      <c r="AD247" s="702"/>
      <c r="AE247" s="702"/>
      <c r="AF247" s="702"/>
      <c r="AG247" s="702"/>
      <c r="AH247" s="702"/>
      <c r="AI247" s="702"/>
      <c r="AJ247" s="702"/>
      <c r="AK247" s="702"/>
      <c r="AL247" s="702"/>
      <c r="AM247" s="702"/>
      <c r="AN247" s="702"/>
      <c r="AO247" s="702"/>
      <c r="AP247" s="702"/>
      <c r="AQ247" s="702"/>
      <c r="AR247" s="702"/>
      <c r="AS247" s="702"/>
      <c r="AT247" s="702"/>
      <c r="AU247" s="702"/>
      <c r="AV247" s="702"/>
      <c r="AW247" s="702"/>
      <c r="AX247" s="702"/>
      <c r="AY247" s="702"/>
      <c r="AZ247" s="702"/>
      <c r="BA247" s="702"/>
      <c r="BB247" s="702"/>
      <c r="BC247" s="702"/>
      <c r="BD247" s="702"/>
      <c r="BE247" s="702"/>
      <c r="BF247" s="702"/>
      <c r="BG247" s="702"/>
      <c r="BH247" s="702"/>
      <c r="BI247" s="702"/>
      <c r="BJ247" s="702"/>
      <c r="BK247" s="702"/>
      <c r="BL247" s="702"/>
      <c r="BM247" s="703"/>
    </row>
    <row r="248" spans="2:65" s="34" customFormat="1" ht="18" customHeight="1">
      <c r="B248" s="698"/>
      <c r="C248" s="699"/>
      <c r="D248" s="699"/>
      <c r="E248" s="699"/>
      <c r="F248" s="699"/>
      <c r="G248" s="700"/>
      <c r="H248" s="698"/>
      <c r="I248" s="699"/>
      <c r="J248" s="699"/>
      <c r="K248" s="700"/>
      <c r="L248" s="698"/>
      <c r="M248" s="699"/>
      <c r="N248" s="699"/>
      <c r="O248" s="699"/>
      <c r="P248" s="699"/>
      <c r="Q248" s="700"/>
      <c r="R248" s="698"/>
      <c r="S248" s="699"/>
      <c r="T248" s="699"/>
      <c r="U248" s="700"/>
      <c r="V248" s="698"/>
      <c r="W248" s="700"/>
      <c r="X248" s="698"/>
      <c r="Y248" s="699"/>
      <c r="Z248" s="700"/>
      <c r="AA248" s="707"/>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8"/>
      <c r="AW248" s="708"/>
      <c r="AX248" s="708"/>
      <c r="AY248" s="708"/>
      <c r="AZ248" s="708"/>
      <c r="BA248" s="708"/>
      <c r="BB248" s="708"/>
      <c r="BC248" s="708"/>
      <c r="BD248" s="708"/>
      <c r="BE248" s="708"/>
      <c r="BF248" s="708"/>
      <c r="BG248" s="708"/>
      <c r="BH248" s="708"/>
      <c r="BI248" s="708"/>
      <c r="BJ248" s="708"/>
      <c r="BK248" s="708"/>
      <c r="BL248" s="708"/>
      <c r="BM248" s="709"/>
    </row>
    <row r="249" spans="2:65" s="34" customFormat="1" ht="18" customHeight="1">
      <c r="B249" s="710" t="s">
        <v>540</v>
      </c>
      <c r="C249" s="711"/>
      <c r="D249" s="711"/>
      <c r="E249" s="711"/>
      <c r="F249" s="711"/>
      <c r="G249" s="712"/>
      <c r="H249" s="710" t="s">
        <v>82</v>
      </c>
      <c r="I249" s="711"/>
      <c r="J249" s="711"/>
      <c r="K249" s="712"/>
      <c r="L249" s="710">
        <v>0</v>
      </c>
      <c r="M249" s="711"/>
      <c r="N249" s="711"/>
      <c r="O249" s="711"/>
      <c r="P249" s="711"/>
      <c r="Q249" s="712"/>
      <c r="R249" s="710">
        <v>4</v>
      </c>
      <c r="S249" s="711"/>
      <c r="T249" s="711"/>
      <c r="U249" s="712"/>
      <c r="V249" s="710" t="s">
        <v>935</v>
      </c>
      <c r="W249" s="712"/>
      <c r="X249" s="710" t="s">
        <v>936</v>
      </c>
      <c r="Y249" s="711"/>
      <c r="Z249" s="712"/>
      <c r="AA249" s="683" t="s">
        <v>937</v>
      </c>
      <c r="AB249" s="684"/>
      <c r="AC249" s="684"/>
      <c r="AD249" s="684"/>
      <c r="AE249" s="684"/>
      <c r="AF249" s="684"/>
      <c r="AG249" s="684"/>
      <c r="AH249" s="684"/>
      <c r="AI249" s="684"/>
      <c r="AJ249" s="684"/>
      <c r="AK249" s="684"/>
      <c r="AL249" s="684"/>
      <c r="AM249" s="684"/>
      <c r="AN249" s="684"/>
      <c r="AO249" s="684"/>
      <c r="AP249" s="684"/>
      <c r="AQ249" s="684"/>
      <c r="AR249" s="684"/>
      <c r="AS249" s="684"/>
      <c r="AT249" s="684"/>
      <c r="AU249" s="684"/>
      <c r="AV249" s="684"/>
      <c r="AW249" s="684"/>
      <c r="AX249" s="684"/>
      <c r="AY249" s="684"/>
      <c r="AZ249" s="684"/>
      <c r="BA249" s="684"/>
      <c r="BB249" s="684"/>
      <c r="BC249" s="684"/>
      <c r="BD249" s="684"/>
      <c r="BE249" s="684"/>
      <c r="BF249" s="684"/>
      <c r="BG249" s="684"/>
      <c r="BH249" s="684"/>
      <c r="BI249" s="684"/>
      <c r="BJ249" s="684"/>
      <c r="BK249" s="684"/>
      <c r="BL249" s="684"/>
      <c r="BM249" s="685"/>
    </row>
    <row r="250" spans="2:65" s="34" customFormat="1" ht="18" customHeight="1">
      <c r="B250" s="716"/>
      <c r="C250" s="717"/>
      <c r="D250" s="717"/>
      <c r="E250" s="717"/>
      <c r="F250" s="717"/>
      <c r="G250" s="718"/>
      <c r="H250" s="716"/>
      <c r="I250" s="717"/>
      <c r="J250" s="717"/>
      <c r="K250" s="718"/>
      <c r="L250" s="716"/>
      <c r="M250" s="717"/>
      <c r="N250" s="717"/>
      <c r="O250" s="717"/>
      <c r="P250" s="717"/>
      <c r="Q250" s="718"/>
      <c r="R250" s="716"/>
      <c r="S250" s="717"/>
      <c r="T250" s="717"/>
      <c r="U250" s="718"/>
      <c r="V250" s="716"/>
      <c r="W250" s="718"/>
      <c r="X250" s="716"/>
      <c r="Y250" s="717"/>
      <c r="Z250" s="718"/>
      <c r="AA250" s="689"/>
      <c r="AB250" s="690"/>
      <c r="AC250" s="690"/>
      <c r="AD250" s="690"/>
      <c r="AE250" s="690"/>
      <c r="AF250" s="690"/>
      <c r="AG250" s="690"/>
      <c r="AH250" s="690"/>
      <c r="AI250" s="690"/>
      <c r="AJ250" s="690"/>
      <c r="AK250" s="690"/>
      <c r="AL250" s="690"/>
      <c r="AM250" s="690"/>
      <c r="AN250" s="690"/>
      <c r="AO250" s="690"/>
      <c r="AP250" s="690"/>
      <c r="AQ250" s="690"/>
      <c r="AR250" s="690"/>
      <c r="AS250" s="690"/>
      <c r="AT250" s="690"/>
      <c r="AU250" s="690"/>
      <c r="AV250" s="690"/>
      <c r="AW250" s="690"/>
      <c r="AX250" s="690"/>
      <c r="AY250" s="690"/>
      <c r="AZ250" s="690"/>
      <c r="BA250" s="690"/>
      <c r="BB250" s="690"/>
      <c r="BC250" s="690"/>
      <c r="BD250" s="690"/>
      <c r="BE250" s="690"/>
      <c r="BF250" s="690"/>
      <c r="BG250" s="690"/>
      <c r="BH250" s="690"/>
      <c r="BI250" s="690"/>
      <c r="BJ250" s="690"/>
      <c r="BK250" s="690"/>
      <c r="BL250" s="690"/>
      <c r="BM250" s="691"/>
    </row>
    <row r="251" spans="2:65" s="34" customFormat="1" ht="18" customHeight="1">
      <c r="B251" s="692" t="s">
        <v>542</v>
      </c>
      <c r="C251" s="693"/>
      <c r="D251" s="693"/>
      <c r="E251" s="693"/>
      <c r="F251" s="693"/>
      <c r="G251" s="694"/>
      <c r="H251" s="692" t="s">
        <v>82</v>
      </c>
      <c r="I251" s="693"/>
      <c r="J251" s="693"/>
      <c r="K251" s="694"/>
      <c r="L251" s="692">
        <v>6</v>
      </c>
      <c r="M251" s="693"/>
      <c r="N251" s="693"/>
      <c r="O251" s="693"/>
      <c r="P251" s="693"/>
      <c r="Q251" s="694"/>
      <c r="R251" s="692">
        <v>4</v>
      </c>
      <c r="S251" s="693"/>
      <c r="T251" s="693"/>
      <c r="U251" s="694"/>
      <c r="V251" s="692" t="s">
        <v>935</v>
      </c>
      <c r="W251" s="694"/>
      <c r="X251" s="692" t="s">
        <v>933</v>
      </c>
      <c r="Y251" s="693"/>
      <c r="Z251" s="694"/>
      <c r="AA251" s="701" t="s">
        <v>938</v>
      </c>
      <c r="AB251" s="702"/>
      <c r="AC251" s="702"/>
      <c r="AD251" s="702"/>
      <c r="AE251" s="702"/>
      <c r="AF251" s="702"/>
      <c r="AG251" s="702"/>
      <c r="AH251" s="702"/>
      <c r="AI251" s="702"/>
      <c r="AJ251" s="702"/>
      <c r="AK251" s="702"/>
      <c r="AL251" s="702"/>
      <c r="AM251" s="702"/>
      <c r="AN251" s="702"/>
      <c r="AO251" s="702"/>
      <c r="AP251" s="702"/>
      <c r="AQ251" s="702"/>
      <c r="AR251" s="702"/>
      <c r="AS251" s="702"/>
      <c r="AT251" s="702"/>
      <c r="AU251" s="702"/>
      <c r="AV251" s="702"/>
      <c r="AW251" s="702"/>
      <c r="AX251" s="702"/>
      <c r="AY251" s="702"/>
      <c r="AZ251" s="702"/>
      <c r="BA251" s="702"/>
      <c r="BB251" s="702"/>
      <c r="BC251" s="702"/>
      <c r="BD251" s="702"/>
      <c r="BE251" s="702"/>
      <c r="BF251" s="702"/>
      <c r="BG251" s="702"/>
      <c r="BH251" s="702"/>
      <c r="BI251" s="702"/>
      <c r="BJ251" s="702"/>
      <c r="BK251" s="702"/>
      <c r="BL251" s="702"/>
      <c r="BM251" s="703"/>
    </row>
    <row r="252" spans="2:65" s="34" customFormat="1" ht="18" customHeight="1">
      <c r="B252" s="698"/>
      <c r="C252" s="699"/>
      <c r="D252" s="699"/>
      <c r="E252" s="699"/>
      <c r="F252" s="699"/>
      <c r="G252" s="700"/>
      <c r="H252" s="698"/>
      <c r="I252" s="699"/>
      <c r="J252" s="699"/>
      <c r="K252" s="700"/>
      <c r="L252" s="698"/>
      <c r="M252" s="699"/>
      <c r="N252" s="699"/>
      <c r="O252" s="699"/>
      <c r="P252" s="699"/>
      <c r="Q252" s="700"/>
      <c r="R252" s="698"/>
      <c r="S252" s="699"/>
      <c r="T252" s="699"/>
      <c r="U252" s="700"/>
      <c r="V252" s="698"/>
      <c r="W252" s="700"/>
      <c r="X252" s="698"/>
      <c r="Y252" s="699"/>
      <c r="Z252" s="700"/>
      <c r="AA252" s="707"/>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8"/>
      <c r="AW252" s="708"/>
      <c r="AX252" s="708"/>
      <c r="AY252" s="708"/>
      <c r="AZ252" s="708"/>
      <c r="BA252" s="708"/>
      <c r="BB252" s="708"/>
      <c r="BC252" s="708"/>
      <c r="BD252" s="708"/>
      <c r="BE252" s="708"/>
      <c r="BF252" s="708"/>
      <c r="BG252" s="708"/>
      <c r="BH252" s="708"/>
      <c r="BI252" s="708"/>
      <c r="BJ252" s="708"/>
      <c r="BK252" s="708"/>
      <c r="BL252" s="708"/>
      <c r="BM252" s="709"/>
    </row>
    <row r="253" spans="2:65" s="34" customFormat="1" ht="18" customHeight="1">
      <c r="B253" s="710" t="s">
        <v>544</v>
      </c>
      <c r="C253" s="711"/>
      <c r="D253" s="711"/>
      <c r="E253" s="711"/>
      <c r="F253" s="711"/>
      <c r="G253" s="712"/>
      <c r="H253" s="710" t="s">
        <v>82</v>
      </c>
      <c r="I253" s="711"/>
      <c r="J253" s="711"/>
      <c r="K253" s="712"/>
      <c r="L253" s="710">
        <v>0</v>
      </c>
      <c r="M253" s="711"/>
      <c r="N253" s="711"/>
      <c r="O253" s="711"/>
      <c r="P253" s="711"/>
      <c r="Q253" s="712"/>
      <c r="R253" s="710">
        <v>4</v>
      </c>
      <c r="S253" s="711"/>
      <c r="T253" s="711"/>
      <c r="U253" s="712"/>
      <c r="V253" s="710" t="s">
        <v>935</v>
      </c>
      <c r="W253" s="712"/>
      <c r="X253" s="710" t="s">
        <v>933</v>
      </c>
      <c r="Y253" s="711"/>
      <c r="Z253" s="712"/>
      <c r="AA253" s="683" t="s">
        <v>939</v>
      </c>
      <c r="AB253" s="684"/>
      <c r="AC253" s="684"/>
      <c r="AD253" s="684"/>
      <c r="AE253" s="684"/>
      <c r="AF253" s="684"/>
      <c r="AG253" s="684"/>
      <c r="AH253" s="684"/>
      <c r="AI253" s="684"/>
      <c r="AJ253" s="684"/>
      <c r="AK253" s="684"/>
      <c r="AL253" s="684"/>
      <c r="AM253" s="684"/>
      <c r="AN253" s="684"/>
      <c r="AO253" s="684"/>
      <c r="AP253" s="684"/>
      <c r="AQ253" s="684"/>
      <c r="AR253" s="684"/>
      <c r="AS253" s="684"/>
      <c r="AT253" s="684"/>
      <c r="AU253" s="684"/>
      <c r="AV253" s="684"/>
      <c r="AW253" s="684"/>
      <c r="AX253" s="684"/>
      <c r="AY253" s="684"/>
      <c r="AZ253" s="684"/>
      <c r="BA253" s="684"/>
      <c r="BB253" s="684"/>
      <c r="BC253" s="684"/>
      <c r="BD253" s="684"/>
      <c r="BE253" s="684"/>
      <c r="BF253" s="684"/>
      <c r="BG253" s="684"/>
      <c r="BH253" s="684"/>
      <c r="BI253" s="684"/>
      <c r="BJ253" s="684"/>
      <c r="BK253" s="684"/>
      <c r="BL253" s="684"/>
      <c r="BM253" s="685"/>
    </row>
    <row r="254" spans="2:65" s="34" customFormat="1" ht="18" customHeight="1">
      <c r="B254" s="716"/>
      <c r="C254" s="717"/>
      <c r="D254" s="717"/>
      <c r="E254" s="717"/>
      <c r="F254" s="717"/>
      <c r="G254" s="718"/>
      <c r="H254" s="716"/>
      <c r="I254" s="717"/>
      <c r="J254" s="717"/>
      <c r="K254" s="718"/>
      <c r="L254" s="716"/>
      <c r="M254" s="717"/>
      <c r="N254" s="717"/>
      <c r="O254" s="717"/>
      <c r="P254" s="717"/>
      <c r="Q254" s="718"/>
      <c r="R254" s="716"/>
      <c r="S254" s="717"/>
      <c r="T254" s="717"/>
      <c r="U254" s="718"/>
      <c r="V254" s="716"/>
      <c r="W254" s="718"/>
      <c r="X254" s="716"/>
      <c r="Y254" s="717"/>
      <c r="Z254" s="718"/>
      <c r="AA254" s="689"/>
      <c r="AB254" s="690"/>
      <c r="AC254" s="690"/>
      <c r="AD254" s="690"/>
      <c r="AE254" s="690"/>
      <c r="AF254" s="690"/>
      <c r="AG254" s="690"/>
      <c r="AH254" s="690"/>
      <c r="AI254" s="690"/>
      <c r="AJ254" s="690"/>
      <c r="AK254" s="690"/>
      <c r="AL254" s="690"/>
      <c r="AM254" s="690"/>
      <c r="AN254" s="690"/>
      <c r="AO254" s="690"/>
      <c r="AP254" s="690"/>
      <c r="AQ254" s="690"/>
      <c r="AR254" s="690"/>
      <c r="AS254" s="690"/>
      <c r="AT254" s="690"/>
      <c r="AU254" s="690"/>
      <c r="AV254" s="690"/>
      <c r="AW254" s="690"/>
      <c r="AX254" s="690"/>
      <c r="AY254" s="690"/>
      <c r="AZ254" s="690"/>
      <c r="BA254" s="690"/>
      <c r="BB254" s="690"/>
      <c r="BC254" s="690"/>
      <c r="BD254" s="690"/>
      <c r="BE254" s="690"/>
      <c r="BF254" s="690"/>
      <c r="BG254" s="690"/>
      <c r="BH254" s="690"/>
      <c r="BI254" s="690"/>
      <c r="BJ254" s="690"/>
      <c r="BK254" s="690"/>
      <c r="BL254" s="690"/>
      <c r="BM254" s="691"/>
    </row>
    <row r="255" spans="2:65" s="34" customFormat="1" ht="18" customHeight="1">
      <c r="B255" s="692" t="s">
        <v>546</v>
      </c>
      <c r="C255" s="693"/>
      <c r="D255" s="693"/>
      <c r="E255" s="693"/>
      <c r="F255" s="693"/>
      <c r="G255" s="694"/>
      <c r="H255" s="692" t="s">
        <v>82</v>
      </c>
      <c r="I255" s="693"/>
      <c r="J255" s="693"/>
      <c r="K255" s="694"/>
      <c r="L255" s="692" t="s">
        <v>491</v>
      </c>
      <c r="M255" s="693"/>
      <c r="N255" s="693"/>
      <c r="O255" s="693"/>
      <c r="P255" s="693"/>
      <c r="Q255" s="694"/>
      <c r="R255" s="692">
        <v>4</v>
      </c>
      <c r="S255" s="693"/>
      <c r="T255" s="693"/>
      <c r="U255" s="694"/>
      <c r="V255" s="692" t="s">
        <v>935</v>
      </c>
      <c r="W255" s="694"/>
      <c r="X255" s="692" t="s">
        <v>940</v>
      </c>
      <c r="Y255" s="693"/>
      <c r="Z255" s="694"/>
      <c r="AA255" s="701" t="s">
        <v>941</v>
      </c>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2"/>
      <c r="AW255" s="702"/>
      <c r="AX255" s="702"/>
      <c r="AY255" s="702"/>
      <c r="AZ255" s="702"/>
      <c r="BA255" s="702"/>
      <c r="BB255" s="702"/>
      <c r="BC255" s="702"/>
      <c r="BD255" s="702"/>
      <c r="BE255" s="702"/>
      <c r="BF255" s="702"/>
      <c r="BG255" s="702"/>
      <c r="BH255" s="702"/>
      <c r="BI255" s="702"/>
      <c r="BJ255" s="702"/>
      <c r="BK255" s="702"/>
      <c r="BL255" s="702"/>
      <c r="BM255" s="703"/>
    </row>
    <row r="256" spans="2:65" s="34" customFormat="1" ht="18" customHeight="1">
      <c r="B256" s="698"/>
      <c r="C256" s="699"/>
      <c r="D256" s="699"/>
      <c r="E256" s="699"/>
      <c r="F256" s="699"/>
      <c r="G256" s="700"/>
      <c r="H256" s="698"/>
      <c r="I256" s="699"/>
      <c r="J256" s="699"/>
      <c r="K256" s="700"/>
      <c r="L256" s="698"/>
      <c r="M256" s="699"/>
      <c r="N256" s="699"/>
      <c r="O256" s="699"/>
      <c r="P256" s="699"/>
      <c r="Q256" s="700"/>
      <c r="R256" s="698"/>
      <c r="S256" s="699"/>
      <c r="T256" s="699"/>
      <c r="U256" s="700"/>
      <c r="V256" s="698"/>
      <c r="W256" s="700"/>
      <c r="X256" s="698"/>
      <c r="Y256" s="699"/>
      <c r="Z256" s="700"/>
      <c r="AA256" s="707"/>
      <c r="AB256" s="708"/>
      <c r="AC256" s="708"/>
      <c r="AD256" s="708"/>
      <c r="AE256" s="708"/>
      <c r="AF256" s="708"/>
      <c r="AG256" s="708"/>
      <c r="AH256" s="708"/>
      <c r="AI256" s="708"/>
      <c r="AJ256" s="708"/>
      <c r="AK256" s="708"/>
      <c r="AL256" s="708"/>
      <c r="AM256" s="708"/>
      <c r="AN256" s="708"/>
      <c r="AO256" s="708"/>
      <c r="AP256" s="708"/>
      <c r="AQ256" s="708"/>
      <c r="AR256" s="708"/>
      <c r="AS256" s="708"/>
      <c r="AT256" s="708"/>
      <c r="AU256" s="708"/>
      <c r="AV256" s="708"/>
      <c r="AW256" s="708"/>
      <c r="AX256" s="708"/>
      <c r="AY256" s="708"/>
      <c r="AZ256" s="708"/>
      <c r="BA256" s="708"/>
      <c r="BB256" s="708"/>
      <c r="BC256" s="708"/>
      <c r="BD256" s="708"/>
      <c r="BE256" s="708"/>
      <c r="BF256" s="708"/>
      <c r="BG256" s="708"/>
      <c r="BH256" s="708"/>
      <c r="BI256" s="708"/>
      <c r="BJ256" s="708"/>
      <c r="BK256" s="708"/>
      <c r="BL256" s="708"/>
      <c r="BM256" s="709"/>
    </row>
    <row r="257" spans="2:65" s="34" customFormat="1" ht="18" customHeight="1">
      <c r="B257" s="710" t="s">
        <v>548</v>
      </c>
      <c r="C257" s="711"/>
      <c r="D257" s="711"/>
      <c r="E257" s="711"/>
      <c r="F257" s="711"/>
      <c r="G257" s="712"/>
      <c r="H257" s="710" t="s">
        <v>82</v>
      </c>
      <c r="I257" s="711"/>
      <c r="J257" s="711"/>
      <c r="K257" s="712"/>
      <c r="L257" s="710" t="s">
        <v>942</v>
      </c>
      <c r="M257" s="711"/>
      <c r="N257" s="711"/>
      <c r="O257" s="711"/>
      <c r="P257" s="711"/>
      <c r="Q257" s="712"/>
      <c r="R257" s="710">
        <v>2</v>
      </c>
      <c r="S257" s="711"/>
      <c r="T257" s="711"/>
      <c r="U257" s="712"/>
      <c r="V257" s="710" t="s">
        <v>943</v>
      </c>
      <c r="W257" s="712"/>
      <c r="X257" s="710" t="s">
        <v>940</v>
      </c>
      <c r="Y257" s="711"/>
      <c r="Z257" s="712"/>
      <c r="AA257" s="683" t="s">
        <v>944</v>
      </c>
      <c r="AB257" s="684"/>
      <c r="AC257" s="684"/>
      <c r="AD257" s="684"/>
      <c r="AE257" s="684"/>
      <c r="AF257" s="684"/>
      <c r="AG257" s="684"/>
      <c r="AH257" s="684"/>
      <c r="AI257" s="684"/>
      <c r="AJ257" s="684"/>
      <c r="AK257" s="684"/>
      <c r="AL257" s="684"/>
      <c r="AM257" s="684"/>
      <c r="AN257" s="684"/>
      <c r="AO257" s="684"/>
      <c r="AP257" s="684"/>
      <c r="AQ257" s="684"/>
      <c r="AR257" s="684"/>
      <c r="AS257" s="684"/>
      <c r="AT257" s="684"/>
      <c r="AU257" s="684"/>
      <c r="AV257" s="684"/>
      <c r="AW257" s="684"/>
      <c r="AX257" s="684"/>
      <c r="AY257" s="684"/>
      <c r="AZ257" s="684"/>
      <c r="BA257" s="684"/>
      <c r="BB257" s="684"/>
      <c r="BC257" s="684"/>
      <c r="BD257" s="684"/>
      <c r="BE257" s="684"/>
      <c r="BF257" s="684"/>
      <c r="BG257" s="684"/>
      <c r="BH257" s="684"/>
      <c r="BI257" s="684"/>
      <c r="BJ257" s="684"/>
      <c r="BK257" s="684"/>
      <c r="BL257" s="684"/>
      <c r="BM257" s="685"/>
    </row>
    <row r="258" spans="2:65" s="34" customFormat="1" ht="18" customHeight="1">
      <c r="B258" s="716"/>
      <c r="C258" s="717"/>
      <c r="D258" s="717"/>
      <c r="E258" s="717"/>
      <c r="F258" s="717"/>
      <c r="G258" s="718"/>
      <c r="H258" s="716"/>
      <c r="I258" s="717"/>
      <c r="J258" s="717"/>
      <c r="K258" s="718"/>
      <c r="L258" s="716"/>
      <c r="M258" s="717"/>
      <c r="N258" s="717"/>
      <c r="O258" s="717"/>
      <c r="P258" s="717"/>
      <c r="Q258" s="718"/>
      <c r="R258" s="716"/>
      <c r="S258" s="717"/>
      <c r="T258" s="717"/>
      <c r="U258" s="718"/>
      <c r="V258" s="716"/>
      <c r="W258" s="718"/>
      <c r="X258" s="716"/>
      <c r="Y258" s="717"/>
      <c r="Z258" s="718"/>
      <c r="AA258" s="689"/>
      <c r="AB258" s="690"/>
      <c r="AC258" s="690"/>
      <c r="AD258" s="690"/>
      <c r="AE258" s="690"/>
      <c r="AF258" s="690"/>
      <c r="AG258" s="690"/>
      <c r="AH258" s="690"/>
      <c r="AI258" s="690"/>
      <c r="AJ258" s="690"/>
      <c r="AK258" s="690"/>
      <c r="AL258" s="690"/>
      <c r="AM258" s="690"/>
      <c r="AN258" s="690"/>
      <c r="AO258" s="690"/>
      <c r="AP258" s="690"/>
      <c r="AQ258" s="690"/>
      <c r="AR258" s="690"/>
      <c r="AS258" s="690"/>
      <c r="AT258" s="690"/>
      <c r="AU258" s="690"/>
      <c r="AV258" s="690"/>
      <c r="AW258" s="690"/>
      <c r="AX258" s="690"/>
      <c r="AY258" s="690"/>
      <c r="AZ258" s="690"/>
      <c r="BA258" s="690"/>
      <c r="BB258" s="690"/>
      <c r="BC258" s="690"/>
      <c r="BD258" s="690"/>
      <c r="BE258" s="690"/>
      <c r="BF258" s="690"/>
      <c r="BG258" s="690"/>
      <c r="BH258" s="690"/>
      <c r="BI258" s="690"/>
      <c r="BJ258" s="690"/>
      <c r="BK258" s="690"/>
      <c r="BL258" s="690"/>
      <c r="BM258" s="691"/>
    </row>
    <row r="259" spans="2:65" s="34" customFormat="1" ht="18" customHeight="1">
      <c r="B259" s="692" t="s">
        <v>550</v>
      </c>
      <c r="C259" s="693"/>
      <c r="D259" s="693"/>
      <c r="E259" s="693"/>
      <c r="F259" s="693"/>
      <c r="G259" s="694"/>
      <c r="H259" s="692" t="s">
        <v>82</v>
      </c>
      <c r="I259" s="693"/>
      <c r="J259" s="693"/>
      <c r="K259" s="694"/>
      <c r="L259" s="692" t="s">
        <v>441</v>
      </c>
      <c r="M259" s="693"/>
      <c r="N259" s="693"/>
      <c r="O259" s="693"/>
      <c r="P259" s="693"/>
      <c r="Q259" s="694"/>
      <c r="R259" s="692">
        <v>4</v>
      </c>
      <c r="S259" s="693"/>
      <c r="T259" s="693"/>
      <c r="U259" s="694"/>
      <c r="V259" s="692" t="s">
        <v>935</v>
      </c>
      <c r="W259" s="694"/>
      <c r="X259" s="692" t="s">
        <v>940</v>
      </c>
      <c r="Y259" s="693"/>
      <c r="Z259" s="694"/>
      <c r="AA259" s="701" t="s">
        <v>945</v>
      </c>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2"/>
      <c r="AW259" s="702"/>
      <c r="AX259" s="702"/>
      <c r="AY259" s="702"/>
      <c r="AZ259" s="702"/>
      <c r="BA259" s="702"/>
      <c r="BB259" s="702"/>
      <c r="BC259" s="702"/>
      <c r="BD259" s="702"/>
      <c r="BE259" s="702"/>
      <c r="BF259" s="702"/>
      <c r="BG259" s="702"/>
      <c r="BH259" s="702"/>
      <c r="BI259" s="702"/>
      <c r="BJ259" s="702"/>
      <c r="BK259" s="702"/>
      <c r="BL259" s="702"/>
      <c r="BM259" s="703"/>
    </row>
    <row r="260" spans="2:65" s="34" customFormat="1" ht="18" customHeight="1">
      <c r="B260" s="698"/>
      <c r="C260" s="699"/>
      <c r="D260" s="699"/>
      <c r="E260" s="699"/>
      <c r="F260" s="699"/>
      <c r="G260" s="700"/>
      <c r="H260" s="698"/>
      <c r="I260" s="699"/>
      <c r="J260" s="699"/>
      <c r="K260" s="700"/>
      <c r="L260" s="698"/>
      <c r="M260" s="699"/>
      <c r="N260" s="699"/>
      <c r="O260" s="699"/>
      <c r="P260" s="699"/>
      <c r="Q260" s="700"/>
      <c r="R260" s="698"/>
      <c r="S260" s="699"/>
      <c r="T260" s="699"/>
      <c r="U260" s="700"/>
      <c r="V260" s="698"/>
      <c r="W260" s="700"/>
      <c r="X260" s="698"/>
      <c r="Y260" s="699"/>
      <c r="Z260" s="700"/>
      <c r="AA260" s="707"/>
      <c r="AB260" s="708"/>
      <c r="AC260" s="708"/>
      <c r="AD260" s="708"/>
      <c r="AE260" s="708"/>
      <c r="AF260" s="708"/>
      <c r="AG260" s="708"/>
      <c r="AH260" s="708"/>
      <c r="AI260" s="708"/>
      <c r="AJ260" s="708"/>
      <c r="AK260" s="708"/>
      <c r="AL260" s="708"/>
      <c r="AM260" s="708"/>
      <c r="AN260" s="708"/>
      <c r="AO260" s="708"/>
      <c r="AP260" s="708"/>
      <c r="AQ260" s="708"/>
      <c r="AR260" s="708"/>
      <c r="AS260" s="708"/>
      <c r="AT260" s="708"/>
      <c r="AU260" s="708"/>
      <c r="AV260" s="708"/>
      <c r="AW260" s="708"/>
      <c r="AX260" s="708"/>
      <c r="AY260" s="708"/>
      <c r="AZ260" s="708"/>
      <c r="BA260" s="708"/>
      <c r="BB260" s="708"/>
      <c r="BC260" s="708"/>
      <c r="BD260" s="708"/>
      <c r="BE260" s="708"/>
      <c r="BF260" s="708"/>
      <c r="BG260" s="708"/>
      <c r="BH260" s="708"/>
      <c r="BI260" s="708"/>
      <c r="BJ260" s="708"/>
      <c r="BK260" s="708"/>
      <c r="BL260" s="708"/>
      <c r="BM260" s="709"/>
    </row>
    <row r="261" spans="2:65" s="34" customFormat="1" ht="18" customHeight="1">
      <c r="B261" s="745" t="s">
        <v>552</v>
      </c>
      <c r="C261" s="746"/>
      <c r="D261" s="746"/>
      <c r="E261" s="746"/>
      <c r="F261" s="746"/>
      <c r="G261" s="747"/>
      <c r="H261" s="745" t="s">
        <v>82</v>
      </c>
      <c r="I261" s="746"/>
      <c r="J261" s="746"/>
      <c r="K261" s="747"/>
      <c r="L261" s="745" t="s">
        <v>523</v>
      </c>
      <c r="M261" s="746"/>
      <c r="N261" s="746"/>
      <c r="O261" s="746"/>
      <c r="P261" s="746"/>
      <c r="Q261" s="747"/>
      <c r="R261" s="745">
        <v>4</v>
      </c>
      <c r="S261" s="746"/>
      <c r="T261" s="746"/>
      <c r="U261" s="747"/>
      <c r="V261" s="745" t="s">
        <v>946</v>
      </c>
      <c r="W261" s="747"/>
      <c r="X261" s="745" t="s">
        <v>947</v>
      </c>
      <c r="Y261" s="746"/>
      <c r="Z261" s="747"/>
      <c r="AA261" s="739" t="s">
        <v>948</v>
      </c>
      <c r="AB261" s="740"/>
      <c r="AC261" s="740"/>
      <c r="AD261" s="740"/>
      <c r="AE261" s="740"/>
      <c r="AF261" s="740"/>
      <c r="AG261" s="740"/>
      <c r="AH261" s="740"/>
      <c r="AI261" s="740"/>
      <c r="AJ261" s="740"/>
      <c r="AK261" s="740"/>
      <c r="AL261" s="740"/>
      <c r="AM261" s="740"/>
      <c r="AN261" s="740"/>
      <c r="AO261" s="740"/>
      <c r="AP261" s="740"/>
      <c r="AQ261" s="740"/>
      <c r="AR261" s="740"/>
      <c r="AS261" s="740"/>
      <c r="AT261" s="740"/>
      <c r="AU261" s="740"/>
      <c r="AV261" s="740"/>
      <c r="AW261" s="740"/>
      <c r="AX261" s="740"/>
      <c r="AY261" s="740"/>
      <c r="AZ261" s="740"/>
      <c r="BA261" s="740"/>
      <c r="BB261" s="740"/>
      <c r="BC261" s="740"/>
      <c r="BD261" s="740"/>
      <c r="BE261" s="740"/>
      <c r="BF261" s="740"/>
      <c r="BG261" s="740"/>
      <c r="BH261" s="740"/>
      <c r="BI261" s="740"/>
      <c r="BJ261" s="740"/>
      <c r="BK261" s="740"/>
      <c r="BL261" s="740"/>
      <c r="BM261" s="741"/>
    </row>
    <row r="262" spans="2:65" s="34" customFormat="1" ht="18" customHeight="1">
      <c r="B262" s="748"/>
      <c r="C262" s="749"/>
      <c r="D262" s="749"/>
      <c r="E262" s="749"/>
      <c r="F262" s="749"/>
      <c r="G262" s="750"/>
      <c r="H262" s="748"/>
      <c r="I262" s="749"/>
      <c r="J262" s="749"/>
      <c r="K262" s="750"/>
      <c r="L262" s="748"/>
      <c r="M262" s="749"/>
      <c r="N262" s="749"/>
      <c r="O262" s="749"/>
      <c r="P262" s="749"/>
      <c r="Q262" s="750"/>
      <c r="R262" s="748"/>
      <c r="S262" s="749"/>
      <c r="T262" s="749"/>
      <c r="U262" s="750"/>
      <c r="V262" s="748"/>
      <c r="W262" s="750"/>
      <c r="X262" s="748"/>
      <c r="Y262" s="749"/>
      <c r="Z262" s="750"/>
      <c r="AA262" s="742"/>
      <c r="AB262" s="743"/>
      <c r="AC262" s="743"/>
      <c r="AD262" s="743"/>
      <c r="AE262" s="743"/>
      <c r="AF262" s="743"/>
      <c r="AG262" s="743"/>
      <c r="AH262" s="743"/>
      <c r="AI262" s="743"/>
      <c r="AJ262" s="743"/>
      <c r="AK262" s="743"/>
      <c r="AL262" s="743"/>
      <c r="AM262" s="743"/>
      <c r="AN262" s="743"/>
      <c r="AO262" s="743"/>
      <c r="AP262" s="743"/>
      <c r="AQ262" s="743"/>
      <c r="AR262" s="743"/>
      <c r="AS262" s="743"/>
      <c r="AT262" s="743"/>
      <c r="AU262" s="743"/>
      <c r="AV262" s="743"/>
      <c r="AW262" s="743"/>
      <c r="AX262" s="743"/>
      <c r="AY262" s="743"/>
      <c r="AZ262" s="743"/>
      <c r="BA262" s="743"/>
      <c r="BB262" s="743"/>
      <c r="BC262" s="743"/>
      <c r="BD262" s="743"/>
      <c r="BE262" s="743"/>
      <c r="BF262" s="743"/>
      <c r="BG262" s="743"/>
      <c r="BH262" s="743"/>
      <c r="BI262" s="743"/>
      <c r="BJ262" s="743"/>
      <c r="BK262" s="743"/>
      <c r="BL262" s="743"/>
      <c r="BM262" s="744"/>
    </row>
    <row r="263" spans="2:65" s="34" customFormat="1" ht="18" customHeight="1"/>
    <row r="264" spans="2:65" s="34" customFormat="1" ht="18" customHeight="1"/>
    <row r="265" spans="2:65" s="34" customFormat="1" ht="18" customHeight="1"/>
    <row r="266" spans="2:65" s="34" customFormat="1" ht="18" customHeight="1"/>
    <row r="267" spans="2:65" s="34" customFormat="1" ht="18" customHeight="1"/>
    <row r="268" spans="2:65" s="34" customFormat="1" ht="18" customHeight="1"/>
    <row r="269" spans="2:65" s="34" customFormat="1" ht="18" customHeight="1"/>
    <row r="270" spans="2:65" s="34" customFormat="1" ht="18" customHeight="1"/>
    <row r="271" spans="2:65" s="34" customFormat="1" ht="18" customHeight="1"/>
    <row r="272" spans="2:65" s="34" customFormat="1" ht="18" customHeight="1"/>
    <row r="273" s="34" customFormat="1" ht="18" customHeight="1"/>
    <row r="274" s="34" customFormat="1" ht="18" customHeight="1"/>
    <row r="275" s="34" customFormat="1" ht="18" customHeight="1"/>
    <row r="276" s="34" customFormat="1" ht="18" customHeight="1"/>
    <row r="277" s="34" customFormat="1" ht="18" customHeight="1"/>
    <row r="278" s="34" customFormat="1" ht="18" customHeight="1"/>
    <row r="279" s="34" customFormat="1" ht="18" customHeight="1"/>
    <row r="280" s="34" customFormat="1" ht="18" customHeight="1"/>
    <row r="281" s="34" customFormat="1" ht="18" customHeight="1"/>
    <row r="282" s="34" customFormat="1" ht="18" customHeight="1"/>
    <row r="283" s="34" customFormat="1" ht="18" customHeight="1"/>
    <row r="284" s="34" customFormat="1" ht="18" customHeight="1"/>
    <row r="285" s="34" customFormat="1" ht="18" customHeight="1"/>
    <row r="286" s="34" customFormat="1" ht="18" customHeight="1"/>
    <row r="287" s="34" customFormat="1" ht="18" customHeight="1"/>
    <row r="288" s="34" customFormat="1" ht="18" customHeight="1"/>
    <row r="289" s="34" customFormat="1" ht="18" customHeight="1"/>
    <row r="290" s="34" customFormat="1" ht="18" customHeight="1"/>
    <row r="291" s="34" customFormat="1" ht="18" customHeight="1"/>
    <row r="292" s="34" customFormat="1" ht="18" customHeight="1"/>
    <row r="293" s="34" customFormat="1" ht="18" customHeight="1"/>
    <row r="294" s="34" customFormat="1" ht="18" customHeight="1"/>
    <row r="295" s="34" customFormat="1" ht="18" customHeight="1"/>
    <row r="296" s="34" customFormat="1" ht="18" customHeight="1"/>
    <row r="297" s="34" customFormat="1" ht="18" customHeight="1"/>
    <row r="298" s="34" customFormat="1" ht="18" customHeight="1"/>
    <row r="299" s="34" customFormat="1" ht="18" customHeight="1"/>
    <row r="300" s="34" customFormat="1" ht="18" customHeight="1"/>
    <row r="301" s="34" customFormat="1" ht="18" customHeight="1"/>
    <row r="302" s="34" customFormat="1" ht="18" customHeight="1"/>
    <row r="303" s="34" customFormat="1" ht="18" customHeight="1"/>
    <row r="304" s="34" customFormat="1" ht="18" customHeight="1"/>
    <row r="305" s="34" customFormat="1" ht="18" customHeight="1"/>
    <row r="306" s="34" customFormat="1" ht="18" customHeight="1"/>
    <row r="307" s="34" customFormat="1" ht="18" customHeight="1"/>
    <row r="308" s="34" customFormat="1" ht="18" customHeight="1"/>
    <row r="309" s="34" customFormat="1" ht="18" customHeight="1"/>
    <row r="310" s="34" customFormat="1" ht="18" customHeight="1"/>
    <row r="311" s="34" customFormat="1" ht="18" customHeight="1"/>
    <row r="312" s="34" customFormat="1" ht="18" customHeight="1"/>
    <row r="313" s="34" customFormat="1" ht="18" customHeight="1"/>
    <row r="314" s="34" customFormat="1" ht="18" customHeight="1"/>
    <row r="315" s="34" customFormat="1" ht="18" customHeight="1"/>
    <row r="316" s="34" customFormat="1" ht="18" customHeight="1"/>
    <row r="317" s="34" customFormat="1" ht="18" customHeight="1"/>
    <row r="318" s="34" customFormat="1" ht="18" customHeight="1"/>
    <row r="319" s="34" customFormat="1" ht="18" customHeight="1"/>
    <row r="320" s="34" customFormat="1" ht="18" customHeight="1"/>
    <row r="321" s="34" customFormat="1" ht="18" customHeight="1"/>
    <row r="322" s="34" customFormat="1" ht="18" customHeight="1"/>
    <row r="323" s="34" customFormat="1" ht="18" customHeight="1"/>
    <row r="324" s="34" customFormat="1" ht="18" customHeight="1"/>
    <row r="325" s="34" customFormat="1" ht="18" customHeight="1"/>
    <row r="326" s="34" customFormat="1" ht="18" customHeight="1"/>
    <row r="327" s="34" customFormat="1" ht="18" customHeight="1"/>
    <row r="328" s="34" customFormat="1" ht="18" customHeight="1"/>
    <row r="329" s="34" customFormat="1" ht="18" customHeight="1"/>
    <row r="330" s="34" customFormat="1" ht="18" customHeight="1"/>
    <row r="331" s="34" customFormat="1" ht="18" customHeight="1"/>
    <row r="332" s="34" customFormat="1" ht="18" customHeight="1"/>
    <row r="333" s="34" customFormat="1" ht="18" customHeight="1"/>
    <row r="334" s="34" customFormat="1" ht="18" customHeight="1"/>
    <row r="335" s="34" customFormat="1" ht="18" customHeight="1"/>
    <row r="336" s="34" customFormat="1" ht="18" customHeight="1"/>
    <row r="337" s="34" customFormat="1" ht="18" customHeight="1"/>
    <row r="338" s="34" customFormat="1" ht="18" customHeight="1"/>
    <row r="339" s="34" customFormat="1" ht="18" customHeight="1"/>
    <row r="340" s="34" customFormat="1" ht="18" customHeight="1"/>
    <row r="341" s="34" customFormat="1" ht="18" customHeight="1"/>
    <row r="342" s="34" customFormat="1" ht="18" customHeight="1"/>
    <row r="343" s="34" customFormat="1" ht="18" customHeight="1"/>
    <row r="344" s="34" customFormat="1" ht="18" customHeight="1"/>
    <row r="345" s="34" customFormat="1" ht="18" customHeight="1"/>
    <row r="346" s="34" customFormat="1" ht="18" customHeight="1"/>
    <row r="347" s="34" customFormat="1" ht="18" customHeight="1"/>
    <row r="348" s="34" customFormat="1" ht="18" customHeight="1"/>
    <row r="349" s="34" customFormat="1" ht="18" customHeight="1"/>
    <row r="350" s="34" customFormat="1" ht="18" customHeight="1"/>
    <row r="351" s="34" customFormat="1" ht="18" customHeight="1"/>
    <row r="352" s="34" customFormat="1" ht="18" customHeight="1"/>
    <row r="353" s="34" customFormat="1" ht="18" customHeight="1"/>
    <row r="354" s="34" customFormat="1" ht="18" customHeight="1"/>
    <row r="355" s="34" customFormat="1" ht="18" customHeight="1"/>
    <row r="356" s="34" customFormat="1" ht="18" customHeight="1"/>
    <row r="357" s="34" customFormat="1" ht="18" customHeight="1"/>
    <row r="358" s="34" customFormat="1" ht="18" customHeight="1"/>
    <row r="359" s="34" customFormat="1" ht="18" customHeight="1"/>
    <row r="360" s="34" customFormat="1" ht="18" customHeight="1"/>
    <row r="361" s="34" customFormat="1" ht="18" customHeight="1"/>
    <row r="362" s="34" customFormat="1" ht="18" customHeight="1"/>
    <row r="363" s="34" customFormat="1" ht="18" customHeight="1"/>
    <row r="364" s="34" customFormat="1" ht="18" customHeight="1"/>
    <row r="365" s="34" customFormat="1" ht="18" customHeight="1"/>
    <row r="366" s="34" customFormat="1" ht="18" customHeight="1"/>
    <row r="367" s="34" customFormat="1" ht="18" customHeight="1"/>
    <row r="368" s="34" customFormat="1" ht="18" customHeight="1"/>
    <row r="369" s="34" customFormat="1" ht="18" customHeight="1"/>
    <row r="370" s="34" customFormat="1" ht="18" customHeight="1"/>
    <row r="371" s="34" customFormat="1" ht="18" customHeight="1"/>
    <row r="372" s="34" customFormat="1" ht="18" customHeight="1"/>
    <row r="373" s="34" customFormat="1" ht="18" customHeight="1"/>
    <row r="374" s="34" customFormat="1" ht="18" customHeight="1"/>
    <row r="375" s="34" customFormat="1" ht="18" customHeight="1"/>
    <row r="376" s="34" customFormat="1" ht="18" customHeight="1"/>
    <row r="377" s="34" customFormat="1" ht="18" customHeight="1"/>
    <row r="378" s="34" customFormat="1" ht="18" customHeight="1"/>
    <row r="379" s="34" customFormat="1" ht="18" customHeight="1"/>
    <row r="380" s="34" customFormat="1" ht="18" customHeight="1"/>
    <row r="381" s="34" customFormat="1" ht="18" customHeight="1"/>
    <row r="382" s="34" customFormat="1" ht="18" customHeight="1"/>
    <row r="383" s="34" customFormat="1" ht="18" customHeight="1"/>
    <row r="384" s="34" customFormat="1" ht="18" customHeight="1"/>
    <row r="385" s="34" customFormat="1" ht="18" customHeight="1"/>
    <row r="386" s="34" customFormat="1" ht="18" customHeight="1"/>
    <row r="387" s="34" customFormat="1" ht="18" customHeight="1"/>
    <row r="388" s="34" customFormat="1" ht="18" customHeight="1"/>
    <row r="389" s="34" customFormat="1" ht="18" customHeight="1"/>
    <row r="390" s="34" customFormat="1" ht="18" customHeight="1"/>
    <row r="391" s="34" customFormat="1" ht="18" customHeight="1"/>
    <row r="392" s="34" customFormat="1" ht="18" customHeight="1"/>
    <row r="393" s="34" customFormat="1" ht="18" customHeight="1"/>
    <row r="394" s="34" customFormat="1" ht="18" customHeight="1"/>
    <row r="395" s="34" customFormat="1" ht="18" customHeight="1"/>
    <row r="396" s="34" customFormat="1" ht="18" customHeight="1"/>
    <row r="397" s="34" customFormat="1" ht="18" customHeight="1"/>
    <row r="398" s="34" customFormat="1" ht="18" customHeight="1"/>
    <row r="399" s="34" customFormat="1" ht="18" customHeight="1"/>
    <row r="400" s="34" customFormat="1" ht="18" customHeight="1"/>
    <row r="401" s="34" customFormat="1" ht="18" customHeight="1"/>
    <row r="402" s="34" customFormat="1" ht="18" customHeight="1"/>
    <row r="403" s="34" customFormat="1" ht="18" customHeight="1"/>
    <row r="404" s="34" customFormat="1" ht="18" customHeight="1"/>
    <row r="405" s="34" customFormat="1" ht="18" customHeight="1"/>
    <row r="406" s="34" customFormat="1" ht="18" customHeight="1"/>
    <row r="407" s="34" customFormat="1" ht="18" customHeight="1"/>
    <row r="408" s="34" customFormat="1" ht="18" customHeight="1"/>
    <row r="409" s="34" customFormat="1" ht="18" customHeight="1"/>
    <row r="410" s="34" customFormat="1" ht="18" customHeight="1"/>
    <row r="411" s="34" customFormat="1" ht="18" customHeight="1"/>
    <row r="412" s="34" customFormat="1" ht="18" customHeight="1"/>
    <row r="413" s="34" customFormat="1" ht="18" customHeight="1"/>
    <row r="414" s="34" customFormat="1" ht="18" customHeight="1"/>
    <row r="415" s="34" customFormat="1" ht="18" customHeight="1"/>
    <row r="416" s="34" customFormat="1" ht="18" customHeight="1"/>
    <row r="417" s="34" customFormat="1" ht="18" customHeight="1"/>
    <row r="418" s="34" customFormat="1" ht="18" customHeight="1"/>
    <row r="419" s="34" customFormat="1" ht="18" customHeight="1"/>
    <row r="420" s="34" customFormat="1" ht="18" customHeight="1"/>
    <row r="421" s="34" customFormat="1" ht="18" customHeight="1"/>
    <row r="422" s="34" customFormat="1" ht="18" customHeight="1"/>
    <row r="423" s="34" customFormat="1" ht="18" customHeight="1"/>
    <row r="424" s="34" customFormat="1" ht="18" customHeight="1"/>
    <row r="425" s="34" customFormat="1" ht="18" customHeight="1"/>
    <row r="426" s="34" customFormat="1" ht="18" customHeight="1"/>
    <row r="427" s="34" customFormat="1" ht="18" customHeight="1"/>
    <row r="428" s="34" customFormat="1" ht="18" customHeight="1"/>
    <row r="429" s="34" customFormat="1" ht="18" customHeight="1"/>
    <row r="430" s="34" customFormat="1" ht="18" customHeight="1"/>
    <row r="431" s="34" customFormat="1" ht="18" customHeight="1"/>
    <row r="432" s="34" customFormat="1" ht="18" customHeight="1"/>
    <row r="433" s="34" customFormat="1" ht="18" customHeight="1"/>
    <row r="434" s="34" customFormat="1" ht="18" customHeight="1"/>
    <row r="435" s="34" customFormat="1" ht="18" customHeight="1"/>
    <row r="436" s="34" customFormat="1" ht="18" customHeight="1"/>
    <row r="437" s="34" customFormat="1" ht="18" customHeight="1"/>
    <row r="438" s="34" customFormat="1" ht="18" customHeight="1"/>
    <row r="439" s="34" customFormat="1" ht="18" customHeight="1"/>
    <row r="440" s="34" customFormat="1" ht="18" customHeight="1"/>
    <row r="441" s="34" customFormat="1" ht="18" customHeight="1"/>
    <row r="442" s="34" customFormat="1" ht="18" customHeight="1"/>
    <row r="443" s="34" customFormat="1" ht="18" customHeight="1"/>
    <row r="444" s="34" customFormat="1" ht="18" customHeight="1"/>
    <row r="445" s="34" customFormat="1" ht="18" customHeight="1"/>
    <row r="446" s="34" customFormat="1" ht="18" customHeight="1"/>
    <row r="447" s="34" customFormat="1" ht="18" customHeight="1"/>
    <row r="448" s="34" customFormat="1" ht="18" customHeight="1"/>
    <row r="449" s="34" customFormat="1" ht="18" customHeight="1"/>
    <row r="450" s="34" customFormat="1" ht="18" customHeight="1"/>
    <row r="451" s="34" customFormat="1" ht="18" customHeight="1"/>
    <row r="452" s="34" customFormat="1" ht="18" customHeight="1"/>
    <row r="453" s="34" customFormat="1" ht="18" customHeight="1"/>
    <row r="454" s="34" customFormat="1" ht="18" customHeight="1"/>
    <row r="455" s="34" customFormat="1" ht="18" customHeight="1"/>
    <row r="456" s="34" customFormat="1" ht="18" customHeight="1"/>
    <row r="457" s="34" customFormat="1" ht="18" customHeight="1"/>
    <row r="458" s="34" customFormat="1" ht="18" customHeight="1"/>
    <row r="459" s="34" customFormat="1" ht="18" customHeight="1"/>
    <row r="460" s="34" customFormat="1" ht="18" customHeight="1"/>
    <row r="461" s="34" customFormat="1" ht="18" customHeight="1"/>
    <row r="462" s="34" customFormat="1" ht="18" customHeight="1"/>
    <row r="463" s="34" customFormat="1" ht="18" customHeight="1"/>
    <row r="464" s="34" customFormat="1" ht="18" customHeight="1"/>
    <row r="465" s="34" customFormat="1" ht="18" customHeight="1"/>
    <row r="466" s="34" customFormat="1" ht="18" customHeight="1"/>
    <row r="467" s="34" customFormat="1" ht="18" customHeight="1"/>
    <row r="468" s="34" customFormat="1" ht="18" customHeight="1"/>
    <row r="469" s="34" customFormat="1" ht="18" customHeight="1"/>
    <row r="470" s="34" customFormat="1" ht="18" customHeight="1"/>
    <row r="471" s="34" customFormat="1" ht="18" customHeight="1"/>
    <row r="472" s="34" customFormat="1" ht="18" customHeight="1"/>
    <row r="473" s="34" customFormat="1" ht="18" customHeight="1"/>
    <row r="474" s="34" customFormat="1" ht="18" customHeight="1"/>
    <row r="475" s="34" customFormat="1" ht="18" customHeight="1"/>
    <row r="476" s="34" customFormat="1" ht="18" customHeight="1"/>
    <row r="477" s="34" customFormat="1" ht="18" customHeight="1"/>
    <row r="478" s="34" customFormat="1" ht="18" customHeight="1"/>
    <row r="479" s="34" customFormat="1" ht="18" customHeight="1"/>
    <row r="480" s="34" customFormat="1" ht="18" customHeight="1"/>
    <row r="481" s="34" customFormat="1" ht="18" customHeight="1"/>
    <row r="482" s="34" customFormat="1" ht="18" customHeight="1"/>
    <row r="483" s="34" customFormat="1" ht="18" customHeight="1"/>
    <row r="484" s="34" customFormat="1" ht="18" customHeight="1"/>
    <row r="485" s="34" customFormat="1" ht="18" customHeight="1"/>
    <row r="486" s="34" customFormat="1" ht="18" customHeight="1"/>
    <row r="487" s="34" customFormat="1" ht="18" customHeight="1"/>
    <row r="488" s="34" customFormat="1" ht="18" customHeight="1"/>
    <row r="489" s="34" customFormat="1" ht="18" customHeight="1"/>
    <row r="490" s="34" customFormat="1" ht="18" customHeight="1"/>
    <row r="491" s="34" customFormat="1" ht="18" customHeight="1"/>
    <row r="492" s="34" customFormat="1" ht="18" customHeight="1"/>
    <row r="493" s="34" customFormat="1" ht="18" customHeight="1"/>
    <row r="494" s="34" customFormat="1" ht="18" customHeight="1"/>
    <row r="495" s="34" customFormat="1" ht="18" customHeight="1"/>
    <row r="496" s="34" customFormat="1" ht="18" customHeight="1"/>
    <row r="497" s="34" customFormat="1" ht="18" customHeight="1"/>
    <row r="498" s="34" customFormat="1" ht="18" customHeight="1"/>
    <row r="499" s="34" customFormat="1" ht="18" customHeight="1"/>
    <row r="500" s="34" customFormat="1" ht="18" customHeight="1"/>
    <row r="501" s="34" customFormat="1" ht="18" customHeight="1"/>
    <row r="502" s="34" customFormat="1" ht="18" customHeight="1"/>
    <row r="503" s="34" customFormat="1" ht="18" customHeight="1"/>
    <row r="504" s="34" customFormat="1" ht="18" customHeight="1"/>
    <row r="505" s="34" customFormat="1" ht="18" customHeight="1"/>
    <row r="506" s="34" customFormat="1" ht="18" customHeight="1"/>
    <row r="507" s="34" customFormat="1" ht="18" customHeight="1"/>
    <row r="508" s="34" customFormat="1" ht="18" customHeight="1"/>
    <row r="509" s="34" customFormat="1" ht="18" customHeight="1"/>
    <row r="510" s="34" customFormat="1" ht="18" customHeight="1"/>
    <row r="511" s="34" customFormat="1" ht="18" customHeight="1"/>
    <row r="512" s="34" customFormat="1" ht="18" customHeight="1"/>
    <row r="513" s="34" customFormat="1" ht="18" customHeight="1"/>
    <row r="514" s="34" customFormat="1" ht="18" customHeight="1"/>
    <row r="515" s="34" customFormat="1" ht="18" customHeight="1"/>
    <row r="516" s="34" customFormat="1" ht="18" customHeight="1"/>
    <row r="517" s="34" customFormat="1" ht="18" customHeight="1"/>
    <row r="518" s="34" customFormat="1" ht="18" customHeight="1"/>
    <row r="519" s="34" customFormat="1" ht="18" customHeight="1"/>
    <row r="520" s="34" customFormat="1" ht="18" customHeight="1"/>
    <row r="521" s="34" customFormat="1" ht="18" customHeight="1"/>
    <row r="522" s="34" customFormat="1" ht="18" customHeight="1"/>
    <row r="523" s="34" customFormat="1" ht="18" customHeight="1"/>
    <row r="524" s="34" customFormat="1" ht="18" customHeight="1"/>
    <row r="525" s="34" customFormat="1" ht="18" customHeight="1"/>
    <row r="526" s="34" customFormat="1" ht="18" customHeight="1"/>
    <row r="527" s="34" customFormat="1" ht="18" customHeight="1"/>
    <row r="528" s="34" customFormat="1" ht="18" customHeight="1"/>
    <row r="529" s="34" customFormat="1" ht="18" customHeight="1"/>
    <row r="530" s="34" customFormat="1" ht="18" customHeight="1"/>
    <row r="531" s="34" customFormat="1" ht="18" customHeight="1"/>
    <row r="532" s="34" customFormat="1" ht="18" customHeight="1"/>
    <row r="533" s="34" customFormat="1" ht="18" customHeight="1"/>
    <row r="534" s="34" customFormat="1" ht="18" customHeight="1"/>
    <row r="535" s="34" customFormat="1" ht="18" customHeight="1"/>
    <row r="536" s="34" customFormat="1" ht="18" customHeight="1"/>
    <row r="537" s="34" customFormat="1" ht="18" customHeight="1"/>
    <row r="538" s="34" customFormat="1" ht="18" customHeight="1"/>
    <row r="539" s="34" customFormat="1" ht="18" customHeight="1"/>
    <row r="540" s="34" customFormat="1" ht="18" customHeight="1"/>
    <row r="541" s="34" customFormat="1" ht="18" customHeight="1"/>
    <row r="542" s="34" customFormat="1" ht="18" customHeight="1"/>
    <row r="543" s="34" customFormat="1" ht="18" customHeight="1"/>
    <row r="544" s="34" customFormat="1" ht="18" customHeight="1"/>
    <row r="545" s="34" customFormat="1" ht="18" customHeight="1"/>
    <row r="546" s="34" customFormat="1" ht="18" customHeight="1"/>
    <row r="547" s="34" customFormat="1" ht="18" customHeight="1"/>
    <row r="548" s="34" customFormat="1" ht="18" customHeight="1"/>
    <row r="549" s="34" customFormat="1" ht="18" customHeight="1"/>
    <row r="550" s="34" customFormat="1" ht="18" customHeight="1"/>
    <row r="551" s="34" customFormat="1" ht="18" customHeight="1"/>
    <row r="552" s="34" customFormat="1" ht="18" customHeight="1"/>
    <row r="553" s="34" customFormat="1" ht="18" customHeight="1"/>
    <row r="554" s="34" customFormat="1" ht="18" customHeight="1"/>
    <row r="555" s="34" customFormat="1" ht="18" customHeight="1"/>
    <row r="556" s="34" customFormat="1" ht="18" customHeight="1"/>
    <row r="557" s="34" customFormat="1" ht="18" customHeight="1"/>
    <row r="558" s="34" customFormat="1" ht="18" customHeight="1"/>
    <row r="559" s="34" customFormat="1" ht="18" customHeight="1"/>
    <row r="560" s="34" customFormat="1" ht="18" customHeight="1"/>
    <row r="561" s="34" customFormat="1" ht="18" customHeight="1"/>
    <row r="562" s="34" customFormat="1" ht="18" customHeight="1"/>
    <row r="563" s="34" customFormat="1" ht="18" customHeight="1"/>
    <row r="564" s="34" customFormat="1" ht="18" customHeight="1"/>
    <row r="565" s="34" customFormat="1" ht="18" customHeight="1"/>
    <row r="566" s="34" customFormat="1" ht="18" customHeight="1"/>
    <row r="567" s="34" customFormat="1" ht="18" customHeight="1"/>
    <row r="568" s="34" customFormat="1" ht="18" customHeight="1"/>
    <row r="569" s="34" customFormat="1" ht="18" customHeight="1"/>
    <row r="570" s="34" customFormat="1" ht="18" customHeight="1"/>
    <row r="571" s="34" customFormat="1" ht="18" customHeight="1"/>
    <row r="572" s="34" customFormat="1" ht="18" customHeight="1"/>
    <row r="573" s="34" customFormat="1" ht="18" customHeight="1"/>
    <row r="574" s="34" customFormat="1" ht="18" customHeight="1"/>
    <row r="575" s="34" customFormat="1" ht="18" customHeight="1"/>
    <row r="576" s="34" customFormat="1" ht="18" customHeight="1"/>
    <row r="577" s="34" customFormat="1" ht="18" customHeight="1"/>
    <row r="578" s="34" customFormat="1" ht="18" customHeight="1"/>
    <row r="579" s="34" customFormat="1" ht="18" customHeight="1"/>
    <row r="580" s="34" customFormat="1" ht="18" customHeight="1"/>
    <row r="581" s="34" customFormat="1" ht="18" customHeight="1"/>
    <row r="582" s="34" customFormat="1" ht="18" customHeight="1"/>
    <row r="583" s="34" customFormat="1" ht="18" customHeight="1"/>
    <row r="584" s="34" customFormat="1" ht="18" customHeight="1"/>
    <row r="585" s="34" customFormat="1" ht="18" customHeight="1"/>
    <row r="586" s="34" customFormat="1" ht="18" customHeight="1"/>
    <row r="587" s="34" customFormat="1" ht="18" customHeight="1"/>
    <row r="588" s="34" customFormat="1" ht="18" customHeight="1"/>
    <row r="589" s="34" customFormat="1" ht="18" customHeight="1"/>
    <row r="590" s="34" customFormat="1" ht="18" customHeight="1"/>
    <row r="591" s="34" customFormat="1" ht="18" customHeight="1"/>
    <row r="592" s="34" customFormat="1" ht="18" customHeight="1"/>
    <row r="593" s="34" customFormat="1" ht="18" customHeight="1"/>
    <row r="594" s="34" customFormat="1" ht="18" customHeight="1"/>
    <row r="595" s="34" customFormat="1" ht="18" customHeight="1"/>
    <row r="596" s="34" customFormat="1" ht="18" customHeight="1"/>
    <row r="597" s="34" customFormat="1" ht="18" customHeight="1"/>
    <row r="598" s="34" customFormat="1" ht="18" customHeight="1"/>
    <row r="599" s="34" customFormat="1" ht="18" customHeight="1"/>
    <row r="600" s="34" customFormat="1" ht="18" customHeight="1"/>
    <row r="601" s="34" customFormat="1" ht="18" customHeight="1"/>
    <row r="602" s="34" customFormat="1" ht="18" customHeight="1"/>
    <row r="603" s="34" customFormat="1" ht="18" customHeight="1"/>
    <row r="604" s="34" customFormat="1" ht="18" customHeight="1"/>
    <row r="605" s="34" customFormat="1" ht="18" customHeight="1"/>
    <row r="606" s="34" customFormat="1" ht="18" customHeight="1"/>
    <row r="607" s="34" customFormat="1" ht="18" customHeight="1"/>
    <row r="608" s="34" customFormat="1" ht="18" customHeight="1"/>
    <row r="609" s="34" customFormat="1" ht="18" customHeight="1"/>
    <row r="610" s="34" customFormat="1" ht="18" customHeight="1"/>
    <row r="611" s="34" customFormat="1" ht="18" customHeight="1"/>
    <row r="612" s="34" customFormat="1" ht="18" customHeight="1"/>
    <row r="613" s="34" customFormat="1" ht="18" customHeight="1"/>
    <row r="614" s="34" customFormat="1" ht="18" customHeight="1"/>
    <row r="615" s="34" customFormat="1" ht="18" customHeight="1"/>
    <row r="616" s="34" customFormat="1" ht="18" customHeight="1"/>
    <row r="617" s="34" customFormat="1" ht="18" customHeight="1"/>
    <row r="618" s="34" customFormat="1" ht="18" customHeight="1"/>
    <row r="619" s="34" customFormat="1" ht="18" customHeight="1"/>
    <row r="620" s="34" customFormat="1" ht="18" customHeight="1"/>
    <row r="621" s="34" customFormat="1" ht="18" customHeight="1"/>
    <row r="622" s="34" customFormat="1" ht="18" customHeight="1"/>
    <row r="623" s="34" customFormat="1" ht="18" customHeight="1"/>
    <row r="624" s="34" customFormat="1" ht="18" customHeight="1"/>
    <row r="625" s="34" customFormat="1" ht="18" customHeight="1"/>
    <row r="626" s="34" customFormat="1" ht="18" customHeight="1"/>
    <row r="627" s="34" customFormat="1" ht="18" customHeight="1"/>
    <row r="628" s="34" customFormat="1" ht="18" customHeight="1"/>
    <row r="629" s="34" customFormat="1" ht="18" customHeight="1"/>
    <row r="630" s="34" customFormat="1" ht="18" customHeight="1"/>
    <row r="631" s="34" customFormat="1" ht="18" customHeight="1"/>
    <row r="632" s="34" customFormat="1" ht="18" customHeight="1"/>
    <row r="633" s="34" customFormat="1" ht="18" customHeight="1"/>
    <row r="634" s="34" customFormat="1" ht="18" customHeight="1"/>
    <row r="635" s="34" customFormat="1" ht="18" customHeight="1"/>
    <row r="636" s="34" customFormat="1" ht="18" customHeight="1"/>
    <row r="637" s="34" customFormat="1" ht="18" customHeight="1"/>
    <row r="638" s="34" customFormat="1" ht="18" customHeight="1"/>
    <row r="639" s="34" customFormat="1" ht="18" customHeight="1"/>
    <row r="640" s="34" customFormat="1" ht="18" customHeight="1"/>
    <row r="641" s="34" customFormat="1" ht="18" customHeight="1"/>
    <row r="642" s="34" customFormat="1" ht="18" customHeight="1"/>
    <row r="643" s="34" customFormat="1" ht="18" customHeight="1"/>
    <row r="644" s="34" customFormat="1" ht="18" customHeight="1"/>
    <row r="645" s="34" customFormat="1" ht="18" customHeight="1"/>
    <row r="646" s="34" customFormat="1" ht="18" customHeight="1"/>
    <row r="647" s="34" customFormat="1" ht="18" customHeight="1"/>
    <row r="648" s="34" customFormat="1" ht="18" customHeight="1"/>
  </sheetData>
  <mergeCells count="713">
    <mergeCell ref="B4:G4"/>
    <mergeCell ref="H4:I4"/>
    <mergeCell ref="J4:M4"/>
    <mergeCell ref="N4:Q4"/>
    <mergeCell ref="R4:V4"/>
    <mergeCell ref="W4:Z4"/>
    <mergeCell ref="AA4:AB4"/>
    <mergeCell ref="AC4:AF4"/>
    <mergeCell ref="AG4:BM4"/>
    <mergeCell ref="B12:G12"/>
    <mergeCell ref="H12:I12"/>
    <mergeCell ref="J12:M12"/>
    <mergeCell ref="N12:Q12"/>
    <mergeCell ref="R12:V12"/>
    <mergeCell ref="W12:Z12"/>
    <mergeCell ref="AA12:AB12"/>
    <mergeCell ref="AC12:AF12"/>
    <mergeCell ref="AG12:AH12"/>
    <mergeCell ref="AI12:BM12"/>
    <mergeCell ref="B136:G136"/>
    <mergeCell ref="H136:I136"/>
    <mergeCell ref="J136:M136"/>
    <mergeCell ref="N136:Q136"/>
    <mergeCell ref="R136:V136"/>
    <mergeCell ref="W136:Z136"/>
    <mergeCell ref="AA136:AD136"/>
    <mergeCell ref="AE136:AF136"/>
    <mergeCell ref="AG136:AI136"/>
    <mergeCell ref="AJ136:AK136"/>
    <mergeCell ref="AL136:BM136"/>
    <mergeCell ref="H121:I124"/>
    <mergeCell ref="J121:M124"/>
    <mergeCell ref="N121:Q124"/>
    <mergeCell ref="R121:V124"/>
    <mergeCell ref="W121:Z124"/>
    <mergeCell ref="AA121:AB124"/>
    <mergeCell ref="AG121:AH124"/>
    <mergeCell ref="AC121:AF124"/>
    <mergeCell ref="AI117:BM120"/>
    <mergeCell ref="AI113:BM116"/>
    <mergeCell ref="B117:G120"/>
    <mergeCell ref="H117:I120"/>
    <mergeCell ref="B184:G184"/>
    <mergeCell ref="H184:I184"/>
    <mergeCell ref="J184:M184"/>
    <mergeCell ref="N184:Q184"/>
    <mergeCell ref="R184:V184"/>
    <mergeCell ref="W184:Z184"/>
    <mergeCell ref="AA184:AC184"/>
    <mergeCell ref="AD184:AF184"/>
    <mergeCell ref="AG184:AH184"/>
    <mergeCell ref="AK220:BM220"/>
    <mergeCell ref="R209:V212"/>
    <mergeCell ref="W209:Z212"/>
    <mergeCell ref="AA209:AC212"/>
    <mergeCell ref="AD209:AF212"/>
    <mergeCell ref="AG209:AH212"/>
    <mergeCell ref="B205:G208"/>
    <mergeCell ref="H205:I208"/>
    <mergeCell ref="AL205:AM208"/>
    <mergeCell ref="J205:M208"/>
    <mergeCell ref="N205:Q208"/>
    <mergeCell ref="H220:I220"/>
    <mergeCell ref="J220:M220"/>
    <mergeCell ref="N220:Q220"/>
    <mergeCell ref="R220:V220"/>
    <mergeCell ref="W220:Z220"/>
    <mergeCell ref="AA220:AC220"/>
    <mergeCell ref="AD220:AE220"/>
    <mergeCell ref="AF220:AH220"/>
    <mergeCell ref="AI220:AJ220"/>
    <mergeCell ref="AI209:AK212"/>
    <mergeCell ref="AN209:BM212"/>
    <mergeCell ref="AN205:BM208"/>
    <mergeCell ref="R205:V208"/>
    <mergeCell ref="V240:W240"/>
    <mergeCell ref="X240:Z240"/>
    <mergeCell ref="AA240:BM240"/>
    <mergeCell ref="AI121:BM124"/>
    <mergeCell ref="B125:G128"/>
    <mergeCell ref="H125:I128"/>
    <mergeCell ref="J125:M128"/>
    <mergeCell ref="N125:Q128"/>
    <mergeCell ref="R125:V128"/>
    <mergeCell ref="W125:Z128"/>
    <mergeCell ref="AA125:AB128"/>
    <mergeCell ref="AG125:AH128"/>
    <mergeCell ref="AC125:AF128"/>
    <mergeCell ref="AI125:BM128"/>
    <mergeCell ref="B121:G124"/>
    <mergeCell ref="B209:G212"/>
    <mergeCell ref="H209:I212"/>
    <mergeCell ref="AL209:AM212"/>
    <mergeCell ref="J209:M212"/>
    <mergeCell ref="N209:Q212"/>
    <mergeCell ref="AI184:AK184"/>
    <mergeCell ref="AL184:AM184"/>
    <mergeCell ref="AN184:BM184"/>
    <mergeCell ref="B220:G220"/>
    <mergeCell ref="AI225:AJ228"/>
    <mergeCell ref="AK225:BM228"/>
    <mergeCell ref="B229:G232"/>
    <mergeCell ref="H229:I232"/>
    <mergeCell ref="AD229:AE232"/>
    <mergeCell ref="J229:M232"/>
    <mergeCell ref="N229:Q232"/>
    <mergeCell ref="R229:V232"/>
    <mergeCell ref="W229:Z232"/>
    <mergeCell ref="AA229:AC232"/>
    <mergeCell ref="AF229:AH232"/>
    <mergeCell ref="AI229:AJ232"/>
    <mergeCell ref="AK229:BM232"/>
    <mergeCell ref="B225:G228"/>
    <mergeCell ref="H225:I228"/>
    <mergeCell ref="AD225:AE228"/>
    <mergeCell ref="J225:M228"/>
    <mergeCell ref="N225:Q228"/>
    <mergeCell ref="R225:V228"/>
    <mergeCell ref="W225:Z228"/>
    <mergeCell ref="AA225:AC228"/>
    <mergeCell ref="AF225:AH228"/>
    <mergeCell ref="AA247:BM248"/>
    <mergeCell ref="B249:G250"/>
    <mergeCell ref="H249:K250"/>
    <mergeCell ref="L249:Q250"/>
    <mergeCell ref="R249:U250"/>
    <mergeCell ref="V249:W250"/>
    <mergeCell ref="X249:Z250"/>
    <mergeCell ref="AA249:BM250"/>
    <mergeCell ref="B247:G248"/>
    <mergeCell ref="H247:K248"/>
    <mergeCell ref="L247:Q248"/>
    <mergeCell ref="R247:U248"/>
    <mergeCell ref="V247:W248"/>
    <mergeCell ref="X247:Z248"/>
    <mergeCell ref="B253:G254"/>
    <mergeCell ref="H253:K254"/>
    <mergeCell ref="L253:Q254"/>
    <mergeCell ref="R253:U254"/>
    <mergeCell ref="V253:W254"/>
    <mergeCell ref="X253:Z254"/>
    <mergeCell ref="AA253:BM254"/>
    <mergeCell ref="B251:G252"/>
    <mergeCell ref="H251:K252"/>
    <mergeCell ref="L251:Q252"/>
    <mergeCell ref="R251:U252"/>
    <mergeCell ref="V251:W252"/>
    <mergeCell ref="X251:Z252"/>
    <mergeCell ref="AA251:BM252"/>
    <mergeCell ref="B255:G256"/>
    <mergeCell ref="H255:K256"/>
    <mergeCell ref="L255:Q256"/>
    <mergeCell ref="R255:U256"/>
    <mergeCell ref="V255:W256"/>
    <mergeCell ref="X255:Z256"/>
    <mergeCell ref="AA255:BM256"/>
    <mergeCell ref="B257:G258"/>
    <mergeCell ref="H257:K258"/>
    <mergeCell ref="L257:Q258"/>
    <mergeCell ref="R257:U258"/>
    <mergeCell ref="V257:W258"/>
    <mergeCell ref="X257:Z258"/>
    <mergeCell ref="AA257:BM258"/>
    <mergeCell ref="B259:G260"/>
    <mergeCell ref="H259:K260"/>
    <mergeCell ref="L259:Q260"/>
    <mergeCell ref="AA261:BM262"/>
    <mergeCell ref="B261:G262"/>
    <mergeCell ref="H261:K262"/>
    <mergeCell ref="L261:Q262"/>
    <mergeCell ref="R261:U262"/>
    <mergeCell ref="V261:W262"/>
    <mergeCell ref="X261:Z262"/>
    <mergeCell ref="R259:U260"/>
    <mergeCell ref="V259:W260"/>
    <mergeCell ref="X259:Z260"/>
    <mergeCell ref="AA259:BM260"/>
    <mergeCell ref="B245:G246"/>
    <mergeCell ref="H245:K246"/>
    <mergeCell ref="L245:Q246"/>
    <mergeCell ref="R245:U246"/>
    <mergeCell ref="V245:W246"/>
    <mergeCell ref="X245:Z246"/>
    <mergeCell ref="AA245:BM246"/>
    <mergeCell ref="B243:G244"/>
    <mergeCell ref="H243:K244"/>
    <mergeCell ref="L243:Q244"/>
    <mergeCell ref="R243:U244"/>
    <mergeCell ref="V243:W244"/>
    <mergeCell ref="X243:Z244"/>
    <mergeCell ref="B241:G242"/>
    <mergeCell ref="H241:K242"/>
    <mergeCell ref="L241:Q242"/>
    <mergeCell ref="R241:U242"/>
    <mergeCell ref="V241:W242"/>
    <mergeCell ref="X241:Z242"/>
    <mergeCell ref="AA241:BM242"/>
    <mergeCell ref="AA243:BM244"/>
    <mergeCell ref="AF233:AH236"/>
    <mergeCell ref="B233:G236"/>
    <mergeCell ref="H233:I236"/>
    <mergeCell ref="AD233:AE236"/>
    <mergeCell ref="J233:M236"/>
    <mergeCell ref="N233:Q236"/>
    <mergeCell ref="R233:V236"/>
    <mergeCell ref="W233:Z236"/>
    <mergeCell ref="AA233:AC236"/>
    <mergeCell ref="AI233:AJ236"/>
    <mergeCell ref="AK233:BM236"/>
    <mergeCell ref="B238:BM239"/>
    <mergeCell ref="B240:G240"/>
    <mergeCell ref="H240:K240"/>
    <mergeCell ref="L240:Q240"/>
    <mergeCell ref="R240:U240"/>
    <mergeCell ref="B221:G224"/>
    <mergeCell ref="H221:I224"/>
    <mergeCell ref="AD221:AE224"/>
    <mergeCell ref="J221:M224"/>
    <mergeCell ref="N221:Q224"/>
    <mergeCell ref="R221:V224"/>
    <mergeCell ref="W221:Z224"/>
    <mergeCell ref="AA221:AC224"/>
    <mergeCell ref="R213:V216"/>
    <mergeCell ref="W213:Z216"/>
    <mergeCell ref="AA213:AC216"/>
    <mergeCell ref="AD213:AF216"/>
    <mergeCell ref="B218:BM219"/>
    <mergeCell ref="AF221:AH224"/>
    <mergeCell ref="AI221:AJ224"/>
    <mergeCell ref="AK221:BM224"/>
    <mergeCell ref="AN213:BM216"/>
    <mergeCell ref="AG213:AH216"/>
    <mergeCell ref="AI213:AK216"/>
    <mergeCell ref="B213:G216"/>
    <mergeCell ref="H213:I216"/>
    <mergeCell ref="AL213:AM216"/>
    <mergeCell ref="J213:M216"/>
    <mergeCell ref="N213:Q216"/>
    <mergeCell ref="AN193:BM196"/>
    <mergeCell ref="AN197:BM200"/>
    <mergeCell ref="AI201:AK204"/>
    <mergeCell ref="AN201:BM204"/>
    <mergeCell ref="W205:Z208"/>
    <mergeCell ref="AA205:AC208"/>
    <mergeCell ref="AD205:AF208"/>
    <mergeCell ref="AG205:AH208"/>
    <mergeCell ref="AI205:AK208"/>
    <mergeCell ref="B201:G204"/>
    <mergeCell ref="H201:I204"/>
    <mergeCell ref="AL201:AM204"/>
    <mergeCell ref="J201:M204"/>
    <mergeCell ref="N201:Q204"/>
    <mergeCell ref="R201:V204"/>
    <mergeCell ref="W201:Z204"/>
    <mergeCell ref="AA201:AC204"/>
    <mergeCell ref="AD201:AF204"/>
    <mergeCell ref="AG201:AH204"/>
    <mergeCell ref="B173:G176"/>
    <mergeCell ref="H173:I176"/>
    <mergeCell ref="AJ173:AK176"/>
    <mergeCell ref="J173:M176"/>
    <mergeCell ref="N173:Q176"/>
    <mergeCell ref="AG185:AH188"/>
    <mergeCell ref="AI185:AK188"/>
    <mergeCell ref="AN185:BM188"/>
    <mergeCell ref="AL173:BM176"/>
    <mergeCell ref="B177:G180"/>
    <mergeCell ref="H177:I180"/>
    <mergeCell ref="AJ177:AK180"/>
    <mergeCell ref="J177:M180"/>
    <mergeCell ref="N177:Q180"/>
    <mergeCell ref="R177:V180"/>
    <mergeCell ref="B182:BM183"/>
    <mergeCell ref="B185:G188"/>
    <mergeCell ref="H185:I188"/>
    <mergeCell ref="AL185:AM188"/>
    <mergeCell ref="J185:M188"/>
    <mergeCell ref="N185:Q188"/>
    <mergeCell ref="R185:V188"/>
    <mergeCell ref="W185:Z188"/>
    <mergeCell ref="R173:V176"/>
    <mergeCell ref="W173:Z176"/>
    <mergeCell ref="AA173:AD176"/>
    <mergeCell ref="AE173:AF176"/>
    <mergeCell ref="AG173:AI176"/>
    <mergeCell ref="AL165:BM168"/>
    <mergeCell ref="AL169:BM172"/>
    <mergeCell ref="W177:Z180"/>
    <mergeCell ref="AA177:AD180"/>
    <mergeCell ref="AE177:AF180"/>
    <mergeCell ref="AG177:AI180"/>
    <mergeCell ref="AL177:BM180"/>
    <mergeCell ref="B169:G172"/>
    <mergeCell ref="H169:I172"/>
    <mergeCell ref="AJ169:AK172"/>
    <mergeCell ref="J169:M172"/>
    <mergeCell ref="N169:Q172"/>
    <mergeCell ref="R169:V172"/>
    <mergeCell ref="W169:Z172"/>
    <mergeCell ref="AA169:AD172"/>
    <mergeCell ref="AE169:AF172"/>
    <mergeCell ref="AG169:AI172"/>
    <mergeCell ref="B165:G168"/>
    <mergeCell ref="H165:I168"/>
    <mergeCell ref="AJ165:AK168"/>
    <mergeCell ref="J165:M168"/>
    <mergeCell ref="N165:Q168"/>
    <mergeCell ref="R165:V168"/>
    <mergeCell ref="W165:Z168"/>
    <mergeCell ref="AA165:AD168"/>
    <mergeCell ref="AE165:AF168"/>
    <mergeCell ref="AG165:AI168"/>
    <mergeCell ref="AG161:AI164"/>
    <mergeCell ref="AL161:BM164"/>
    <mergeCell ref="B157:G160"/>
    <mergeCell ref="H157:I160"/>
    <mergeCell ref="AJ157:AK160"/>
    <mergeCell ref="J157:M160"/>
    <mergeCell ref="N157:Q160"/>
    <mergeCell ref="R157:V160"/>
    <mergeCell ref="W157:Z160"/>
    <mergeCell ref="AA157:AD160"/>
    <mergeCell ref="AL157:BM160"/>
    <mergeCell ref="B161:G164"/>
    <mergeCell ref="H161:I164"/>
    <mergeCell ref="AJ161:AK164"/>
    <mergeCell ref="J161:M164"/>
    <mergeCell ref="N161:Q164"/>
    <mergeCell ref="R161:V164"/>
    <mergeCell ref="W161:Z164"/>
    <mergeCell ref="AA161:AD164"/>
    <mergeCell ref="AE161:AF164"/>
    <mergeCell ref="AE157:AF160"/>
    <mergeCell ref="AG157:AI160"/>
    <mergeCell ref="B153:G156"/>
    <mergeCell ref="H153:I156"/>
    <mergeCell ref="AJ153:AK156"/>
    <mergeCell ref="J153:M156"/>
    <mergeCell ref="N153:Q156"/>
    <mergeCell ref="R153:V156"/>
    <mergeCell ref="AL141:BM144"/>
    <mergeCell ref="B145:G148"/>
    <mergeCell ref="H145:I148"/>
    <mergeCell ref="AJ145:AK148"/>
    <mergeCell ref="J145:M148"/>
    <mergeCell ref="N145:Q148"/>
    <mergeCell ref="W153:Z156"/>
    <mergeCell ref="AA153:AD156"/>
    <mergeCell ref="AE153:AF156"/>
    <mergeCell ref="AG153:AI156"/>
    <mergeCell ref="AL153:BM156"/>
    <mergeCell ref="B149:G152"/>
    <mergeCell ref="H149:I152"/>
    <mergeCell ref="AJ149:AK152"/>
    <mergeCell ref="J149:M152"/>
    <mergeCell ref="N149:Q152"/>
    <mergeCell ref="R149:V152"/>
    <mergeCell ref="R145:V148"/>
    <mergeCell ref="W145:Z148"/>
    <mergeCell ref="AA145:AD148"/>
    <mergeCell ref="AE145:AF148"/>
    <mergeCell ref="AG145:AI148"/>
    <mergeCell ref="AL145:BM148"/>
    <mergeCell ref="W149:Z152"/>
    <mergeCell ref="AA149:AD152"/>
    <mergeCell ref="AE149:AF152"/>
    <mergeCell ref="AG149:AI152"/>
    <mergeCell ref="AL149:BM152"/>
    <mergeCell ref="B141:G144"/>
    <mergeCell ref="H141:I144"/>
    <mergeCell ref="AJ141:AK144"/>
    <mergeCell ref="J141:M144"/>
    <mergeCell ref="N141:Q144"/>
    <mergeCell ref="R141:V144"/>
    <mergeCell ref="W141:Z144"/>
    <mergeCell ref="AA141:AD144"/>
    <mergeCell ref="AE141:AF144"/>
    <mergeCell ref="AG141:AI144"/>
    <mergeCell ref="AL137:BM140"/>
    <mergeCell ref="B129:G132"/>
    <mergeCell ref="H129:I132"/>
    <mergeCell ref="J129:M132"/>
    <mergeCell ref="N129:Q132"/>
    <mergeCell ref="R129:V132"/>
    <mergeCell ref="W129:Z132"/>
    <mergeCell ref="AA129:AB132"/>
    <mergeCell ref="AG129:AH132"/>
    <mergeCell ref="AC129:AF132"/>
    <mergeCell ref="AI129:BM132"/>
    <mergeCell ref="B134:BM135"/>
    <mergeCell ref="B137:G140"/>
    <mergeCell ref="H137:I140"/>
    <mergeCell ref="AJ137:AK140"/>
    <mergeCell ref="J137:M140"/>
    <mergeCell ref="N137:Q140"/>
    <mergeCell ref="R137:V140"/>
    <mergeCell ref="W137:Z140"/>
    <mergeCell ref="AA137:AD140"/>
    <mergeCell ref="AE137:AF140"/>
    <mergeCell ref="AG137:AI140"/>
    <mergeCell ref="J117:M120"/>
    <mergeCell ref="N117:Q120"/>
    <mergeCell ref="R117:V120"/>
    <mergeCell ref="W117:Z120"/>
    <mergeCell ref="AA117:AB120"/>
    <mergeCell ref="AG117:AH120"/>
    <mergeCell ref="AC117:AF120"/>
    <mergeCell ref="B113:G116"/>
    <mergeCell ref="H113:I116"/>
    <mergeCell ref="J113:M116"/>
    <mergeCell ref="N113:Q116"/>
    <mergeCell ref="R113:V116"/>
    <mergeCell ref="W113:Z116"/>
    <mergeCell ref="AA113:AB116"/>
    <mergeCell ref="AG113:AH116"/>
    <mergeCell ref="AC113:AF116"/>
    <mergeCell ref="AI109:BM112"/>
    <mergeCell ref="B105:G108"/>
    <mergeCell ref="H105:I108"/>
    <mergeCell ref="J105:M108"/>
    <mergeCell ref="N105:Q108"/>
    <mergeCell ref="R105:V108"/>
    <mergeCell ref="W105:Z108"/>
    <mergeCell ref="AA105:AB108"/>
    <mergeCell ref="AG105:AH108"/>
    <mergeCell ref="AC105:AF108"/>
    <mergeCell ref="AI105:BM108"/>
    <mergeCell ref="B109:G112"/>
    <mergeCell ref="H109:I112"/>
    <mergeCell ref="J109:M112"/>
    <mergeCell ref="N109:Q112"/>
    <mergeCell ref="R109:V112"/>
    <mergeCell ref="W109:Z112"/>
    <mergeCell ref="AA109:AB112"/>
    <mergeCell ref="AG109:AH112"/>
    <mergeCell ref="AC109:AF112"/>
    <mergeCell ref="AI101:BM104"/>
    <mergeCell ref="B97:G100"/>
    <mergeCell ref="H97:I100"/>
    <mergeCell ref="J97:M100"/>
    <mergeCell ref="N97:Q100"/>
    <mergeCell ref="R97:V100"/>
    <mergeCell ref="W97:Z100"/>
    <mergeCell ref="AA97:AB100"/>
    <mergeCell ref="AG97:AH100"/>
    <mergeCell ref="AC97:AF100"/>
    <mergeCell ref="AI97:BM100"/>
    <mergeCell ref="B101:G104"/>
    <mergeCell ref="H101:I104"/>
    <mergeCell ref="J101:M104"/>
    <mergeCell ref="N101:Q104"/>
    <mergeCell ref="R101:V104"/>
    <mergeCell ref="W101:Z104"/>
    <mergeCell ref="AA101:AB104"/>
    <mergeCell ref="AG101:AH104"/>
    <mergeCell ref="AC101:AF104"/>
    <mergeCell ref="AI93:BM96"/>
    <mergeCell ref="B89:G92"/>
    <mergeCell ref="H89:I92"/>
    <mergeCell ref="J89:M92"/>
    <mergeCell ref="N89:Q92"/>
    <mergeCell ref="R89:V92"/>
    <mergeCell ref="W89:Z92"/>
    <mergeCell ref="AA89:AB92"/>
    <mergeCell ref="AG89:AH92"/>
    <mergeCell ref="AC89:AF92"/>
    <mergeCell ref="AI89:BM92"/>
    <mergeCell ref="B93:G96"/>
    <mergeCell ref="H93:I96"/>
    <mergeCell ref="J93:M96"/>
    <mergeCell ref="N93:Q96"/>
    <mergeCell ref="R93:V96"/>
    <mergeCell ref="W93:Z96"/>
    <mergeCell ref="AA93:AB96"/>
    <mergeCell ref="AG93:AH96"/>
    <mergeCell ref="AC93:AF96"/>
    <mergeCell ref="AI85:BM88"/>
    <mergeCell ref="B81:G84"/>
    <mergeCell ref="H81:I84"/>
    <mergeCell ref="J81:M84"/>
    <mergeCell ref="N81:Q84"/>
    <mergeCell ref="R81:V84"/>
    <mergeCell ref="W81:Z84"/>
    <mergeCell ref="AA81:AB84"/>
    <mergeCell ref="AG81:AH84"/>
    <mergeCell ref="AC81:AF84"/>
    <mergeCell ref="AI81:BM84"/>
    <mergeCell ref="B85:G88"/>
    <mergeCell ref="H85:I88"/>
    <mergeCell ref="J85:M88"/>
    <mergeCell ref="N85:Q88"/>
    <mergeCell ref="R85:V88"/>
    <mergeCell ref="W85:Z88"/>
    <mergeCell ref="AA85:AB88"/>
    <mergeCell ref="AG85:AH88"/>
    <mergeCell ref="AC85:AF88"/>
    <mergeCell ref="AI77:BM80"/>
    <mergeCell ref="B73:G76"/>
    <mergeCell ref="H73:I76"/>
    <mergeCell ref="J73:M76"/>
    <mergeCell ref="N73:Q76"/>
    <mergeCell ref="R73:V76"/>
    <mergeCell ref="W73:Z76"/>
    <mergeCell ref="AA73:AB76"/>
    <mergeCell ref="AG73:AH76"/>
    <mergeCell ref="AC73:AF76"/>
    <mergeCell ref="AI73:BM76"/>
    <mergeCell ref="B77:G80"/>
    <mergeCell ref="H77:I80"/>
    <mergeCell ref="J77:M80"/>
    <mergeCell ref="N77:Q80"/>
    <mergeCell ref="R77:V80"/>
    <mergeCell ref="W77:Z80"/>
    <mergeCell ref="AA77:AB80"/>
    <mergeCell ref="AG77:AH80"/>
    <mergeCell ref="AC77:AF80"/>
    <mergeCell ref="AI69:BM72"/>
    <mergeCell ref="B65:G68"/>
    <mergeCell ref="H65:I68"/>
    <mergeCell ref="J65:M68"/>
    <mergeCell ref="N65:Q68"/>
    <mergeCell ref="R65:V68"/>
    <mergeCell ref="W65:Z68"/>
    <mergeCell ref="AA65:AB68"/>
    <mergeCell ref="AG65:AH68"/>
    <mergeCell ref="AC65:AF68"/>
    <mergeCell ref="AI65:BM68"/>
    <mergeCell ref="B69:G72"/>
    <mergeCell ref="H69:I72"/>
    <mergeCell ref="J69:M72"/>
    <mergeCell ref="N69:Q72"/>
    <mergeCell ref="R69:V72"/>
    <mergeCell ref="W69:Z72"/>
    <mergeCell ref="AA69:AB72"/>
    <mergeCell ref="AG69:AH72"/>
    <mergeCell ref="AC69:AF72"/>
    <mergeCell ref="AI61:BM64"/>
    <mergeCell ref="B57:G60"/>
    <mergeCell ref="H57:I60"/>
    <mergeCell ref="J57:M60"/>
    <mergeCell ref="N57:Q60"/>
    <mergeCell ref="R57:V60"/>
    <mergeCell ref="W57:Z60"/>
    <mergeCell ref="AA57:AB60"/>
    <mergeCell ref="AG57:AH60"/>
    <mergeCell ref="AC57:AF60"/>
    <mergeCell ref="AI57:BM60"/>
    <mergeCell ref="B61:G64"/>
    <mergeCell ref="H61:I64"/>
    <mergeCell ref="J61:M64"/>
    <mergeCell ref="N61:Q64"/>
    <mergeCell ref="R61:V64"/>
    <mergeCell ref="W61:Z64"/>
    <mergeCell ref="AA61:AB64"/>
    <mergeCell ref="AG61:AH64"/>
    <mergeCell ref="AC61:AF64"/>
    <mergeCell ref="AI53:BM56"/>
    <mergeCell ref="B49:G52"/>
    <mergeCell ref="H49:I52"/>
    <mergeCell ref="J49:M52"/>
    <mergeCell ref="N49:Q52"/>
    <mergeCell ref="R49:V52"/>
    <mergeCell ref="W49:Z52"/>
    <mergeCell ref="AA49:AB52"/>
    <mergeCell ref="AG49:AH52"/>
    <mergeCell ref="AC49:AF52"/>
    <mergeCell ref="AI49:BM52"/>
    <mergeCell ref="B53:G56"/>
    <mergeCell ref="H53:I56"/>
    <mergeCell ref="J53:M56"/>
    <mergeCell ref="N53:Q56"/>
    <mergeCell ref="R53:V56"/>
    <mergeCell ref="W53:Z56"/>
    <mergeCell ref="AA53:AB56"/>
    <mergeCell ref="AG53:AH56"/>
    <mergeCell ref="AC53:AF56"/>
    <mergeCell ref="AI45:BM48"/>
    <mergeCell ref="B41:G44"/>
    <mergeCell ref="H41:I44"/>
    <mergeCell ref="J41:M44"/>
    <mergeCell ref="N41:Q44"/>
    <mergeCell ref="R41:V44"/>
    <mergeCell ref="W41:Z44"/>
    <mergeCell ref="AA41:AB44"/>
    <mergeCell ref="AG41:AH44"/>
    <mergeCell ref="AC41:AF44"/>
    <mergeCell ref="AI41:BM44"/>
    <mergeCell ref="B45:G48"/>
    <mergeCell ref="H45:I48"/>
    <mergeCell ref="J45:M48"/>
    <mergeCell ref="N45:Q48"/>
    <mergeCell ref="R45:V48"/>
    <mergeCell ref="W45:Z48"/>
    <mergeCell ref="AA45:AB48"/>
    <mergeCell ref="AG45:AH48"/>
    <mergeCell ref="AC45:AF48"/>
    <mergeCell ref="B2:BM3"/>
    <mergeCell ref="B5:G8"/>
    <mergeCell ref="H5:I8"/>
    <mergeCell ref="J5:M8"/>
    <mergeCell ref="N5:Q8"/>
    <mergeCell ref="J21:M24"/>
    <mergeCell ref="N21:Q24"/>
    <mergeCell ref="R21:V24"/>
    <mergeCell ref="W21:Z24"/>
    <mergeCell ref="AA21:AB24"/>
    <mergeCell ref="AG21:AH24"/>
    <mergeCell ref="AC21:AF24"/>
    <mergeCell ref="B10:BM11"/>
    <mergeCell ref="B13:G16"/>
    <mergeCell ref="H13:I16"/>
    <mergeCell ref="J13:M16"/>
    <mergeCell ref="N13:Q16"/>
    <mergeCell ref="R13:V16"/>
    <mergeCell ref="W13:Z16"/>
    <mergeCell ref="B17:G20"/>
    <mergeCell ref="H17:I20"/>
    <mergeCell ref="J17:M20"/>
    <mergeCell ref="N17:Q20"/>
    <mergeCell ref="AI17:BM20"/>
    <mergeCell ref="B189:G192"/>
    <mergeCell ref="R5:V8"/>
    <mergeCell ref="W5:Z8"/>
    <mergeCell ref="AA5:AB8"/>
    <mergeCell ref="AC5:AF8"/>
    <mergeCell ref="AG5:BM8"/>
    <mergeCell ref="AI21:BM24"/>
    <mergeCell ref="R17:V20"/>
    <mergeCell ref="W17:Z20"/>
    <mergeCell ref="AA17:AB20"/>
    <mergeCell ref="AG17:AH20"/>
    <mergeCell ref="AI29:BM32"/>
    <mergeCell ref="B25:G28"/>
    <mergeCell ref="H25:I28"/>
    <mergeCell ref="J25:M28"/>
    <mergeCell ref="N25:Q28"/>
    <mergeCell ref="R25:V28"/>
    <mergeCell ref="B21:G24"/>
    <mergeCell ref="H21:I24"/>
    <mergeCell ref="AI189:AK192"/>
    <mergeCell ref="AN189:BM192"/>
    <mergeCell ref="H189:I192"/>
    <mergeCell ref="AL189:AM192"/>
    <mergeCell ref="AC17:AF20"/>
    <mergeCell ref="J189:M192"/>
    <mergeCell ref="N189:Q192"/>
    <mergeCell ref="R189:V192"/>
    <mergeCell ref="W189:Z192"/>
    <mergeCell ref="AA189:AC192"/>
    <mergeCell ref="AD189:AF192"/>
    <mergeCell ref="AG189:AH192"/>
    <mergeCell ref="AA185:AC188"/>
    <mergeCell ref="AD185:AF188"/>
    <mergeCell ref="AA13:AB16"/>
    <mergeCell ref="AG13:AH16"/>
    <mergeCell ref="AC13:AF16"/>
    <mergeCell ref="AI13:BM16"/>
    <mergeCell ref="B29:G32"/>
    <mergeCell ref="H29:I32"/>
    <mergeCell ref="J29:M32"/>
    <mergeCell ref="N29:Q32"/>
    <mergeCell ref="R29:V32"/>
    <mergeCell ref="W29:Z32"/>
    <mergeCell ref="AA29:AB32"/>
    <mergeCell ref="AG29:AH32"/>
    <mergeCell ref="W25:Z28"/>
    <mergeCell ref="AA25:AB28"/>
    <mergeCell ref="AG25:AH28"/>
    <mergeCell ref="AC25:AF28"/>
    <mergeCell ref="AI25:BM28"/>
    <mergeCell ref="AC29:AF32"/>
    <mergeCell ref="B197:G200"/>
    <mergeCell ref="H197:I200"/>
    <mergeCell ref="AL197:AM200"/>
    <mergeCell ref="B193:G196"/>
    <mergeCell ref="H193:I196"/>
    <mergeCell ref="AL193:AM196"/>
    <mergeCell ref="J193:M196"/>
    <mergeCell ref="N193:Q196"/>
    <mergeCell ref="R193:V196"/>
    <mergeCell ref="W193:Z196"/>
    <mergeCell ref="J197:M200"/>
    <mergeCell ref="N197:Q200"/>
    <mergeCell ref="R197:V200"/>
    <mergeCell ref="W197:Z200"/>
    <mergeCell ref="AA197:AC200"/>
    <mergeCell ref="AD197:AF200"/>
    <mergeCell ref="AG197:AH200"/>
    <mergeCell ref="AI197:AK200"/>
    <mergeCell ref="AA193:AC196"/>
    <mergeCell ref="AD193:AF196"/>
    <mergeCell ref="AG193:AH196"/>
    <mergeCell ref="AI193:AK196"/>
    <mergeCell ref="AI37:BM40"/>
    <mergeCell ref="B33:G36"/>
    <mergeCell ref="H33:I36"/>
    <mergeCell ref="J33:M36"/>
    <mergeCell ref="N33:Q36"/>
    <mergeCell ref="R33:V36"/>
    <mergeCell ref="W33:Z36"/>
    <mergeCell ref="AA33:AB36"/>
    <mergeCell ref="AG33:AH36"/>
    <mergeCell ref="AC33:AF36"/>
    <mergeCell ref="AI33:BM36"/>
    <mergeCell ref="B37:G40"/>
    <mergeCell ref="H37:I40"/>
    <mergeCell ref="J37:M40"/>
    <mergeCell ref="N37:Q40"/>
    <mergeCell ref="R37:V40"/>
    <mergeCell ref="W37:Z40"/>
    <mergeCell ref="AA37:AB40"/>
    <mergeCell ref="AG37:AH40"/>
    <mergeCell ref="AC37:AF40"/>
  </mergeCells>
  <phoneticPr fontId="3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B452"/>
  <sheetViews>
    <sheetView showGridLines="0" workbookViewId="0">
      <selection activeCell="B2" sqref="B2:BB3"/>
    </sheetView>
  </sheetViews>
  <sheetFormatPr defaultColWidth="3" defaultRowHeight="13.8"/>
  <cols>
    <col min="1" max="16384" width="3" style="35"/>
  </cols>
  <sheetData>
    <row r="1" spans="2:54" s="34" customFormat="1" ht="18" customHeight="1"/>
    <row r="2" spans="2:54" s="34" customFormat="1" ht="18" customHeight="1">
      <c r="B2" s="728" t="s">
        <v>949</v>
      </c>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c r="AH2" s="729"/>
      <c r="AI2" s="729"/>
      <c r="AJ2" s="729"/>
      <c r="AK2" s="729"/>
      <c r="AL2" s="729"/>
      <c r="AM2" s="729"/>
      <c r="AN2" s="729"/>
      <c r="AO2" s="729"/>
      <c r="AP2" s="729"/>
      <c r="AQ2" s="729"/>
      <c r="AR2" s="729"/>
      <c r="AS2" s="729"/>
      <c r="AT2" s="729"/>
      <c r="AU2" s="729"/>
      <c r="AV2" s="729"/>
      <c r="AW2" s="729"/>
      <c r="AX2" s="729"/>
      <c r="AY2" s="729"/>
      <c r="AZ2" s="729"/>
      <c r="BA2" s="729"/>
      <c r="BB2" s="730"/>
    </row>
    <row r="3" spans="2:54" s="34" customFormat="1" ht="18" customHeight="1">
      <c r="B3" s="731"/>
      <c r="C3" s="732"/>
      <c r="D3" s="732"/>
      <c r="E3" s="732"/>
      <c r="F3" s="732"/>
      <c r="G3" s="732"/>
      <c r="H3" s="732"/>
      <c r="I3" s="732"/>
      <c r="J3" s="732"/>
      <c r="K3" s="732"/>
      <c r="L3" s="732"/>
      <c r="M3" s="732"/>
      <c r="N3" s="732"/>
      <c r="O3" s="732"/>
      <c r="P3" s="732"/>
      <c r="Q3" s="732"/>
      <c r="R3" s="732"/>
      <c r="S3" s="732"/>
      <c r="T3" s="732"/>
      <c r="U3" s="732"/>
      <c r="V3" s="732"/>
      <c r="W3" s="732"/>
      <c r="X3" s="732"/>
      <c r="Y3" s="732"/>
      <c r="Z3" s="732"/>
      <c r="AA3" s="732"/>
      <c r="AB3" s="732"/>
      <c r="AC3" s="732"/>
      <c r="AD3" s="732"/>
      <c r="AE3" s="732"/>
      <c r="AF3" s="732"/>
      <c r="AG3" s="732"/>
      <c r="AH3" s="732"/>
      <c r="AI3" s="732"/>
      <c r="AJ3" s="732"/>
      <c r="AK3" s="732"/>
      <c r="AL3" s="732"/>
      <c r="AM3" s="732"/>
      <c r="AN3" s="732"/>
      <c r="AO3" s="732"/>
      <c r="AP3" s="732"/>
      <c r="AQ3" s="732"/>
      <c r="AR3" s="732"/>
      <c r="AS3" s="732"/>
      <c r="AT3" s="732"/>
      <c r="AU3" s="732"/>
      <c r="AV3" s="732"/>
      <c r="AW3" s="732"/>
      <c r="AX3" s="732"/>
      <c r="AY3" s="732"/>
      <c r="AZ3" s="732"/>
      <c r="BA3" s="732"/>
      <c r="BB3" s="733"/>
    </row>
    <row r="4" spans="2:54" s="34" customFormat="1" ht="18" customHeight="1">
      <c r="B4" s="736" t="s">
        <v>54</v>
      </c>
      <c r="C4" s="737"/>
      <c r="D4" s="737"/>
      <c r="E4" s="738"/>
      <c r="F4" s="736" t="s">
        <v>314</v>
      </c>
      <c r="G4" s="738"/>
      <c r="H4" s="736" t="s">
        <v>315</v>
      </c>
      <c r="I4" s="738"/>
      <c r="J4" s="736" t="s">
        <v>200</v>
      </c>
      <c r="K4" s="738"/>
      <c r="L4" s="736" t="s">
        <v>344</v>
      </c>
      <c r="M4" s="738"/>
      <c r="N4" s="736" t="s">
        <v>345</v>
      </c>
      <c r="O4" s="737"/>
      <c r="P4" s="738"/>
      <c r="Q4" s="736" t="s">
        <v>339</v>
      </c>
      <c r="R4" s="737"/>
      <c r="S4" s="737"/>
      <c r="T4" s="737"/>
      <c r="U4" s="737"/>
      <c r="V4" s="737"/>
      <c r="W4" s="737"/>
      <c r="X4" s="737"/>
      <c r="Y4" s="737"/>
      <c r="Z4" s="737"/>
      <c r="AA4" s="737"/>
      <c r="AB4" s="737"/>
      <c r="AC4" s="737"/>
      <c r="AD4" s="737"/>
      <c r="AE4" s="737"/>
      <c r="AF4" s="737"/>
      <c r="AG4" s="737"/>
      <c r="AH4" s="737"/>
      <c r="AI4" s="737"/>
      <c r="AJ4" s="737"/>
      <c r="AK4" s="737"/>
      <c r="AL4" s="737"/>
      <c r="AM4" s="737"/>
      <c r="AN4" s="737"/>
      <c r="AO4" s="737"/>
      <c r="AP4" s="737"/>
      <c r="AQ4" s="737"/>
      <c r="AR4" s="737"/>
      <c r="AS4" s="737"/>
      <c r="AT4" s="737"/>
      <c r="AU4" s="737"/>
      <c r="AV4" s="737"/>
      <c r="AW4" s="737"/>
      <c r="AX4" s="737"/>
      <c r="AY4" s="737"/>
      <c r="AZ4" s="737"/>
      <c r="BA4" s="737"/>
      <c r="BB4" s="738"/>
    </row>
    <row r="5" spans="2:54" s="34" customFormat="1" ht="18" customHeight="1">
      <c r="B5" s="710" t="s">
        <v>950</v>
      </c>
      <c r="C5" s="711"/>
      <c r="D5" s="711"/>
      <c r="E5" s="712"/>
      <c r="F5" s="710"/>
      <c r="G5" s="712"/>
      <c r="H5" s="710"/>
      <c r="I5" s="712"/>
      <c r="J5" s="710"/>
      <c r="K5" s="712"/>
      <c r="L5" s="710"/>
      <c r="M5" s="712"/>
      <c r="N5" s="710"/>
      <c r="O5" s="711"/>
      <c r="P5" s="712"/>
      <c r="Q5" s="710"/>
      <c r="R5" s="711"/>
      <c r="S5" s="711"/>
      <c r="T5" s="711"/>
      <c r="U5" s="711"/>
      <c r="V5" s="711"/>
      <c r="W5" s="711"/>
      <c r="X5" s="711"/>
      <c r="Y5" s="711"/>
      <c r="Z5" s="711"/>
      <c r="AA5" s="711"/>
      <c r="AB5" s="711"/>
      <c r="AC5" s="711"/>
      <c r="AD5" s="711"/>
      <c r="AE5" s="711"/>
      <c r="AF5" s="711"/>
      <c r="AG5" s="711"/>
      <c r="AH5" s="711"/>
      <c r="AI5" s="711"/>
      <c r="AJ5" s="711"/>
      <c r="AK5" s="711"/>
      <c r="AL5" s="711"/>
      <c r="AM5" s="711"/>
      <c r="AN5" s="711"/>
      <c r="AO5" s="711"/>
      <c r="AP5" s="711"/>
      <c r="AQ5" s="711"/>
      <c r="AR5" s="711"/>
      <c r="AS5" s="711"/>
      <c r="AT5" s="711"/>
      <c r="AU5" s="711"/>
      <c r="AV5" s="711"/>
      <c r="AW5" s="711"/>
      <c r="AX5" s="711"/>
      <c r="AY5" s="711"/>
      <c r="AZ5" s="711"/>
      <c r="BA5" s="711"/>
      <c r="BB5" s="712"/>
    </row>
    <row r="6" spans="2:54" s="34" customFormat="1" ht="18" customHeight="1">
      <c r="B6" s="716"/>
      <c r="C6" s="717"/>
      <c r="D6" s="717"/>
      <c r="E6" s="718"/>
      <c r="F6" s="716"/>
      <c r="G6" s="718"/>
      <c r="H6" s="716"/>
      <c r="I6" s="718"/>
      <c r="J6" s="716"/>
      <c r="K6" s="718"/>
      <c r="L6" s="716"/>
      <c r="M6" s="718"/>
      <c r="N6" s="716"/>
      <c r="O6" s="717"/>
      <c r="P6" s="718"/>
      <c r="Q6" s="716"/>
      <c r="R6" s="717"/>
      <c r="S6" s="717"/>
      <c r="T6" s="717"/>
      <c r="U6" s="717"/>
      <c r="V6" s="717"/>
      <c r="W6" s="717"/>
      <c r="X6" s="717"/>
      <c r="Y6" s="717"/>
      <c r="Z6" s="717"/>
      <c r="AA6" s="717"/>
      <c r="AB6" s="717"/>
      <c r="AC6" s="717"/>
      <c r="AD6" s="717"/>
      <c r="AE6" s="717"/>
      <c r="AF6" s="717"/>
      <c r="AG6" s="717"/>
      <c r="AH6" s="717"/>
      <c r="AI6" s="717"/>
      <c r="AJ6" s="717"/>
      <c r="AK6" s="717"/>
      <c r="AL6" s="717"/>
      <c r="AM6" s="717"/>
      <c r="AN6" s="717"/>
      <c r="AO6" s="717"/>
      <c r="AP6" s="717"/>
      <c r="AQ6" s="717"/>
      <c r="AR6" s="717"/>
      <c r="AS6" s="717"/>
      <c r="AT6" s="717"/>
      <c r="AU6" s="717"/>
      <c r="AV6" s="717"/>
      <c r="AW6" s="717"/>
      <c r="AX6" s="717"/>
      <c r="AY6" s="717"/>
      <c r="AZ6" s="717"/>
      <c r="BA6" s="717"/>
      <c r="BB6" s="718"/>
    </row>
    <row r="7" spans="2:54" s="34" customFormat="1" ht="18" customHeight="1">
      <c r="B7" s="692" t="s">
        <v>533</v>
      </c>
      <c r="C7" s="693"/>
      <c r="D7" s="693"/>
      <c r="E7" s="694"/>
      <c r="F7" s="692">
        <v>5</v>
      </c>
      <c r="G7" s="694"/>
      <c r="H7" s="692">
        <v>0</v>
      </c>
      <c r="I7" s="694"/>
      <c r="J7" s="692">
        <v>1</v>
      </c>
      <c r="K7" s="694"/>
      <c r="L7" s="692">
        <v>15</v>
      </c>
      <c r="M7" s="694"/>
      <c r="N7" s="692">
        <v>300</v>
      </c>
      <c r="O7" s="693"/>
      <c r="P7" s="694"/>
      <c r="Q7" s="692" t="s">
        <v>414</v>
      </c>
      <c r="R7" s="693"/>
      <c r="S7" s="693"/>
      <c r="T7" s="693"/>
      <c r="U7" s="693"/>
      <c r="V7" s="693"/>
      <c r="W7" s="693"/>
      <c r="X7" s="693"/>
      <c r="Y7" s="693"/>
      <c r="Z7" s="693"/>
      <c r="AA7" s="693"/>
      <c r="AB7" s="693"/>
      <c r="AC7" s="693"/>
      <c r="AD7" s="693"/>
      <c r="AE7" s="693"/>
      <c r="AF7" s="693"/>
      <c r="AG7" s="693"/>
      <c r="AH7" s="693"/>
      <c r="AI7" s="693"/>
      <c r="AJ7" s="693"/>
      <c r="AK7" s="693"/>
      <c r="AL7" s="693"/>
      <c r="AM7" s="693"/>
      <c r="AN7" s="693"/>
      <c r="AO7" s="693"/>
      <c r="AP7" s="693"/>
      <c r="AQ7" s="693"/>
      <c r="AR7" s="693"/>
      <c r="AS7" s="693"/>
      <c r="AT7" s="693"/>
      <c r="AU7" s="693"/>
      <c r="AV7" s="693"/>
      <c r="AW7" s="693"/>
      <c r="AX7" s="693"/>
      <c r="AY7" s="693"/>
      <c r="AZ7" s="693"/>
      <c r="BA7" s="693"/>
      <c r="BB7" s="694"/>
    </row>
    <row r="8" spans="2:54" s="34" customFormat="1" ht="18" customHeight="1">
      <c r="B8" s="698"/>
      <c r="C8" s="699"/>
      <c r="D8" s="699"/>
      <c r="E8" s="700"/>
      <c r="F8" s="698"/>
      <c r="G8" s="700"/>
      <c r="H8" s="698"/>
      <c r="I8" s="700"/>
      <c r="J8" s="698"/>
      <c r="K8" s="700"/>
      <c r="L8" s="698"/>
      <c r="M8" s="700"/>
      <c r="N8" s="698"/>
      <c r="O8" s="699"/>
      <c r="P8" s="700"/>
      <c r="Q8" s="698"/>
      <c r="R8" s="699"/>
      <c r="S8" s="699"/>
      <c r="T8" s="699"/>
      <c r="U8" s="699"/>
      <c r="V8" s="699"/>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700"/>
    </row>
    <row r="9" spans="2:54" s="34" customFormat="1" ht="18" customHeight="1">
      <c r="B9" s="710" t="s">
        <v>535</v>
      </c>
      <c r="C9" s="711"/>
      <c r="D9" s="711"/>
      <c r="E9" s="712"/>
      <c r="F9" s="710">
        <v>0</v>
      </c>
      <c r="G9" s="712"/>
      <c r="H9" s="710">
        <v>3</v>
      </c>
      <c r="I9" s="712"/>
      <c r="J9" s="710">
        <v>1</v>
      </c>
      <c r="K9" s="712"/>
      <c r="L9" s="710">
        <v>15</v>
      </c>
      <c r="M9" s="712"/>
      <c r="N9" s="710">
        <v>200</v>
      </c>
      <c r="O9" s="711"/>
      <c r="P9" s="712"/>
      <c r="Q9" s="710" t="s">
        <v>414</v>
      </c>
      <c r="R9" s="711"/>
      <c r="S9" s="711"/>
      <c r="T9" s="711"/>
      <c r="U9" s="711"/>
      <c r="V9" s="711"/>
      <c r="W9" s="711"/>
      <c r="X9" s="711"/>
      <c r="Y9" s="711"/>
      <c r="Z9" s="711"/>
      <c r="AA9" s="711"/>
      <c r="AB9" s="711"/>
      <c r="AC9" s="711"/>
      <c r="AD9" s="711"/>
      <c r="AE9" s="711"/>
      <c r="AF9" s="711"/>
      <c r="AG9" s="711"/>
      <c r="AH9" s="711"/>
      <c r="AI9" s="711"/>
      <c r="AJ9" s="711"/>
      <c r="AK9" s="711"/>
      <c r="AL9" s="711"/>
      <c r="AM9" s="711"/>
      <c r="AN9" s="711"/>
      <c r="AO9" s="711"/>
      <c r="AP9" s="711"/>
      <c r="AQ9" s="711"/>
      <c r="AR9" s="711"/>
      <c r="AS9" s="711"/>
      <c r="AT9" s="711"/>
      <c r="AU9" s="711"/>
      <c r="AV9" s="711"/>
      <c r="AW9" s="711"/>
      <c r="AX9" s="711"/>
      <c r="AY9" s="711"/>
      <c r="AZ9" s="711"/>
      <c r="BA9" s="711"/>
      <c r="BB9" s="712"/>
    </row>
    <row r="10" spans="2:54" s="34" customFormat="1" ht="18" customHeight="1">
      <c r="B10" s="716"/>
      <c r="C10" s="717"/>
      <c r="D10" s="717"/>
      <c r="E10" s="718"/>
      <c r="F10" s="716"/>
      <c r="G10" s="718"/>
      <c r="H10" s="716"/>
      <c r="I10" s="718"/>
      <c r="J10" s="716"/>
      <c r="K10" s="718"/>
      <c r="L10" s="716"/>
      <c r="M10" s="718"/>
      <c r="N10" s="716"/>
      <c r="O10" s="717"/>
      <c r="P10" s="718"/>
      <c r="Q10" s="716"/>
      <c r="R10" s="717"/>
      <c r="S10" s="717"/>
      <c r="T10" s="717"/>
      <c r="U10" s="717"/>
      <c r="V10" s="717"/>
      <c r="W10" s="717"/>
      <c r="X10" s="717"/>
      <c r="Y10" s="717"/>
      <c r="Z10" s="717"/>
      <c r="AA10" s="717"/>
      <c r="AB10" s="717"/>
      <c r="AC10" s="717"/>
      <c r="AD10" s="717"/>
      <c r="AE10" s="717"/>
      <c r="AF10" s="717"/>
      <c r="AG10" s="717"/>
      <c r="AH10" s="717"/>
      <c r="AI10" s="717"/>
      <c r="AJ10" s="717"/>
      <c r="AK10" s="717"/>
      <c r="AL10" s="717"/>
      <c r="AM10" s="717"/>
      <c r="AN10" s="717"/>
      <c r="AO10" s="717"/>
      <c r="AP10" s="717"/>
      <c r="AQ10" s="717"/>
      <c r="AR10" s="717"/>
      <c r="AS10" s="717"/>
      <c r="AT10" s="717"/>
      <c r="AU10" s="717"/>
      <c r="AV10" s="717"/>
      <c r="AW10" s="717"/>
      <c r="AX10" s="717"/>
      <c r="AY10" s="717"/>
      <c r="AZ10" s="717"/>
      <c r="BA10" s="717"/>
      <c r="BB10" s="718"/>
    </row>
    <row r="11" spans="2:54" s="34" customFormat="1" ht="18" customHeight="1">
      <c r="B11" s="692" t="s">
        <v>537</v>
      </c>
      <c r="C11" s="693"/>
      <c r="D11" s="693"/>
      <c r="E11" s="694"/>
      <c r="F11" s="692">
        <v>7</v>
      </c>
      <c r="G11" s="694"/>
      <c r="H11" s="692">
        <v>0</v>
      </c>
      <c r="I11" s="694"/>
      <c r="J11" s="692">
        <v>2</v>
      </c>
      <c r="K11" s="694"/>
      <c r="L11" s="692">
        <v>30</v>
      </c>
      <c r="M11" s="694"/>
      <c r="N11" s="692">
        <v>600</v>
      </c>
      <c r="O11" s="693"/>
      <c r="P11" s="694"/>
      <c r="Q11" s="692" t="s">
        <v>414</v>
      </c>
      <c r="R11" s="693"/>
      <c r="S11" s="693"/>
      <c r="T11" s="693"/>
      <c r="U11" s="693"/>
      <c r="V11" s="693"/>
      <c r="W11" s="693"/>
      <c r="X11" s="693"/>
      <c r="Y11" s="693"/>
      <c r="Z11" s="693"/>
      <c r="AA11" s="693"/>
      <c r="AB11" s="693"/>
      <c r="AC11" s="693"/>
      <c r="AD11" s="693"/>
      <c r="AE11" s="693"/>
      <c r="AF11" s="693"/>
      <c r="AG11" s="693"/>
      <c r="AH11" s="693"/>
      <c r="AI11" s="693"/>
      <c r="AJ11" s="693"/>
      <c r="AK11" s="693"/>
      <c r="AL11" s="693"/>
      <c r="AM11" s="693"/>
      <c r="AN11" s="693"/>
      <c r="AO11" s="693"/>
      <c r="AP11" s="693"/>
      <c r="AQ11" s="693"/>
      <c r="AR11" s="693"/>
      <c r="AS11" s="693"/>
      <c r="AT11" s="693"/>
      <c r="AU11" s="693"/>
      <c r="AV11" s="693"/>
      <c r="AW11" s="693"/>
      <c r="AX11" s="693"/>
      <c r="AY11" s="693"/>
      <c r="AZ11" s="693"/>
      <c r="BA11" s="693"/>
      <c r="BB11" s="694"/>
    </row>
    <row r="12" spans="2:54" s="34" customFormat="1" ht="18" customHeight="1">
      <c r="B12" s="698"/>
      <c r="C12" s="699"/>
      <c r="D12" s="699"/>
      <c r="E12" s="700"/>
      <c r="F12" s="698"/>
      <c r="G12" s="700"/>
      <c r="H12" s="698"/>
      <c r="I12" s="700"/>
      <c r="J12" s="698"/>
      <c r="K12" s="700"/>
      <c r="L12" s="698"/>
      <c r="M12" s="700"/>
      <c r="N12" s="698"/>
      <c r="O12" s="699"/>
      <c r="P12" s="700"/>
      <c r="Q12" s="698"/>
      <c r="R12" s="699"/>
      <c r="S12" s="699"/>
      <c r="T12" s="699"/>
      <c r="U12" s="699"/>
      <c r="V12" s="699"/>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700"/>
    </row>
    <row r="13" spans="2:54" s="34" customFormat="1" ht="18" customHeight="1">
      <c r="B13" s="710" t="s">
        <v>539</v>
      </c>
      <c r="C13" s="711"/>
      <c r="D13" s="711"/>
      <c r="E13" s="712"/>
      <c r="F13" s="710">
        <v>0</v>
      </c>
      <c r="G13" s="712"/>
      <c r="H13" s="710">
        <v>5</v>
      </c>
      <c r="I13" s="712"/>
      <c r="J13" s="710">
        <v>2</v>
      </c>
      <c r="K13" s="712"/>
      <c r="L13" s="710">
        <v>30</v>
      </c>
      <c r="M13" s="712"/>
      <c r="N13" s="710">
        <v>800</v>
      </c>
      <c r="O13" s="711"/>
      <c r="P13" s="712"/>
      <c r="Q13" s="710" t="s">
        <v>414</v>
      </c>
      <c r="R13" s="711"/>
      <c r="S13" s="711"/>
      <c r="T13" s="711"/>
      <c r="U13" s="711"/>
      <c r="V13" s="711"/>
      <c r="W13" s="711"/>
      <c r="X13" s="711"/>
      <c r="Y13" s="711"/>
      <c r="Z13" s="711"/>
      <c r="AA13" s="711"/>
      <c r="AB13" s="711"/>
      <c r="AC13" s="711"/>
      <c r="AD13" s="711"/>
      <c r="AE13" s="711"/>
      <c r="AF13" s="711"/>
      <c r="AG13" s="711"/>
      <c r="AH13" s="711"/>
      <c r="AI13" s="711"/>
      <c r="AJ13" s="711"/>
      <c r="AK13" s="711"/>
      <c r="AL13" s="711"/>
      <c r="AM13" s="711"/>
      <c r="AN13" s="711"/>
      <c r="AO13" s="711"/>
      <c r="AP13" s="711"/>
      <c r="AQ13" s="711"/>
      <c r="AR13" s="711"/>
      <c r="AS13" s="711"/>
      <c r="AT13" s="711"/>
      <c r="AU13" s="711"/>
      <c r="AV13" s="711"/>
      <c r="AW13" s="711"/>
      <c r="AX13" s="711"/>
      <c r="AY13" s="711"/>
      <c r="AZ13" s="711"/>
      <c r="BA13" s="711"/>
      <c r="BB13" s="712"/>
    </row>
    <row r="14" spans="2:54" s="34" customFormat="1" ht="18" customHeight="1">
      <c r="B14" s="716"/>
      <c r="C14" s="717"/>
      <c r="D14" s="717"/>
      <c r="E14" s="718"/>
      <c r="F14" s="716"/>
      <c r="G14" s="718"/>
      <c r="H14" s="716"/>
      <c r="I14" s="718"/>
      <c r="J14" s="716"/>
      <c r="K14" s="718"/>
      <c r="L14" s="716"/>
      <c r="M14" s="718"/>
      <c r="N14" s="716"/>
      <c r="O14" s="717"/>
      <c r="P14" s="718"/>
      <c r="Q14" s="716"/>
      <c r="R14" s="717"/>
      <c r="S14" s="717"/>
      <c r="T14" s="717"/>
      <c r="U14" s="717"/>
      <c r="V14" s="717"/>
      <c r="W14" s="717"/>
      <c r="X14" s="717"/>
      <c r="Y14" s="717"/>
      <c r="Z14" s="717"/>
      <c r="AA14" s="717"/>
      <c r="AB14" s="717"/>
      <c r="AC14" s="717"/>
      <c r="AD14" s="717"/>
      <c r="AE14" s="717"/>
      <c r="AF14" s="717"/>
      <c r="AG14" s="717"/>
      <c r="AH14" s="717"/>
      <c r="AI14" s="717"/>
      <c r="AJ14" s="717"/>
      <c r="AK14" s="717"/>
      <c r="AL14" s="717"/>
      <c r="AM14" s="717"/>
      <c r="AN14" s="717"/>
      <c r="AO14" s="717"/>
      <c r="AP14" s="717"/>
      <c r="AQ14" s="717"/>
      <c r="AR14" s="717"/>
      <c r="AS14" s="717"/>
      <c r="AT14" s="717"/>
      <c r="AU14" s="717"/>
      <c r="AV14" s="717"/>
      <c r="AW14" s="717"/>
      <c r="AX14" s="717"/>
      <c r="AY14" s="717"/>
      <c r="AZ14" s="717"/>
      <c r="BA14" s="717"/>
      <c r="BB14" s="718"/>
    </row>
    <row r="15" spans="2:54" s="34" customFormat="1" ht="18" customHeight="1">
      <c r="B15" s="692" t="s">
        <v>541</v>
      </c>
      <c r="C15" s="693"/>
      <c r="D15" s="693"/>
      <c r="E15" s="694"/>
      <c r="F15" s="692">
        <v>3</v>
      </c>
      <c r="G15" s="694"/>
      <c r="H15" s="692">
        <v>3</v>
      </c>
      <c r="I15" s="694"/>
      <c r="J15" s="692">
        <v>3</v>
      </c>
      <c r="K15" s="694"/>
      <c r="L15" s="692">
        <v>30</v>
      </c>
      <c r="M15" s="694"/>
      <c r="N15" s="692">
        <v>600</v>
      </c>
      <c r="O15" s="693"/>
      <c r="P15" s="694"/>
      <c r="Q15" s="692" t="s">
        <v>951</v>
      </c>
      <c r="R15" s="693"/>
      <c r="S15" s="693"/>
      <c r="T15" s="693"/>
      <c r="U15" s="693"/>
      <c r="V15" s="693"/>
      <c r="W15" s="693"/>
      <c r="X15" s="693"/>
      <c r="Y15" s="693"/>
      <c r="Z15" s="693"/>
      <c r="AA15" s="693"/>
      <c r="AB15" s="693"/>
      <c r="AC15" s="693"/>
      <c r="AD15" s="693"/>
      <c r="AE15" s="693"/>
      <c r="AF15" s="693"/>
      <c r="AG15" s="693"/>
      <c r="AH15" s="693"/>
      <c r="AI15" s="693"/>
      <c r="AJ15" s="693"/>
      <c r="AK15" s="693"/>
      <c r="AL15" s="693"/>
      <c r="AM15" s="693"/>
      <c r="AN15" s="693"/>
      <c r="AO15" s="693"/>
      <c r="AP15" s="693"/>
      <c r="AQ15" s="693"/>
      <c r="AR15" s="693"/>
      <c r="AS15" s="693"/>
      <c r="AT15" s="693"/>
      <c r="AU15" s="693"/>
      <c r="AV15" s="693"/>
      <c r="AW15" s="693"/>
      <c r="AX15" s="693"/>
      <c r="AY15" s="693"/>
      <c r="AZ15" s="693"/>
      <c r="BA15" s="693"/>
      <c r="BB15" s="694"/>
    </row>
    <row r="16" spans="2:54" s="34" customFormat="1" ht="18" customHeight="1">
      <c r="B16" s="698"/>
      <c r="C16" s="699"/>
      <c r="D16" s="699"/>
      <c r="E16" s="700"/>
      <c r="F16" s="698"/>
      <c r="G16" s="700"/>
      <c r="H16" s="698"/>
      <c r="I16" s="700"/>
      <c r="J16" s="698"/>
      <c r="K16" s="700"/>
      <c r="L16" s="698"/>
      <c r="M16" s="700"/>
      <c r="N16" s="698"/>
      <c r="O16" s="699"/>
      <c r="P16" s="700"/>
      <c r="Q16" s="698"/>
      <c r="R16" s="699"/>
      <c r="S16" s="699"/>
      <c r="T16" s="699"/>
      <c r="U16" s="699"/>
      <c r="V16" s="699"/>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700"/>
    </row>
    <row r="17" spans="2:54" s="34" customFormat="1" ht="18" customHeight="1">
      <c r="B17" s="710" t="s">
        <v>543</v>
      </c>
      <c r="C17" s="711"/>
      <c r="D17" s="711"/>
      <c r="E17" s="712"/>
      <c r="F17" s="710">
        <v>5</v>
      </c>
      <c r="G17" s="712"/>
      <c r="H17" s="710">
        <v>5</v>
      </c>
      <c r="I17" s="712"/>
      <c r="J17" s="710">
        <v>5</v>
      </c>
      <c r="K17" s="712"/>
      <c r="L17" s="710">
        <v>50</v>
      </c>
      <c r="M17" s="712"/>
      <c r="N17" s="710">
        <v>1000</v>
      </c>
      <c r="O17" s="711"/>
      <c r="P17" s="712"/>
      <c r="Q17" s="710" t="s">
        <v>952</v>
      </c>
      <c r="R17" s="711"/>
      <c r="S17" s="711"/>
      <c r="T17" s="711"/>
      <c r="U17" s="711"/>
      <c r="V17" s="711"/>
      <c r="W17" s="711"/>
      <c r="X17" s="711"/>
      <c r="Y17" s="711"/>
      <c r="Z17" s="711"/>
      <c r="AA17" s="711"/>
      <c r="AB17" s="711"/>
      <c r="AC17" s="711"/>
      <c r="AD17" s="711"/>
      <c r="AE17" s="711"/>
      <c r="AF17" s="711"/>
      <c r="AG17" s="711"/>
      <c r="AH17" s="711"/>
      <c r="AI17" s="711"/>
      <c r="AJ17" s="711"/>
      <c r="AK17" s="711"/>
      <c r="AL17" s="711"/>
      <c r="AM17" s="711"/>
      <c r="AN17" s="711"/>
      <c r="AO17" s="711"/>
      <c r="AP17" s="711"/>
      <c r="AQ17" s="711"/>
      <c r="AR17" s="711"/>
      <c r="AS17" s="711"/>
      <c r="AT17" s="711"/>
      <c r="AU17" s="711"/>
      <c r="AV17" s="711"/>
      <c r="AW17" s="711"/>
      <c r="AX17" s="711"/>
      <c r="AY17" s="711"/>
      <c r="AZ17" s="711"/>
      <c r="BA17" s="711"/>
      <c r="BB17" s="712"/>
    </row>
    <row r="18" spans="2:54" s="34" customFormat="1" ht="18" customHeight="1">
      <c r="B18" s="716"/>
      <c r="C18" s="717"/>
      <c r="D18" s="717"/>
      <c r="E18" s="718"/>
      <c r="F18" s="716"/>
      <c r="G18" s="718"/>
      <c r="H18" s="716"/>
      <c r="I18" s="718"/>
      <c r="J18" s="716"/>
      <c r="K18" s="718"/>
      <c r="L18" s="716"/>
      <c r="M18" s="718"/>
      <c r="N18" s="716"/>
      <c r="O18" s="717"/>
      <c r="P18" s="718"/>
      <c r="Q18" s="716"/>
      <c r="R18" s="717"/>
      <c r="S18" s="717"/>
      <c r="T18" s="717"/>
      <c r="U18" s="717"/>
      <c r="V18" s="717"/>
      <c r="W18" s="717"/>
      <c r="X18" s="717"/>
      <c r="Y18" s="717"/>
      <c r="Z18" s="717"/>
      <c r="AA18" s="717"/>
      <c r="AB18" s="717"/>
      <c r="AC18" s="717"/>
      <c r="AD18" s="717"/>
      <c r="AE18" s="717"/>
      <c r="AF18" s="717"/>
      <c r="AG18" s="717"/>
      <c r="AH18" s="717"/>
      <c r="AI18" s="717"/>
      <c r="AJ18" s="717"/>
      <c r="AK18" s="717"/>
      <c r="AL18" s="717"/>
      <c r="AM18" s="717"/>
      <c r="AN18" s="717"/>
      <c r="AO18" s="717"/>
      <c r="AP18" s="717"/>
      <c r="AQ18" s="717"/>
      <c r="AR18" s="717"/>
      <c r="AS18" s="717"/>
      <c r="AT18" s="717"/>
      <c r="AU18" s="717"/>
      <c r="AV18" s="717"/>
      <c r="AW18" s="717"/>
      <c r="AX18" s="717"/>
      <c r="AY18" s="717"/>
      <c r="AZ18" s="717"/>
      <c r="BA18" s="717"/>
      <c r="BB18" s="718"/>
    </row>
    <row r="19" spans="2:54" s="34" customFormat="1" ht="18" customHeight="1">
      <c r="B19" s="692" t="s">
        <v>545</v>
      </c>
      <c r="C19" s="693"/>
      <c r="D19" s="693"/>
      <c r="E19" s="694"/>
      <c r="F19" s="692">
        <v>30</v>
      </c>
      <c r="G19" s="694"/>
      <c r="H19" s="692">
        <v>0</v>
      </c>
      <c r="I19" s="694"/>
      <c r="J19" s="692">
        <v>8</v>
      </c>
      <c r="K19" s="694"/>
      <c r="L19" s="692">
        <v>80</v>
      </c>
      <c r="M19" s="694"/>
      <c r="N19" s="692">
        <v>1000</v>
      </c>
      <c r="O19" s="693"/>
      <c r="P19" s="694"/>
      <c r="Q19" s="692" t="s">
        <v>953</v>
      </c>
      <c r="R19" s="693"/>
      <c r="S19" s="693"/>
      <c r="T19" s="693"/>
      <c r="U19" s="693"/>
      <c r="V19" s="693"/>
      <c r="W19" s="693"/>
      <c r="X19" s="693"/>
      <c r="Y19" s="693"/>
      <c r="Z19" s="693"/>
      <c r="AA19" s="693"/>
      <c r="AB19" s="693"/>
      <c r="AC19" s="693"/>
      <c r="AD19" s="693"/>
      <c r="AE19" s="693"/>
      <c r="AF19" s="693"/>
      <c r="AG19" s="693"/>
      <c r="AH19" s="693"/>
      <c r="AI19" s="693"/>
      <c r="AJ19" s="693"/>
      <c r="AK19" s="693"/>
      <c r="AL19" s="693"/>
      <c r="AM19" s="693"/>
      <c r="AN19" s="693"/>
      <c r="AO19" s="693"/>
      <c r="AP19" s="693"/>
      <c r="AQ19" s="693"/>
      <c r="AR19" s="693"/>
      <c r="AS19" s="693"/>
      <c r="AT19" s="693"/>
      <c r="AU19" s="693"/>
      <c r="AV19" s="693"/>
      <c r="AW19" s="693"/>
      <c r="AX19" s="693"/>
      <c r="AY19" s="693"/>
      <c r="AZ19" s="693"/>
      <c r="BA19" s="693"/>
      <c r="BB19" s="694"/>
    </row>
    <row r="20" spans="2:54" s="34" customFormat="1" ht="18" customHeight="1">
      <c r="B20" s="698"/>
      <c r="C20" s="699"/>
      <c r="D20" s="699"/>
      <c r="E20" s="700"/>
      <c r="F20" s="698"/>
      <c r="G20" s="700"/>
      <c r="H20" s="698"/>
      <c r="I20" s="700"/>
      <c r="J20" s="698"/>
      <c r="K20" s="700"/>
      <c r="L20" s="698"/>
      <c r="M20" s="700"/>
      <c r="N20" s="698"/>
      <c r="O20" s="699"/>
      <c r="P20" s="700"/>
      <c r="Q20" s="698"/>
      <c r="R20" s="699"/>
      <c r="S20" s="699"/>
      <c r="T20" s="699"/>
      <c r="U20" s="699"/>
      <c r="V20" s="699"/>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700"/>
    </row>
    <row r="21" spans="2:54" s="34" customFormat="1" ht="18" customHeight="1">
      <c r="B21" s="710" t="s">
        <v>547</v>
      </c>
      <c r="C21" s="711"/>
      <c r="D21" s="711"/>
      <c r="E21" s="712"/>
      <c r="F21" s="710">
        <v>20</v>
      </c>
      <c r="G21" s="712"/>
      <c r="H21" s="710">
        <v>0</v>
      </c>
      <c r="I21" s="712"/>
      <c r="J21" s="710">
        <v>8</v>
      </c>
      <c r="K21" s="712"/>
      <c r="L21" s="710">
        <v>80</v>
      </c>
      <c r="M21" s="712"/>
      <c r="N21" s="710">
        <v>1200</v>
      </c>
      <c r="O21" s="711"/>
      <c r="P21" s="712"/>
      <c r="Q21" s="710" t="s">
        <v>954</v>
      </c>
      <c r="R21" s="711"/>
      <c r="S21" s="711"/>
      <c r="T21" s="711"/>
      <c r="U21" s="711"/>
      <c r="V21" s="711"/>
      <c r="W21" s="711"/>
      <c r="X21" s="711"/>
      <c r="Y21" s="711"/>
      <c r="Z21" s="711"/>
      <c r="AA21" s="711"/>
      <c r="AB21" s="711"/>
      <c r="AC21" s="711"/>
      <c r="AD21" s="711"/>
      <c r="AE21" s="711"/>
      <c r="AF21" s="711"/>
      <c r="AG21" s="711"/>
      <c r="AH21" s="711"/>
      <c r="AI21" s="711"/>
      <c r="AJ21" s="711"/>
      <c r="AK21" s="711"/>
      <c r="AL21" s="711"/>
      <c r="AM21" s="711"/>
      <c r="AN21" s="711"/>
      <c r="AO21" s="711"/>
      <c r="AP21" s="711"/>
      <c r="AQ21" s="711"/>
      <c r="AR21" s="711"/>
      <c r="AS21" s="711"/>
      <c r="AT21" s="711"/>
      <c r="AU21" s="711"/>
      <c r="AV21" s="711"/>
      <c r="AW21" s="711"/>
      <c r="AX21" s="711"/>
      <c r="AY21" s="711"/>
      <c r="AZ21" s="711"/>
      <c r="BA21" s="711"/>
      <c r="BB21" s="712"/>
    </row>
    <row r="22" spans="2:54" s="34" customFormat="1" ht="18" customHeight="1">
      <c r="B22" s="716"/>
      <c r="C22" s="717"/>
      <c r="D22" s="717"/>
      <c r="E22" s="718"/>
      <c r="F22" s="716"/>
      <c r="G22" s="718"/>
      <c r="H22" s="716"/>
      <c r="I22" s="718"/>
      <c r="J22" s="716"/>
      <c r="K22" s="718"/>
      <c r="L22" s="716"/>
      <c r="M22" s="718"/>
      <c r="N22" s="716"/>
      <c r="O22" s="717"/>
      <c r="P22" s="718"/>
      <c r="Q22" s="716"/>
      <c r="R22" s="717"/>
      <c r="S22" s="717"/>
      <c r="T22" s="717"/>
      <c r="U22" s="717"/>
      <c r="V22" s="717"/>
      <c r="W22" s="717"/>
      <c r="X22" s="717"/>
      <c r="Y22" s="717"/>
      <c r="Z22" s="717"/>
      <c r="AA22" s="717"/>
      <c r="AB22" s="717"/>
      <c r="AC22" s="717"/>
      <c r="AD22" s="717"/>
      <c r="AE22" s="717"/>
      <c r="AF22" s="717"/>
      <c r="AG22" s="717"/>
      <c r="AH22" s="717"/>
      <c r="AI22" s="717"/>
      <c r="AJ22" s="717"/>
      <c r="AK22" s="717"/>
      <c r="AL22" s="717"/>
      <c r="AM22" s="717"/>
      <c r="AN22" s="717"/>
      <c r="AO22" s="717"/>
      <c r="AP22" s="717"/>
      <c r="AQ22" s="717"/>
      <c r="AR22" s="717"/>
      <c r="AS22" s="717"/>
      <c r="AT22" s="717"/>
      <c r="AU22" s="717"/>
      <c r="AV22" s="717"/>
      <c r="AW22" s="717"/>
      <c r="AX22" s="717"/>
      <c r="AY22" s="717"/>
      <c r="AZ22" s="717"/>
      <c r="BA22" s="717"/>
      <c r="BB22" s="718"/>
    </row>
    <row r="23" spans="2:54" s="34" customFormat="1" ht="18" customHeight="1">
      <c r="B23" s="692" t="s">
        <v>549</v>
      </c>
      <c r="C23" s="693"/>
      <c r="D23" s="693"/>
      <c r="E23" s="694"/>
      <c r="F23" s="692">
        <v>5</v>
      </c>
      <c r="G23" s="694"/>
      <c r="H23" s="692">
        <v>0</v>
      </c>
      <c r="I23" s="694"/>
      <c r="J23" s="692">
        <v>3</v>
      </c>
      <c r="K23" s="694"/>
      <c r="L23" s="692">
        <v>30</v>
      </c>
      <c r="M23" s="694"/>
      <c r="N23" s="692">
        <v>600</v>
      </c>
      <c r="O23" s="693"/>
      <c r="P23" s="694"/>
      <c r="Q23" s="692" t="s">
        <v>955</v>
      </c>
      <c r="R23" s="693"/>
      <c r="S23" s="693"/>
      <c r="T23" s="693"/>
      <c r="U23" s="693"/>
      <c r="V23" s="693"/>
      <c r="W23" s="693"/>
      <c r="X23" s="693"/>
      <c r="Y23" s="693"/>
      <c r="Z23" s="693"/>
      <c r="AA23" s="693"/>
      <c r="AB23" s="693"/>
      <c r="AC23" s="693"/>
      <c r="AD23" s="693"/>
      <c r="AE23" s="693"/>
      <c r="AF23" s="693"/>
      <c r="AG23" s="693"/>
      <c r="AH23" s="693"/>
      <c r="AI23" s="693"/>
      <c r="AJ23" s="693"/>
      <c r="AK23" s="693"/>
      <c r="AL23" s="693"/>
      <c r="AM23" s="693"/>
      <c r="AN23" s="693"/>
      <c r="AO23" s="693"/>
      <c r="AP23" s="693"/>
      <c r="AQ23" s="693"/>
      <c r="AR23" s="693"/>
      <c r="AS23" s="693"/>
      <c r="AT23" s="693"/>
      <c r="AU23" s="693"/>
      <c r="AV23" s="693"/>
      <c r="AW23" s="693"/>
      <c r="AX23" s="693"/>
      <c r="AY23" s="693"/>
      <c r="AZ23" s="693"/>
      <c r="BA23" s="693"/>
      <c r="BB23" s="694"/>
    </row>
    <row r="24" spans="2:54" s="34" customFormat="1" ht="18" customHeight="1">
      <c r="B24" s="698"/>
      <c r="C24" s="699"/>
      <c r="D24" s="699"/>
      <c r="E24" s="700"/>
      <c r="F24" s="698"/>
      <c r="G24" s="700"/>
      <c r="H24" s="698"/>
      <c r="I24" s="700"/>
      <c r="J24" s="698"/>
      <c r="K24" s="700"/>
      <c r="L24" s="698"/>
      <c r="M24" s="700"/>
      <c r="N24" s="698"/>
      <c r="O24" s="699"/>
      <c r="P24" s="700"/>
      <c r="Q24" s="698"/>
      <c r="R24" s="699"/>
      <c r="S24" s="699"/>
      <c r="T24" s="699"/>
      <c r="U24" s="699"/>
      <c r="V24" s="699"/>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700"/>
    </row>
    <row r="25" spans="2:54" s="34" customFormat="1" ht="18" customHeight="1">
      <c r="B25" s="710" t="s">
        <v>551</v>
      </c>
      <c r="C25" s="711"/>
      <c r="D25" s="711"/>
      <c r="E25" s="712"/>
      <c r="F25" s="710">
        <v>0</v>
      </c>
      <c r="G25" s="712"/>
      <c r="H25" s="710">
        <v>7</v>
      </c>
      <c r="I25" s="712"/>
      <c r="J25" s="710">
        <v>0</v>
      </c>
      <c r="K25" s="712"/>
      <c r="L25" s="710">
        <v>30</v>
      </c>
      <c r="M25" s="712"/>
      <c r="N25" s="710">
        <v>1000</v>
      </c>
      <c r="O25" s="711"/>
      <c r="P25" s="712"/>
      <c r="Q25" s="710" t="s">
        <v>956</v>
      </c>
      <c r="R25" s="711"/>
      <c r="S25" s="711"/>
      <c r="T25" s="711"/>
      <c r="U25" s="711"/>
      <c r="V25" s="711"/>
      <c r="W25" s="711"/>
      <c r="X25" s="711"/>
      <c r="Y25" s="711"/>
      <c r="Z25" s="711"/>
      <c r="AA25" s="711"/>
      <c r="AB25" s="711"/>
      <c r="AC25" s="711"/>
      <c r="AD25" s="711"/>
      <c r="AE25" s="711"/>
      <c r="AF25" s="711"/>
      <c r="AG25" s="711"/>
      <c r="AH25" s="711"/>
      <c r="AI25" s="711"/>
      <c r="AJ25" s="711"/>
      <c r="AK25" s="711"/>
      <c r="AL25" s="711"/>
      <c r="AM25" s="711"/>
      <c r="AN25" s="711"/>
      <c r="AO25" s="711"/>
      <c r="AP25" s="711"/>
      <c r="AQ25" s="711"/>
      <c r="AR25" s="711"/>
      <c r="AS25" s="711"/>
      <c r="AT25" s="711"/>
      <c r="AU25" s="711"/>
      <c r="AV25" s="711"/>
      <c r="AW25" s="711"/>
      <c r="AX25" s="711"/>
      <c r="AY25" s="711"/>
      <c r="AZ25" s="711"/>
      <c r="BA25" s="711"/>
      <c r="BB25" s="712"/>
    </row>
    <row r="26" spans="2:54" s="34" customFormat="1" ht="18" customHeight="1">
      <c r="B26" s="716"/>
      <c r="C26" s="717"/>
      <c r="D26" s="717"/>
      <c r="E26" s="718"/>
      <c r="F26" s="716"/>
      <c r="G26" s="718"/>
      <c r="H26" s="716"/>
      <c r="I26" s="718"/>
      <c r="J26" s="716"/>
      <c r="K26" s="718"/>
      <c r="L26" s="716"/>
      <c r="M26" s="718"/>
      <c r="N26" s="716"/>
      <c r="O26" s="717"/>
      <c r="P26" s="718"/>
      <c r="Q26" s="716"/>
      <c r="R26" s="717"/>
      <c r="S26" s="717"/>
      <c r="T26" s="717"/>
      <c r="U26" s="717"/>
      <c r="V26" s="717"/>
      <c r="W26" s="717"/>
      <c r="X26" s="717"/>
      <c r="Y26" s="717"/>
      <c r="Z26" s="717"/>
      <c r="AA26" s="717"/>
      <c r="AB26" s="717"/>
      <c r="AC26" s="717"/>
      <c r="AD26" s="717"/>
      <c r="AE26" s="717"/>
      <c r="AF26" s="717"/>
      <c r="AG26" s="717"/>
      <c r="AH26" s="717"/>
      <c r="AI26" s="717"/>
      <c r="AJ26" s="717"/>
      <c r="AK26" s="717"/>
      <c r="AL26" s="717"/>
      <c r="AM26" s="717"/>
      <c r="AN26" s="717"/>
      <c r="AO26" s="717"/>
      <c r="AP26" s="717"/>
      <c r="AQ26" s="717"/>
      <c r="AR26" s="717"/>
      <c r="AS26" s="717"/>
      <c r="AT26" s="717"/>
      <c r="AU26" s="717"/>
      <c r="AV26" s="717"/>
      <c r="AW26" s="717"/>
      <c r="AX26" s="717"/>
      <c r="AY26" s="717"/>
      <c r="AZ26" s="717"/>
      <c r="BA26" s="717"/>
      <c r="BB26" s="718"/>
    </row>
    <row r="27" spans="2:54" s="34" customFormat="1" ht="18" customHeight="1">
      <c r="B27" s="692" t="s">
        <v>553</v>
      </c>
      <c r="C27" s="693"/>
      <c r="D27" s="693"/>
      <c r="E27" s="694"/>
      <c r="F27" s="692">
        <v>10</v>
      </c>
      <c r="G27" s="694"/>
      <c r="H27" s="692">
        <v>0</v>
      </c>
      <c r="I27" s="694"/>
      <c r="J27" s="692">
        <v>5</v>
      </c>
      <c r="K27" s="694"/>
      <c r="L27" s="692">
        <v>15</v>
      </c>
      <c r="M27" s="694"/>
      <c r="N27" s="692">
        <v>600</v>
      </c>
      <c r="O27" s="693"/>
      <c r="P27" s="694"/>
      <c r="Q27" s="692" t="s">
        <v>957</v>
      </c>
      <c r="R27" s="693"/>
      <c r="S27" s="693"/>
      <c r="T27" s="693"/>
      <c r="U27" s="693"/>
      <c r="V27" s="693"/>
      <c r="W27" s="693"/>
      <c r="X27" s="693"/>
      <c r="Y27" s="693"/>
      <c r="Z27" s="693"/>
      <c r="AA27" s="693"/>
      <c r="AB27" s="693"/>
      <c r="AC27" s="693"/>
      <c r="AD27" s="693"/>
      <c r="AE27" s="693"/>
      <c r="AF27" s="693"/>
      <c r="AG27" s="693"/>
      <c r="AH27" s="693"/>
      <c r="AI27" s="693"/>
      <c r="AJ27" s="693"/>
      <c r="AK27" s="693"/>
      <c r="AL27" s="693"/>
      <c r="AM27" s="693"/>
      <c r="AN27" s="693"/>
      <c r="AO27" s="693"/>
      <c r="AP27" s="693"/>
      <c r="AQ27" s="693"/>
      <c r="AR27" s="693"/>
      <c r="AS27" s="693"/>
      <c r="AT27" s="693"/>
      <c r="AU27" s="693"/>
      <c r="AV27" s="693"/>
      <c r="AW27" s="693"/>
      <c r="AX27" s="693"/>
      <c r="AY27" s="693"/>
      <c r="AZ27" s="693"/>
      <c r="BA27" s="693"/>
      <c r="BB27" s="694"/>
    </row>
    <row r="28" spans="2:54" s="34" customFormat="1" ht="18" customHeight="1">
      <c r="B28" s="698"/>
      <c r="C28" s="699"/>
      <c r="D28" s="699"/>
      <c r="E28" s="700"/>
      <c r="F28" s="698"/>
      <c r="G28" s="700"/>
      <c r="H28" s="698"/>
      <c r="I28" s="700"/>
      <c r="J28" s="698"/>
      <c r="K28" s="700"/>
      <c r="L28" s="698"/>
      <c r="M28" s="700"/>
      <c r="N28" s="698"/>
      <c r="O28" s="699"/>
      <c r="P28" s="700"/>
      <c r="Q28" s="698"/>
      <c r="R28" s="699"/>
      <c r="S28" s="699"/>
      <c r="T28" s="699"/>
      <c r="U28" s="699"/>
      <c r="V28" s="699"/>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700"/>
    </row>
    <row r="29" spans="2:54" s="34" customFormat="1" ht="18" customHeight="1">
      <c r="B29" s="710" t="s">
        <v>554</v>
      </c>
      <c r="C29" s="711"/>
      <c r="D29" s="711"/>
      <c r="E29" s="712"/>
      <c r="F29" s="710">
        <v>0</v>
      </c>
      <c r="G29" s="712"/>
      <c r="H29" s="710">
        <v>5</v>
      </c>
      <c r="I29" s="712"/>
      <c r="J29" s="710">
        <v>4</v>
      </c>
      <c r="K29" s="712"/>
      <c r="L29" s="710">
        <v>30</v>
      </c>
      <c r="M29" s="712"/>
      <c r="N29" s="710">
        <v>1000</v>
      </c>
      <c r="O29" s="711"/>
      <c r="P29" s="712"/>
      <c r="Q29" s="710" t="s">
        <v>958</v>
      </c>
      <c r="R29" s="711"/>
      <c r="S29" s="711"/>
      <c r="T29" s="711"/>
      <c r="U29" s="711"/>
      <c r="V29" s="711"/>
      <c r="W29" s="711"/>
      <c r="X29" s="711"/>
      <c r="Y29" s="711"/>
      <c r="Z29" s="711"/>
      <c r="AA29" s="711"/>
      <c r="AB29" s="711"/>
      <c r="AC29" s="711"/>
      <c r="AD29" s="711"/>
      <c r="AE29" s="711"/>
      <c r="AF29" s="711"/>
      <c r="AG29" s="711"/>
      <c r="AH29" s="711"/>
      <c r="AI29" s="711"/>
      <c r="AJ29" s="711"/>
      <c r="AK29" s="711"/>
      <c r="AL29" s="711"/>
      <c r="AM29" s="711"/>
      <c r="AN29" s="711"/>
      <c r="AO29" s="711"/>
      <c r="AP29" s="711"/>
      <c r="AQ29" s="711"/>
      <c r="AR29" s="711"/>
      <c r="AS29" s="711"/>
      <c r="AT29" s="711"/>
      <c r="AU29" s="711"/>
      <c r="AV29" s="711"/>
      <c r="AW29" s="711"/>
      <c r="AX29" s="711"/>
      <c r="AY29" s="711"/>
      <c r="AZ29" s="711"/>
      <c r="BA29" s="711"/>
      <c r="BB29" s="712"/>
    </row>
    <row r="30" spans="2:54" s="34" customFormat="1" ht="18" customHeight="1">
      <c r="B30" s="716"/>
      <c r="C30" s="717"/>
      <c r="D30" s="717"/>
      <c r="E30" s="718"/>
      <c r="F30" s="716"/>
      <c r="G30" s="718"/>
      <c r="H30" s="716"/>
      <c r="I30" s="718"/>
      <c r="J30" s="716"/>
      <c r="K30" s="718"/>
      <c r="L30" s="716"/>
      <c r="M30" s="718"/>
      <c r="N30" s="716"/>
      <c r="O30" s="717"/>
      <c r="P30" s="718"/>
      <c r="Q30" s="716"/>
      <c r="R30" s="717"/>
      <c r="S30" s="717"/>
      <c r="T30" s="717"/>
      <c r="U30" s="717"/>
      <c r="V30" s="717"/>
      <c r="W30" s="717"/>
      <c r="X30" s="717"/>
      <c r="Y30" s="717"/>
      <c r="Z30" s="717"/>
      <c r="AA30" s="717"/>
      <c r="AB30" s="717"/>
      <c r="AC30" s="717"/>
      <c r="AD30" s="717"/>
      <c r="AE30" s="717"/>
      <c r="AF30" s="717"/>
      <c r="AG30" s="717"/>
      <c r="AH30" s="717"/>
      <c r="AI30" s="717"/>
      <c r="AJ30" s="717"/>
      <c r="AK30" s="717"/>
      <c r="AL30" s="717"/>
      <c r="AM30" s="717"/>
      <c r="AN30" s="717"/>
      <c r="AO30" s="717"/>
      <c r="AP30" s="717"/>
      <c r="AQ30" s="717"/>
      <c r="AR30" s="717"/>
      <c r="AS30" s="717"/>
      <c r="AT30" s="717"/>
      <c r="AU30" s="717"/>
      <c r="AV30" s="717"/>
      <c r="AW30" s="717"/>
      <c r="AX30" s="717"/>
      <c r="AY30" s="717"/>
      <c r="AZ30" s="717"/>
      <c r="BA30" s="717"/>
      <c r="BB30" s="718"/>
    </row>
    <row r="31" spans="2:54" s="34" customFormat="1" ht="18" customHeight="1">
      <c r="B31" s="692" t="s">
        <v>555</v>
      </c>
      <c r="C31" s="693"/>
      <c r="D31" s="693"/>
      <c r="E31" s="694"/>
      <c r="F31" s="692">
        <v>10</v>
      </c>
      <c r="G31" s="694"/>
      <c r="H31" s="692">
        <v>5</v>
      </c>
      <c r="I31" s="694"/>
      <c r="J31" s="692">
        <v>4</v>
      </c>
      <c r="K31" s="694"/>
      <c r="L31" s="692">
        <v>60</v>
      </c>
      <c r="M31" s="694"/>
      <c r="N31" s="692">
        <v>1600</v>
      </c>
      <c r="O31" s="693"/>
      <c r="P31" s="694"/>
      <c r="Q31" s="692" t="s">
        <v>959</v>
      </c>
      <c r="R31" s="693"/>
      <c r="S31" s="693"/>
      <c r="T31" s="693"/>
      <c r="U31" s="693"/>
      <c r="V31" s="693"/>
      <c r="W31" s="693"/>
      <c r="X31" s="693"/>
      <c r="Y31" s="693"/>
      <c r="Z31" s="693"/>
      <c r="AA31" s="693"/>
      <c r="AB31" s="693"/>
      <c r="AC31" s="693"/>
      <c r="AD31" s="693"/>
      <c r="AE31" s="693"/>
      <c r="AF31" s="693"/>
      <c r="AG31" s="693"/>
      <c r="AH31" s="693"/>
      <c r="AI31" s="693"/>
      <c r="AJ31" s="693"/>
      <c r="AK31" s="693"/>
      <c r="AL31" s="693"/>
      <c r="AM31" s="693"/>
      <c r="AN31" s="693"/>
      <c r="AO31" s="693"/>
      <c r="AP31" s="693"/>
      <c r="AQ31" s="693"/>
      <c r="AR31" s="693"/>
      <c r="AS31" s="693"/>
      <c r="AT31" s="693"/>
      <c r="AU31" s="693"/>
      <c r="AV31" s="693"/>
      <c r="AW31" s="693"/>
      <c r="AX31" s="693"/>
      <c r="AY31" s="693"/>
      <c r="AZ31" s="693"/>
      <c r="BA31" s="693"/>
      <c r="BB31" s="694"/>
    </row>
    <row r="32" spans="2:54" s="34" customFormat="1" ht="18" customHeight="1">
      <c r="B32" s="698"/>
      <c r="C32" s="699"/>
      <c r="D32" s="699"/>
      <c r="E32" s="700"/>
      <c r="F32" s="698"/>
      <c r="G32" s="700"/>
      <c r="H32" s="698"/>
      <c r="I32" s="700"/>
      <c r="J32" s="698"/>
      <c r="K32" s="700"/>
      <c r="L32" s="698"/>
      <c r="M32" s="700"/>
      <c r="N32" s="698"/>
      <c r="O32" s="699"/>
      <c r="P32" s="700"/>
      <c r="Q32" s="698"/>
      <c r="R32" s="699"/>
      <c r="S32" s="699"/>
      <c r="T32" s="699"/>
      <c r="U32" s="699"/>
      <c r="V32" s="699"/>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700"/>
    </row>
    <row r="33" spans="2:54" s="34" customFormat="1" ht="18" customHeight="1">
      <c r="B33" s="710" t="s">
        <v>556</v>
      </c>
      <c r="C33" s="711"/>
      <c r="D33" s="711"/>
      <c r="E33" s="712"/>
      <c r="F33" s="710">
        <v>30</v>
      </c>
      <c r="G33" s="712"/>
      <c r="H33" s="710">
        <v>10</v>
      </c>
      <c r="I33" s="712"/>
      <c r="J33" s="710">
        <v>30</v>
      </c>
      <c r="K33" s="712"/>
      <c r="L33" s="710">
        <v>100</v>
      </c>
      <c r="M33" s="712"/>
      <c r="N33" s="710">
        <v>2000</v>
      </c>
      <c r="O33" s="711"/>
      <c r="P33" s="712"/>
      <c r="Q33" s="710" t="s">
        <v>960</v>
      </c>
      <c r="R33" s="711"/>
      <c r="S33" s="711"/>
      <c r="T33" s="711"/>
      <c r="U33" s="711"/>
      <c r="V33" s="711"/>
      <c r="W33" s="711"/>
      <c r="X33" s="711"/>
      <c r="Y33" s="711"/>
      <c r="Z33" s="711"/>
      <c r="AA33" s="711"/>
      <c r="AB33" s="711"/>
      <c r="AC33" s="711"/>
      <c r="AD33" s="711"/>
      <c r="AE33" s="711"/>
      <c r="AF33" s="711"/>
      <c r="AG33" s="711"/>
      <c r="AH33" s="711"/>
      <c r="AI33" s="711"/>
      <c r="AJ33" s="711"/>
      <c r="AK33" s="711"/>
      <c r="AL33" s="711"/>
      <c r="AM33" s="711"/>
      <c r="AN33" s="711"/>
      <c r="AO33" s="711"/>
      <c r="AP33" s="711"/>
      <c r="AQ33" s="711"/>
      <c r="AR33" s="711"/>
      <c r="AS33" s="711"/>
      <c r="AT33" s="711"/>
      <c r="AU33" s="711"/>
      <c r="AV33" s="711"/>
      <c r="AW33" s="711"/>
      <c r="AX33" s="711"/>
      <c r="AY33" s="711"/>
      <c r="AZ33" s="711"/>
      <c r="BA33" s="711"/>
      <c r="BB33" s="712"/>
    </row>
    <row r="34" spans="2:54" s="34" customFormat="1" ht="18" customHeight="1">
      <c r="B34" s="716"/>
      <c r="C34" s="717"/>
      <c r="D34" s="717"/>
      <c r="E34" s="718"/>
      <c r="F34" s="716"/>
      <c r="G34" s="718"/>
      <c r="H34" s="716"/>
      <c r="I34" s="718"/>
      <c r="J34" s="716"/>
      <c r="K34" s="718"/>
      <c r="L34" s="716"/>
      <c r="M34" s="718"/>
      <c r="N34" s="716"/>
      <c r="O34" s="717"/>
      <c r="P34" s="718"/>
      <c r="Q34" s="716"/>
      <c r="R34" s="717"/>
      <c r="S34" s="717"/>
      <c r="T34" s="717"/>
      <c r="U34" s="717"/>
      <c r="V34" s="717"/>
      <c r="W34" s="717"/>
      <c r="X34" s="717"/>
      <c r="Y34" s="717"/>
      <c r="Z34" s="717"/>
      <c r="AA34" s="717"/>
      <c r="AB34" s="717"/>
      <c r="AC34" s="717"/>
      <c r="AD34" s="717"/>
      <c r="AE34" s="717"/>
      <c r="AF34" s="717"/>
      <c r="AG34" s="717"/>
      <c r="AH34" s="717"/>
      <c r="AI34" s="717"/>
      <c r="AJ34" s="717"/>
      <c r="AK34" s="717"/>
      <c r="AL34" s="717"/>
      <c r="AM34" s="717"/>
      <c r="AN34" s="717"/>
      <c r="AO34" s="717"/>
      <c r="AP34" s="717"/>
      <c r="AQ34" s="717"/>
      <c r="AR34" s="717"/>
      <c r="AS34" s="717"/>
      <c r="AT34" s="717"/>
      <c r="AU34" s="717"/>
      <c r="AV34" s="717"/>
      <c r="AW34" s="717"/>
      <c r="AX34" s="717"/>
      <c r="AY34" s="717"/>
      <c r="AZ34" s="717"/>
      <c r="BA34" s="717"/>
      <c r="BB34" s="718"/>
    </row>
    <row r="35" spans="2:54" s="34" customFormat="1" ht="18" customHeight="1">
      <c r="B35" s="692" t="s">
        <v>557</v>
      </c>
      <c r="C35" s="693"/>
      <c r="D35" s="693"/>
      <c r="E35" s="694"/>
      <c r="F35" s="692">
        <v>0</v>
      </c>
      <c r="G35" s="694"/>
      <c r="H35" s="692">
        <v>10</v>
      </c>
      <c r="I35" s="694"/>
      <c r="J35" s="692">
        <v>5</v>
      </c>
      <c r="K35" s="694"/>
      <c r="L35" s="692">
        <v>30</v>
      </c>
      <c r="M35" s="694"/>
      <c r="N35" s="692">
        <v>1000</v>
      </c>
      <c r="O35" s="693"/>
      <c r="P35" s="694"/>
      <c r="Q35" s="692" t="s">
        <v>961</v>
      </c>
      <c r="R35" s="693"/>
      <c r="S35" s="693"/>
      <c r="T35" s="693"/>
      <c r="U35" s="693"/>
      <c r="V35" s="693"/>
      <c r="W35" s="693"/>
      <c r="X35" s="693"/>
      <c r="Y35" s="693"/>
      <c r="Z35" s="693"/>
      <c r="AA35" s="693"/>
      <c r="AB35" s="693"/>
      <c r="AC35" s="693"/>
      <c r="AD35" s="693"/>
      <c r="AE35" s="693"/>
      <c r="AF35" s="693"/>
      <c r="AG35" s="693"/>
      <c r="AH35" s="693"/>
      <c r="AI35" s="693"/>
      <c r="AJ35" s="693"/>
      <c r="AK35" s="693"/>
      <c r="AL35" s="693"/>
      <c r="AM35" s="693"/>
      <c r="AN35" s="693"/>
      <c r="AO35" s="693"/>
      <c r="AP35" s="693"/>
      <c r="AQ35" s="693"/>
      <c r="AR35" s="693"/>
      <c r="AS35" s="693"/>
      <c r="AT35" s="693"/>
      <c r="AU35" s="693"/>
      <c r="AV35" s="693"/>
      <c r="AW35" s="693"/>
      <c r="AX35" s="693"/>
      <c r="AY35" s="693"/>
      <c r="AZ35" s="693"/>
      <c r="BA35" s="693"/>
      <c r="BB35" s="694"/>
    </row>
    <row r="36" spans="2:54" s="34" customFormat="1" ht="18" customHeight="1">
      <c r="B36" s="698"/>
      <c r="C36" s="699"/>
      <c r="D36" s="699"/>
      <c r="E36" s="700"/>
      <c r="F36" s="698"/>
      <c r="G36" s="700"/>
      <c r="H36" s="698"/>
      <c r="I36" s="700"/>
      <c r="J36" s="698"/>
      <c r="K36" s="700"/>
      <c r="L36" s="698"/>
      <c r="M36" s="700"/>
      <c r="N36" s="698"/>
      <c r="O36" s="699"/>
      <c r="P36" s="700"/>
      <c r="Q36" s="698"/>
      <c r="R36" s="699"/>
      <c r="S36" s="699"/>
      <c r="T36" s="699"/>
      <c r="U36" s="699"/>
      <c r="V36" s="699"/>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700"/>
    </row>
    <row r="37" spans="2:54" s="34" customFormat="1" ht="18" customHeight="1"/>
    <row r="38" spans="2:54" s="34" customFormat="1" ht="18" customHeight="1"/>
    <row r="39" spans="2:54" s="34" customFormat="1" ht="18" customHeight="1"/>
    <row r="40" spans="2:54" s="34" customFormat="1" ht="18" customHeight="1"/>
    <row r="41" spans="2:54" s="34" customFormat="1" ht="18" customHeight="1"/>
    <row r="42" spans="2:54" s="34" customFormat="1" ht="18" customHeight="1"/>
    <row r="43" spans="2:54" s="34" customFormat="1" ht="18" customHeight="1"/>
    <row r="44" spans="2:54" s="34" customFormat="1" ht="18" customHeight="1"/>
    <row r="45" spans="2:54" s="34" customFormat="1" ht="18" customHeight="1"/>
    <row r="46" spans="2:54" s="34" customFormat="1" ht="18" customHeight="1"/>
    <row r="47" spans="2:54" s="34" customFormat="1" ht="18" customHeight="1"/>
    <row r="48" spans="2:54" s="34" customFormat="1" ht="18" customHeight="1"/>
    <row r="49" s="34" customFormat="1" ht="18" customHeight="1"/>
    <row r="50" s="34" customFormat="1" ht="18" customHeight="1"/>
    <row r="51" s="34" customFormat="1" ht="18" customHeight="1"/>
    <row r="52" s="34" customFormat="1" ht="18" customHeight="1"/>
    <row r="53" s="34" customFormat="1" ht="18" customHeight="1"/>
    <row r="54" s="34" customFormat="1" ht="18" customHeight="1"/>
    <row r="55" s="34" customFormat="1" ht="18" customHeight="1"/>
    <row r="56" s="34" customFormat="1" ht="18" customHeight="1"/>
    <row r="57" s="34" customFormat="1" ht="18" customHeight="1"/>
    <row r="58" s="34" customFormat="1" ht="18" customHeight="1"/>
    <row r="59" s="34" customFormat="1" ht="18" customHeight="1"/>
    <row r="60" s="34" customFormat="1" ht="18" customHeight="1"/>
    <row r="61" s="34" customFormat="1" ht="18" customHeight="1"/>
    <row r="62" s="34" customFormat="1" ht="18" customHeight="1"/>
    <row r="63" s="34" customFormat="1" ht="18" customHeight="1"/>
    <row r="64" s="34" customFormat="1" ht="18" customHeight="1"/>
    <row r="65" s="34" customFormat="1" ht="18" customHeight="1"/>
    <row r="66" s="34" customFormat="1" ht="18" customHeight="1"/>
    <row r="67" s="34" customFormat="1" ht="18" customHeight="1"/>
    <row r="68" s="34" customFormat="1" ht="18" customHeight="1"/>
    <row r="69" s="34" customFormat="1" ht="18" customHeight="1"/>
    <row r="70" s="34" customFormat="1" ht="18" customHeight="1"/>
    <row r="71" s="34" customFormat="1" ht="18" customHeight="1"/>
    <row r="72" s="34" customFormat="1" ht="18" customHeight="1"/>
    <row r="73" s="34" customFormat="1" ht="18" customHeight="1"/>
    <row r="74" s="34" customFormat="1" ht="18" customHeight="1"/>
    <row r="75" s="34" customFormat="1" ht="18" customHeight="1"/>
    <row r="76" s="34" customFormat="1" ht="18" customHeight="1"/>
    <row r="77" s="34" customFormat="1" ht="18" customHeight="1"/>
    <row r="78" s="34" customFormat="1" ht="18" customHeight="1"/>
    <row r="79" s="34" customFormat="1" ht="18" customHeight="1"/>
    <row r="80" s="34" customFormat="1" ht="18" customHeight="1"/>
    <row r="81" s="34" customFormat="1" ht="18" customHeight="1"/>
    <row r="82" s="34" customFormat="1" ht="18" customHeight="1"/>
    <row r="83" s="34" customFormat="1" ht="18" customHeight="1"/>
    <row r="84" s="34" customFormat="1" ht="18" customHeight="1"/>
    <row r="85" s="34" customFormat="1" ht="18" customHeight="1"/>
    <row r="86" s="34" customFormat="1" ht="18" customHeight="1"/>
    <row r="87" s="34" customFormat="1" ht="18" customHeight="1"/>
    <row r="88" s="34" customFormat="1" ht="18" customHeight="1"/>
    <row r="89" s="34" customFormat="1" ht="18" customHeight="1"/>
    <row r="90" s="34" customFormat="1" ht="18" customHeight="1"/>
    <row r="91" s="34" customFormat="1" ht="18" customHeight="1"/>
    <row r="92" s="34" customFormat="1" ht="18" customHeight="1"/>
    <row r="93" s="34" customFormat="1" ht="18" customHeight="1"/>
    <row r="94" s="34" customFormat="1" ht="18" customHeight="1"/>
    <row r="95" s="34" customFormat="1" ht="18" customHeight="1"/>
    <row r="96" s="34" customFormat="1" ht="18" customHeight="1"/>
    <row r="97" s="34" customFormat="1" ht="18" customHeight="1"/>
    <row r="98" s="34" customFormat="1" ht="18" customHeight="1"/>
    <row r="99" s="34" customFormat="1" ht="18" customHeight="1"/>
    <row r="100" s="34" customFormat="1" ht="18" customHeight="1"/>
    <row r="101" s="34" customFormat="1" ht="18" customHeight="1"/>
    <row r="102" s="34" customFormat="1" ht="18" customHeight="1"/>
    <row r="103" s="34" customFormat="1" ht="18" customHeight="1"/>
    <row r="104" s="34" customFormat="1" ht="18" customHeight="1"/>
    <row r="105" s="34" customFormat="1" ht="18" customHeight="1"/>
    <row r="106" s="34" customFormat="1" ht="18" customHeight="1"/>
    <row r="107" s="34" customFormat="1" ht="18" customHeight="1"/>
    <row r="108" s="34" customFormat="1" ht="18" customHeight="1"/>
    <row r="109" s="34" customFormat="1" ht="18" customHeight="1"/>
    <row r="110" s="34" customFormat="1" ht="18" customHeight="1"/>
    <row r="111" s="34" customFormat="1" ht="18" customHeight="1"/>
    <row r="112" s="34" customFormat="1" ht="18" customHeight="1"/>
    <row r="113" s="34" customFormat="1" ht="18" customHeight="1"/>
    <row r="114" s="34" customFormat="1" ht="18" customHeight="1"/>
    <row r="115" s="34" customFormat="1" ht="18" customHeight="1"/>
    <row r="116" s="34" customFormat="1" ht="18" customHeight="1"/>
    <row r="117" s="34" customFormat="1" ht="18" customHeight="1"/>
    <row r="118" s="34" customFormat="1" ht="18" customHeight="1"/>
    <row r="119" s="34" customFormat="1" ht="18" customHeight="1"/>
    <row r="120" s="34" customFormat="1" ht="18" customHeight="1"/>
    <row r="121" s="34" customFormat="1" ht="18" customHeight="1"/>
    <row r="122" s="34" customFormat="1" ht="18" customHeight="1"/>
    <row r="123" s="34" customFormat="1" ht="18" customHeight="1"/>
    <row r="124" s="34" customFormat="1" ht="18" customHeight="1"/>
    <row r="125" s="34" customFormat="1" ht="18" customHeight="1"/>
    <row r="126" s="34" customFormat="1" ht="18" customHeight="1"/>
    <row r="127" s="34" customFormat="1" ht="18" customHeight="1"/>
    <row r="128" s="34" customFormat="1" ht="18" customHeight="1"/>
    <row r="129" s="34" customFormat="1" ht="18" customHeight="1"/>
    <row r="130" s="34" customFormat="1" ht="18" customHeight="1"/>
    <row r="131" s="34" customFormat="1" ht="18" customHeight="1"/>
    <row r="132" s="34" customFormat="1" ht="18" customHeight="1"/>
    <row r="133" s="34" customFormat="1" ht="18" customHeight="1"/>
    <row r="134" s="34" customFormat="1" ht="18" customHeight="1"/>
    <row r="135" s="34" customFormat="1" ht="18" customHeight="1"/>
    <row r="136" s="34" customFormat="1" ht="18" customHeight="1"/>
    <row r="137" s="34" customFormat="1" ht="18" customHeight="1"/>
    <row r="138" s="34" customFormat="1" ht="18" customHeight="1"/>
    <row r="139" s="34" customFormat="1" ht="18" customHeight="1"/>
    <row r="140" s="34" customFormat="1" ht="18" customHeight="1"/>
    <row r="141" s="34" customFormat="1" ht="18" customHeight="1"/>
    <row r="142" s="34" customFormat="1" ht="18" customHeight="1"/>
    <row r="143" s="34" customFormat="1" ht="18" customHeight="1"/>
    <row r="144" s="34" customFormat="1" ht="18" customHeight="1"/>
    <row r="145" s="34" customFormat="1" ht="18" customHeight="1"/>
    <row r="146" s="34" customFormat="1" ht="18" customHeight="1"/>
    <row r="147" s="34" customFormat="1" ht="18" customHeight="1"/>
    <row r="148" s="34" customFormat="1" ht="18" customHeight="1"/>
    <row r="149" s="34" customFormat="1" ht="18" customHeight="1"/>
    <row r="150" s="34" customFormat="1" ht="18" customHeight="1"/>
    <row r="151" s="34" customFormat="1" ht="18" customHeight="1"/>
    <row r="152" s="34" customFormat="1" ht="18" customHeight="1"/>
    <row r="153" s="34" customFormat="1" ht="18" customHeight="1"/>
    <row r="154" s="34" customFormat="1" ht="18" customHeight="1"/>
    <row r="155" s="34" customFormat="1" ht="18" customHeight="1"/>
    <row r="156" s="34" customFormat="1" ht="18" customHeight="1"/>
    <row r="157" s="34" customFormat="1" ht="18" customHeight="1"/>
    <row r="158" s="34" customFormat="1" ht="18" customHeight="1"/>
    <row r="159" s="34" customFormat="1" ht="18" customHeight="1"/>
    <row r="160" s="34" customFormat="1" ht="18" customHeight="1"/>
    <row r="161" s="34" customFormat="1" ht="18" customHeight="1"/>
    <row r="162" s="34" customFormat="1" ht="18" customHeight="1"/>
    <row r="163" s="34" customFormat="1" ht="18" customHeight="1"/>
    <row r="164" s="34" customFormat="1" ht="18" customHeight="1"/>
    <row r="165" s="34" customFormat="1" ht="18" customHeight="1"/>
    <row r="166" s="34" customFormat="1" ht="18" customHeight="1"/>
    <row r="167" s="34" customFormat="1" ht="18" customHeight="1"/>
    <row r="168" s="34" customFormat="1" ht="18" customHeight="1"/>
    <row r="169" s="34" customFormat="1" ht="18" customHeight="1"/>
    <row r="170" s="34" customFormat="1" ht="18" customHeight="1"/>
    <row r="171" s="34" customFormat="1" ht="18" customHeight="1"/>
    <row r="172" s="34" customFormat="1" ht="18" customHeight="1"/>
    <row r="173" s="34" customFormat="1" ht="18" customHeight="1"/>
    <row r="174" s="34" customFormat="1" ht="18" customHeight="1"/>
    <row r="175" s="34" customFormat="1" ht="18" customHeight="1"/>
    <row r="176" s="34" customFormat="1" ht="18" customHeight="1"/>
    <row r="177" s="34" customFormat="1" ht="18" customHeight="1"/>
    <row r="178" s="34" customFormat="1" ht="18" customHeight="1"/>
    <row r="179" s="34" customFormat="1" ht="18" customHeight="1"/>
    <row r="180" s="34" customFormat="1" ht="18" customHeight="1"/>
    <row r="181" s="34" customFormat="1" ht="18" customHeight="1"/>
    <row r="182" s="34" customFormat="1" ht="18" customHeight="1"/>
    <row r="183" s="34" customFormat="1" ht="18" customHeight="1"/>
    <row r="184" s="34" customFormat="1" ht="18" customHeight="1"/>
    <row r="185" s="34" customFormat="1" ht="18" customHeight="1"/>
    <row r="186" s="34" customFormat="1" ht="18" customHeight="1"/>
    <row r="187" s="34" customFormat="1" ht="18" customHeight="1"/>
    <row r="188" s="34" customFormat="1" ht="18" customHeight="1"/>
    <row r="189" s="34" customFormat="1" ht="18" customHeight="1"/>
    <row r="190" s="34" customFormat="1" ht="18" customHeight="1"/>
    <row r="191" s="34" customFormat="1" ht="18" customHeight="1"/>
    <row r="192" s="34" customFormat="1" ht="18" customHeight="1"/>
    <row r="193" s="34" customFormat="1" ht="18" customHeight="1"/>
    <row r="194" s="34" customFormat="1" ht="18" customHeight="1"/>
    <row r="195" s="34" customFormat="1" ht="18" customHeight="1"/>
    <row r="196" s="34" customFormat="1" ht="18" customHeight="1"/>
    <row r="197" s="34" customFormat="1" ht="18" customHeight="1"/>
    <row r="198" s="34" customFormat="1" ht="18" customHeight="1"/>
    <row r="199" s="34" customFormat="1" ht="18" customHeight="1"/>
    <row r="200" s="34" customFormat="1" ht="18" customHeight="1"/>
    <row r="201" s="34" customFormat="1" ht="18" customHeight="1"/>
    <row r="202" s="34" customFormat="1" ht="18" customHeight="1"/>
    <row r="203" s="34" customFormat="1" ht="18" customHeight="1"/>
    <row r="204" s="34" customFormat="1" ht="18" customHeight="1"/>
    <row r="205" s="34" customFormat="1" ht="18" customHeight="1"/>
    <row r="206" s="34" customFormat="1" ht="18" customHeight="1"/>
    <row r="207" s="34" customFormat="1" ht="18" customHeight="1"/>
    <row r="208" s="34" customFormat="1" ht="18" customHeight="1"/>
    <row r="209" s="34" customFormat="1" ht="18" customHeight="1"/>
    <row r="210" s="34" customFormat="1" ht="18" customHeight="1"/>
    <row r="211" s="34" customFormat="1" ht="18" customHeight="1"/>
    <row r="212" s="34" customFormat="1" ht="18" customHeight="1"/>
    <row r="213" s="34" customFormat="1" ht="18" customHeight="1"/>
    <row r="214" s="34" customFormat="1" ht="18" customHeight="1"/>
    <row r="215" s="34" customFormat="1" ht="18" customHeight="1"/>
    <row r="216" s="34" customFormat="1" ht="18" customHeight="1"/>
    <row r="217" s="34" customFormat="1" ht="18" customHeight="1"/>
    <row r="218" s="34" customFormat="1" ht="18" customHeight="1"/>
    <row r="219" s="34" customFormat="1" ht="18" customHeight="1"/>
    <row r="220" s="34" customFormat="1" ht="18" customHeight="1"/>
    <row r="221" s="34" customFormat="1" ht="18" customHeight="1"/>
    <row r="222" s="34" customFormat="1" ht="18" customHeight="1"/>
    <row r="223" s="34" customFormat="1" ht="18" customHeight="1"/>
    <row r="224" s="34" customFormat="1" ht="18" customHeight="1"/>
    <row r="225" s="34" customFormat="1" ht="18" customHeight="1"/>
    <row r="226" s="34" customFormat="1" ht="18" customHeight="1"/>
    <row r="227" s="34" customFormat="1" ht="18" customHeight="1"/>
    <row r="228" s="34" customFormat="1" ht="18" customHeight="1"/>
    <row r="229" s="34" customFormat="1" ht="18" customHeight="1"/>
    <row r="230" s="34" customFormat="1" ht="18" customHeight="1"/>
    <row r="231" s="34" customFormat="1" ht="18" customHeight="1"/>
    <row r="232" s="34" customFormat="1" ht="18" customHeight="1"/>
    <row r="233" s="34" customFormat="1" ht="18" customHeight="1"/>
    <row r="234" s="34" customFormat="1" ht="18" customHeight="1"/>
    <row r="235" s="34" customFormat="1" ht="18" customHeight="1"/>
    <row r="236" s="34" customFormat="1" ht="18" customHeight="1"/>
    <row r="237" s="34" customFormat="1" ht="18" customHeight="1"/>
    <row r="238" s="34" customFormat="1" ht="18" customHeight="1"/>
    <row r="239" s="34" customFormat="1" ht="18" customHeight="1"/>
    <row r="240" s="34" customFormat="1" ht="18" customHeight="1"/>
    <row r="241" s="34" customFormat="1" ht="18" customHeight="1"/>
    <row r="242" s="34" customFormat="1" ht="18" customHeight="1"/>
    <row r="243" s="34" customFormat="1" ht="18" customHeight="1"/>
    <row r="244" s="34" customFormat="1" ht="18" customHeight="1"/>
    <row r="245" s="34" customFormat="1" ht="18" customHeight="1"/>
    <row r="246" s="34" customFormat="1" ht="18" customHeight="1"/>
    <row r="247" s="34" customFormat="1" ht="18" customHeight="1"/>
    <row r="248" s="34" customFormat="1" ht="18" customHeight="1"/>
    <row r="249" s="34" customFormat="1" ht="18" customHeight="1"/>
    <row r="250" s="34" customFormat="1" ht="18" customHeight="1"/>
    <row r="251" s="34" customFormat="1" ht="18" customHeight="1"/>
    <row r="252" s="34" customFormat="1" ht="18" customHeight="1"/>
    <row r="253" s="34" customFormat="1" ht="18" customHeight="1"/>
    <row r="254" s="34" customFormat="1" ht="18" customHeight="1"/>
    <row r="255" s="34" customFormat="1" ht="18" customHeight="1"/>
    <row r="256" s="34" customFormat="1" ht="18" customHeight="1"/>
    <row r="257" s="34" customFormat="1" ht="18" customHeight="1"/>
    <row r="258" s="34" customFormat="1" ht="18" customHeight="1"/>
    <row r="259" s="34" customFormat="1" ht="18" customHeight="1"/>
    <row r="260" s="34" customFormat="1" ht="18" customHeight="1"/>
    <row r="261" s="34" customFormat="1" ht="18" customHeight="1"/>
    <row r="262" s="34" customFormat="1" ht="18" customHeight="1"/>
    <row r="263" s="34" customFormat="1" ht="18" customHeight="1"/>
    <row r="264" s="34" customFormat="1" ht="18" customHeight="1"/>
    <row r="265" s="34" customFormat="1" ht="18" customHeight="1"/>
    <row r="266" s="34" customFormat="1" ht="18" customHeight="1"/>
    <row r="267" s="34" customFormat="1" ht="18" customHeight="1"/>
    <row r="268" s="34" customFormat="1" ht="18" customHeight="1"/>
    <row r="269" s="34" customFormat="1" ht="18" customHeight="1"/>
    <row r="270" s="34" customFormat="1" ht="18" customHeight="1"/>
    <row r="271" s="34" customFormat="1" ht="18" customHeight="1"/>
    <row r="272" s="34" customFormat="1" ht="18" customHeight="1"/>
    <row r="273" s="34" customFormat="1" ht="18" customHeight="1"/>
    <row r="274" s="34" customFormat="1" ht="18" customHeight="1"/>
    <row r="275" s="34" customFormat="1" ht="18" customHeight="1"/>
    <row r="276" s="34" customFormat="1" ht="18" customHeight="1"/>
    <row r="277" s="34" customFormat="1" ht="18" customHeight="1"/>
    <row r="278" s="34" customFormat="1" ht="18" customHeight="1"/>
    <row r="279" s="34" customFormat="1" ht="18" customHeight="1"/>
    <row r="280" s="34" customFormat="1" ht="18" customHeight="1"/>
    <row r="281" s="34" customFormat="1" ht="18" customHeight="1"/>
    <row r="282" s="34" customFormat="1" ht="18" customHeight="1"/>
    <row r="283" s="34" customFormat="1" ht="18" customHeight="1"/>
    <row r="284" s="34" customFormat="1" ht="18" customHeight="1"/>
    <row r="285" s="34" customFormat="1" ht="18" customHeight="1"/>
    <row r="286" s="34" customFormat="1" ht="18" customHeight="1"/>
    <row r="287" s="34" customFormat="1" ht="18" customHeight="1"/>
    <row r="288" s="34" customFormat="1" ht="18" customHeight="1"/>
    <row r="289" s="34" customFormat="1" ht="18" customHeight="1"/>
    <row r="290" s="34" customFormat="1" ht="18" customHeight="1"/>
    <row r="291" s="34" customFormat="1" ht="18" customHeight="1"/>
    <row r="292" s="34" customFormat="1" ht="18" customHeight="1"/>
    <row r="293" s="34" customFormat="1" ht="18" customHeight="1"/>
    <row r="294" s="34" customFormat="1" ht="18" customHeight="1"/>
    <row r="295" s="34" customFormat="1" ht="18" customHeight="1"/>
    <row r="296" s="34" customFormat="1" ht="18" customHeight="1"/>
    <row r="297" s="34" customFormat="1" ht="18" customHeight="1"/>
    <row r="298" s="34" customFormat="1" ht="18" customHeight="1"/>
    <row r="299" s="34" customFormat="1" ht="18" customHeight="1"/>
    <row r="300" s="34" customFormat="1" ht="18" customHeight="1"/>
    <row r="301" s="34" customFormat="1" ht="18" customHeight="1"/>
    <row r="302" s="34" customFormat="1" ht="18" customHeight="1"/>
    <row r="303" s="34" customFormat="1" ht="18" customHeight="1"/>
    <row r="304" s="34" customFormat="1" ht="18" customHeight="1"/>
    <row r="305" s="34" customFormat="1" ht="18" customHeight="1"/>
    <row r="306" s="34" customFormat="1" ht="18" customHeight="1"/>
    <row r="307" s="34" customFormat="1" ht="18" customHeight="1"/>
    <row r="308" s="34" customFormat="1" ht="18" customHeight="1"/>
    <row r="309" s="34" customFormat="1" ht="18" customHeight="1"/>
    <row r="310" s="34" customFormat="1" ht="18" customHeight="1"/>
    <row r="311" s="34" customFormat="1" ht="18" customHeight="1"/>
    <row r="312" s="34" customFormat="1" ht="18" customHeight="1"/>
    <row r="313" s="34" customFormat="1" ht="18" customHeight="1"/>
    <row r="314" s="34" customFormat="1" ht="18" customHeight="1"/>
    <row r="315" s="34" customFormat="1" ht="18" customHeight="1"/>
    <row r="316" s="34" customFormat="1" ht="18" customHeight="1"/>
    <row r="317" s="34" customFormat="1" ht="18" customHeight="1"/>
    <row r="318" s="34" customFormat="1" ht="18" customHeight="1"/>
    <row r="319" s="34" customFormat="1" ht="18" customHeight="1"/>
    <row r="320" s="34" customFormat="1" ht="18" customHeight="1"/>
    <row r="321" s="34" customFormat="1" ht="18" customHeight="1"/>
    <row r="322" s="34" customFormat="1" ht="18" customHeight="1"/>
    <row r="323" s="34" customFormat="1" ht="18" customHeight="1"/>
    <row r="324" s="34" customFormat="1" ht="18" customHeight="1"/>
    <row r="325" s="34" customFormat="1" ht="18" customHeight="1"/>
    <row r="326" s="34" customFormat="1" ht="18" customHeight="1"/>
    <row r="327" s="34" customFormat="1" ht="18" customHeight="1"/>
    <row r="328" s="34" customFormat="1" ht="18" customHeight="1"/>
    <row r="329" s="34" customFormat="1" ht="18" customHeight="1"/>
    <row r="330" s="34" customFormat="1" ht="18" customHeight="1"/>
    <row r="331" s="34" customFormat="1" ht="18" customHeight="1"/>
    <row r="332" s="34" customFormat="1" ht="18" customHeight="1"/>
    <row r="333" s="34" customFormat="1" ht="18" customHeight="1"/>
    <row r="334" s="34" customFormat="1" ht="18" customHeight="1"/>
    <row r="335" s="34" customFormat="1" ht="18" customHeight="1"/>
    <row r="336" s="34" customFormat="1" ht="18" customHeight="1"/>
    <row r="337" s="34" customFormat="1" ht="18" customHeight="1"/>
    <row r="338" s="34" customFormat="1" ht="18" customHeight="1"/>
    <row r="339" s="34" customFormat="1" ht="18" customHeight="1"/>
    <row r="340" s="34" customFormat="1" ht="18" customHeight="1"/>
    <row r="341" s="34" customFormat="1" ht="18" customHeight="1"/>
    <row r="342" s="34" customFormat="1" ht="18" customHeight="1"/>
    <row r="343" s="34" customFormat="1" ht="18" customHeight="1"/>
    <row r="344" s="34" customFormat="1" ht="18" customHeight="1"/>
    <row r="345" s="34" customFormat="1" ht="18" customHeight="1"/>
    <row r="346" s="34" customFormat="1" ht="18" customHeight="1"/>
    <row r="347" s="34" customFormat="1" ht="18" customHeight="1"/>
    <row r="348" s="34" customFormat="1" ht="18" customHeight="1"/>
    <row r="349" s="34" customFormat="1" ht="18" customHeight="1"/>
    <row r="350" s="34" customFormat="1" ht="18" customHeight="1"/>
    <row r="351" s="34" customFormat="1" ht="18" customHeight="1"/>
    <row r="352" s="34" customFormat="1" ht="18" customHeight="1"/>
    <row r="353" s="34" customFormat="1" ht="18" customHeight="1"/>
    <row r="354" s="34" customFormat="1" ht="18" customHeight="1"/>
    <row r="355" s="34" customFormat="1" ht="18" customHeight="1"/>
    <row r="356" s="34" customFormat="1" ht="18" customHeight="1"/>
    <row r="357" s="34" customFormat="1" ht="18" customHeight="1"/>
    <row r="358" s="34" customFormat="1" ht="18" customHeight="1"/>
    <row r="359" s="34" customFormat="1" ht="18" customHeight="1"/>
    <row r="360" s="34" customFormat="1" ht="18" customHeight="1"/>
    <row r="361" s="34" customFormat="1" ht="18" customHeight="1"/>
    <row r="362" s="34" customFormat="1" ht="18" customHeight="1"/>
    <row r="363" s="34" customFormat="1" ht="18" customHeight="1"/>
    <row r="364" s="34" customFormat="1" ht="18" customHeight="1"/>
    <row r="365" s="34" customFormat="1" ht="18" customHeight="1"/>
    <row r="366" s="34" customFormat="1" ht="18" customHeight="1"/>
    <row r="367" s="34" customFormat="1" ht="18" customHeight="1"/>
    <row r="368" s="34" customFormat="1" ht="18" customHeight="1"/>
    <row r="369" s="34" customFormat="1" ht="18" customHeight="1"/>
    <row r="370" s="34" customFormat="1" ht="18" customHeight="1"/>
    <row r="371" s="34" customFormat="1" ht="18" customHeight="1"/>
    <row r="372" s="34" customFormat="1" ht="18" customHeight="1"/>
    <row r="373" s="34" customFormat="1" ht="18" customHeight="1"/>
    <row r="374" s="34" customFormat="1" ht="18" customHeight="1"/>
    <row r="375" s="34" customFormat="1" ht="18" customHeight="1"/>
    <row r="376" s="34" customFormat="1" ht="18" customHeight="1"/>
    <row r="377" s="34" customFormat="1" ht="18" customHeight="1"/>
    <row r="378" s="34" customFormat="1" ht="18" customHeight="1"/>
    <row r="379" s="34" customFormat="1" ht="18" customHeight="1"/>
    <row r="380" s="34" customFormat="1" ht="18" customHeight="1"/>
    <row r="381" s="34" customFormat="1" ht="18" customHeight="1"/>
    <row r="382" s="34" customFormat="1" ht="18" customHeight="1"/>
    <row r="383" s="34" customFormat="1" ht="18" customHeight="1"/>
    <row r="384" s="34" customFormat="1" ht="18" customHeight="1"/>
    <row r="385" s="34" customFormat="1" ht="18" customHeight="1"/>
    <row r="386" s="34" customFormat="1" ht="18" customHeight="1"/>
    <row r="387" s="34" customFormat="1" ht="18" customHeight="1"/>
    <row r="388" s="34" customFormat="1" ht="18" customHeight="1"/>
    <row r="389" s="34" customFormat="1" ht="18" customHeight="1"/>
    <row r="390" s="34" customFormat="1" ht="18" customHeight="1"/>
    <row r="391" s="34" customFormat="1" ht="18" customHeight="1"/>
    <row r="392" s="34" customFormat="1" ht="18" customHeight="1"/>
    <row r="393" s="34" customFormat="1" ht="18" customHeight="1"/>
    <row r="394" s="34" customFormat="1" ht="18" customHeight="1"/>
    <row r="395" s="34" customFormat="1" ht="18" customHeight="1"/>
    <row r="396" s="34" customFormat="1" ht="18" customHeight="1"/>
    <row r="397" s="34" customFormat="1" ht="18" customHeight="1"/>
    <row r="398" s="34" customFormat="1" ht="18" customHeight="1"/>
    <row r="399" s="34" customFormat="1" ht="18" customHeight="1"/>
    <row r="400" s="34" customFormat="1" ht="18" customHeight="1"/>
    <row r="401" s="34" customFormat="1" ht="18" customHeight="1"/>
    <row r="402" s="34" customFormat="1" ht="18" customHeight="1"/>
    <row r="403" s="34" customFormat="1" ht="18" customHeight="1"/>
    <row r="404" s="34" customFormat="1" ht="18" customHeight="1"/>
    <row r="405" s="34" customFormat="1" ht="18" customHeight="1"/>
    <row r="406" s="34" customFormat="1" ht="18" customHeight="1"/>
    <row r="407" s="34" customFormat="1" ht="18" customHeight="1"/>
    <row r="408" s="34" customFormat="1" ht="18" customHeight="1"/>
    <row r="409" s="34" customFormat="1" ht="18" customHeight="1"/>
    <row r="410" s="34" customFormat="1" ht="18" customHeight="1"/>
    <row r="411" s="34" customFormat="1" ht="18" customHeight="1"/>
    <row r="412" s="34" customFormat="1" ht="18" customHeight="1"/>
    <row r="413" s="34" customFormat="1" ht="18" customHeight="1"/>
    <row r="414" s="34" customFormat="1" ht="18" customHeight="1"/>
    <row r="415" s="34" customFormat="1" ht="18" customHeight="1"/>
    <row r="416" s="34" customFormat="1" ht="18" customHeight="1"/>
    <row r="417" s="34" customFormat="1" ht="18" customHeight="1"/>
    <row r="418" s="34" customFormat="1" ht="18" customHeight="1"/>
    <row r="419" s="34" customFormat="1" ht="18" customHeight="1"/>
    <row r="420" s="34" customFormat="1" ht="18" customHeight="1"/>
    <row r="421" s="34" customFormat="1" ht="18" customHeight="1"/>
    <row r="422" s="34" customFormat="1" ht="18" customHeight="1"/>
    <row r="423" s="34" customFormat="1" ht="18" customHeight="1"/>
    <row r="424" s="34" customFormat="1" ht="18" customHeight="1"/>
    <row r="425" s="34" customFormat="1" ht="18" customHeight="1"/>
    <row r="426" s="34" customFormat="1" ht="18" customHeight="1"/>
    <row r="427" s="34" customFormat="1" ht="18" customHeight="1"/>
    <row r="428" s="34" customFormat="1" ht="18" customHeight="1"/>
    <row r="429" s="34" customFormat="1" ht="18" customHeight="1"/>
    <row r="430" s="34" customFormat="1" ht="18" customHeight="1"/>
    <row r="431" s="34" customFormat="1" ht="18" customHeight="1"/>
    <row r="432" s="34" customFormat="1" ht="18" customHeight="1"/>
    <row r="433" s="34" customFormat="1" ht="18" customHeight="1"/>
    <row r="434" s="34" customFormat="1" ht="18" customHeight="1"/>
    <row r="435" s="34" customFormat="1" ht="18" customHeight="1"/>
    <row r="436" s="34" customFormat="1" ht="18" customHeight="1"/>
    <row r="437" s="34" customFormat="1" ht="18" customHeight="1"/>
    <row r="438" s="34" customFormat="1" ht="18" customHeight="1"/>
    <row r="439" s="34" customFormat="1" ht="18" customHeight="1"/>
    <row r="440" s="34" customFormat="1" ht="18" customHeight="1"/>
    <row r="441" s="34" customFormat="1" ht="18" customHeight="1"/>
    <row r="442" s="34" customFormat="1" ht="18" customHeight="1"/>
    <row r="443" s="34" customFormat="1" ht="18" customHeight="1"/>
    <row r="444" s="34" customFormat="1" ht="18" customHeight="1"/>
    <row r="445" s="34" customFormat="1" ht="18" customHeight="1"/>
    <row r="446" s="34" customFormat="1" ht="18" customHeight="1"/>
    <row r="447" s="34" customFormat="1" ht="18" customHeight="1"/>
    <row r="448" s="34" customFormat="1" ht="18" customHeight="1"/>
    <row r="449" s="34" customFormat="1" ht="18" customHeight="1"/>
    <row r="450" s="34" customFormat="1" ht="18" customHeight="1"/>
    <row r="451" s="34" customFormat="1" ht="18" customHeight="1"/>
    <row r="452" s="34" customFormat="1" ht="18" customHeight="1"/>
  </sheetData>
  <mergeCells count="120">
    <mergeCell ref="B4:E4"/>
    <mergeCell ref="F4:G4"/>
    <mergeCell ref="H4:I4"/>
    <mergeCell ref="J4:K4"/>
    <mergeCell ref="L4:M4"/>
    <mergeCell ref="N4:P4"/>
    <mergeCell ref="Q4:BB4"/>
    <mergeCell ref="Q35:BB36"/>
    <mergeCell ref="B27:E28"/>
    <mergeCell ref="F27:G28"/>
    <mergeCell ref="H27:I28"/>
    <mergeCell ref="J27:K28"/>
    <mergeCell ref="L27:M28"/>
    <mergeCell ref="N27:P28"/>
    <mergeCell ref="Q27:BB28"/>
    <mergeCell ref="B31:E32"/>
    <mergeCell ref="B35:E36"/>
    <mergeCell ref="F35:G36"/>
    <mergeCell ref="H35:I36"/>
    <mergeCell ref="J35:K36"/>
    <mergeCell ref="L35:M36"/>
    <mergeCell ref="N35:P36"/>
    <mergeCell ref="F31:G32"/>
    <mergeCell ref="H31:I32"/>
    <mergeCell ref="J31:K32"/>
    <mergeCell ref="L31:M32"/>
    <mergeCell ref="B2:BB3"/>
    <mergeCell ref="B5:E6"/>
    <mergeCell ref="F5:G6"/>
    <mergeCell ref="H5:I6"/>
    <mergeCell ref="J5:K6"/>
    <mergeCell ref="L5:M6"/>
    <mergeCell ref="N5:P6"/>
    <mergeCell ref="Q5:BB6"/>
    <mergeCell ref="Q23:BB24"/>
    <mergeCell ref="B23:E24"/>
    <mergeCell ref="F23:G24"/>
    <mergeCell ref="H23:I24"/>
    <mergeCell ref="J23:K24"/>
    <mergeCell ref="L23:M24"/>
    <mergeCell ref="N23:P24"/>
    <mergeCell ref="N15:P16"/>
    <mergeCell ref="B13:E14"/>
    <mergeCell ref="F13:G14"/>
    <mergeCell ref="H13:I14"/>
    <mergeCell ref="J13:K14"/>
    <mergeCell ref="L13:M14"/>
    <mergeCell ref="N13:P14"/>
    <mergeCell ref="Q13:BB14"/>
    <mergeCell ref="B15:E16"/>
    <mergeCell ref="N7:P8"/>
    <mergeCell ref="N31:P32"/>
    <mergeCell ref="Q31:BB32"/>
    <mergeCell ref="N33:P34"/>
    <mergeCell ref="Q33:BB34"/>
    <mergeCell ref="B29:E30"/>
    <mergeCell ref="B25:E26"/>
    <mergeCell ref="Q17:BB18"/>
    <mergeCell ref="F25:G26"/>
    <mergeCell ref="H25:I26"/>
    <mergeCell ref="J25:K26"/>
    <mergeCell ref="L25:M26"/>
    <mergeCell ref="N25:P26"/>
    <mergeCell ref="Q25:BB26"/>
    <mergeCell ref="B21:E22"/>
    <mergeCell ref="B17:E18"/>
    <mergeCell ref="F29:G30"/>
    <mergeCell ref="H29:I30"/>
    <mergeCell ref="J29:K30"/>
    <mergeCell ref="L29:M30"/>
    <mergeCell ref="N29:P30"/>
    <mergeCell ref="B19:E20"/>
    <mergeCell ref="B7:E8"/>
    <mergeCell ref="B11:E12"/>
    <mergeCell ref="N11:P12"/>
    <mergeCell ref="F11:G12"/>
    <mergeCell ref="H11:I12"/>
    <mergeCell ref="J11:K12"/>
    <mergeCell ref="L11:M12"/>
    <mergeCell ref="B9:E10"/>
    <mergeCell ref="B33:E34"/>
    <mergeCell ref="F33:G34"/>
    <mergeCell ref="H33:I34"/>
    <mergeCell ref="J33:K34"/>
    <mergeCell ref="L33:M34"/>
    <mergeCell ref="F17:G18"/>
    <mergeCell ref="H17:I18"/>
    <mergeCell ref="J17:K18"/>
    <mergeCell ref="L17:M18"/>
    <mergeCell ref="N17:P18"/>
    <mergeCell ref="F15:G16"/>
    <mergeCell ref="H15:I16"/>
    <mergeCell ref="J15:K16"/>
    <mergeCell ref="L15:M16"/>
    <mergeCell ref="F19:G20"/>
    <mergeCell ref="H19:I20"/>
    <mergeCell ref="Q29:BB30"/>
    <mergeCell ref="Q7:BB8"/>
    <mergeCell ref="F9:G10"/>
    <mergeCell ref="H9:I10"/>
    <mergeCell ref="J9:K10"/>
    <mergeCell ref="L9:M10"/>
    <mergeCell ref="N9:P10"/>
    <mergeCell ref="Q9:BB10"/>
    <mergeCell ref="N21:P22"/>
    <mergeCell ref="Q19:BB20"/>
    <mergeCell ref="F7:G8"/>
    <mergeCell ref="H7:I8"/>
    <mergeCell ref="J7:K8"/>
    <mergeCell ref="L7:M8"/>
    <mergeCell ref="J21:K22"/>
    <mergeCell ref="L21:M22"/>
    <mergeCell ref="Q21:BB22"/>
    <mergeCell ref="Q15:BB16"/>
    <mergeCell ref="Q11:BB12"/>
    <mergeCell ref="J19:K20"/>
    <mergeCell ref="L19:M20"/>
    <mergeCell ref="N19:P20"/>
    <mergeCell ref="F21:G22"/>
    <mergeCell ref="H21:I22"/>
  </mergeCells>
  <phoneticPr fontId="3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BL337"/>
  <sheetViews>
    <sheetView showGridLines="0" topLeftCell="A70" workbookViewId="0">
      <selection activeCell="Q50" sqref="Q50:U51"/>
    </sheetView>
  </sheetViews>
  <sheetFormatPr defaultColWidth="3" defaultRowHeight="13.8"/>
  <cols>
    <col min="1" max="16384" width="3" style="35"/>
  </cols>
  <sheetData>
    <row r="1" spans="2:64" s="34" customFormat="1" ht="18" customHeight="1"/>
    <row r="2" spans="2:64" s="34" customFormat="1" ht="18" customHeight="1">
      <c r="B2" s="755" t="s">
        <v>962</v>
      </c>
      <c r="C2" s="756"/>
      <c r="D2" s="756"/>
      <c r="E2" s="756"/>
      <c r="F2" s="756"/>
      <c r="G2" s="757"/>
      <c r="H2" s="755" t="s">
        <v>200</v>
      </c>
      <c r="I2" s="757"/>
      <c r="J2" s="755" t="s">
        <v>339</v>
      </c>
      <c r="K2" s="756"/>
      <c r="L2" s="756"/>
      <c r="M2" s="756"/>
      <c r="N2" s="756"/>
      <c r="O2" s="756"/>
      <c r="P2" s="756"/>
      <c r="Q2" s="756"/>
      <c r="R2" s="756"/>
      <c r="S2" s="756"/>
      <c r="T2" s="757"/>
    </row>
    <row r="3" spans="2:64" s="34" customFormat="1" ht="18" customHeight="1">
      <c r="B3" s="758"/>
      <c r="C3" s="759"/>
      <c r="D3" s="759"/>
      <c r="E3" s="759"/>
      <c r="F3" s="759"/>
      <c r="G3" s="760"/>
      <c r="H3" s="758"/>
      <c r="I3" s="760"/>
      <c r="J3" s="758"/>
      <c r="K3" s="759"/>
      <c r="L3" s="759"/>
      <c r="M3" s="759"/>
      <c r="N3" s="759"/>
      <c r="O3" s="759"/>
      <c r="P3" s="759"/>
      <c r="Q3" s="759"/>
      <c r="R3" s="759"/>
      <c r="S3" s="759"/>
      <c r="T3" s="760"/>
    </row>
    <row r="4" spans="2:64" s="34" customFormat="1" ht="18" customHeight="1">
      <c r="B4" s="769" t="s">
        <v>963</v>
      </c>
      <c r="C4" s="770"/>
      <c r="D4" s="770"/>
      <c r="E4" s="770"/>
      <c r="F4" s="770"/>
      <c r="G4" s="771"/>
      <c r="H4" s="769" t="s">
        <v>414</v>
      </c>
      <c r="I4" s="771"/>
      <c r="J4" s="772" t="s">
        <v>414</v>
      </c>
      <c r="K4" s="772"/>
      <c r="L4" s="772"/>
      <c r="M4" s="772"/>
      <c r="N4" s="772"/>
      <c r="O4" s="772"/>
      <c r="P4" s="772"/>
      <c r="Q4" s="772"/>
      <c r="R4" s="772"/>
      <c r="S4" s="772"/>
      <c r="T4" s="772"/>
    </row>
    <row r="5" spans="2:64" s="34" customFormat="1" ht="18" customHeight="1"/>
    <row r="6" spans="2:64" s="34" customFormat="1" ht="18" customHeight="1">
      <c r="B6" s="728" t="s">
        <v>340</v>
      </c>
      <c r="C6" s="729"/>
      <c r="D6" s="729"/>
      <c r="E6" s="729"/>
      <c r="F6" s="729"/>
      <c r="G6" s="729"/>
      <c r="H6" s="729"/>
      <c r="I6" s="729"/>
      <c r="J6" s="729"/>
      <c r="K6" s="729"/>
      <c r="L6" s="729"/>
      <c r="M6" s="729"/>
      <c r="N6" s="729"/>
      <c r="O6" s="729"/>
      <c r="P6" s="729"/>
      <c r="Q6" s="729"/>
      <c r="R6" s="729"/>
      <c r="S6" s="729"/>
      <c r="T6" s="729"/>
      <c r="U6" s="729"/>
      <c r="V6" s="729"/>
      <c r="W6" s="729"/>
      <c r="X6" s="729"/>
      <c r="Y6" s="729"/>
      <c r="Z6" s="729"/>
      <c r="AA6" s="729"/>
      <c r="AB6" s="729"/>
      <c r="AC6" s="729"/>
      <c r="AD6" s="729"/>
      <c r="AE6" s="729"/>
      <c r="AF6" s="729"/>
      <c r="AG6" s="729"/>
      <c r="AH6" s="729"/>
      <c r="AI6" s="729"/>
      <c r="AJ6" s="729"/>
      <c r="AK6" s="729"/>
      <c r="AL6" s="729"/>
      <c r="AM6" s="729"/>
      <c r="AN6" s="729"/>
      <c r="AO6" s="729"/>
      <c r="AP6" s="729"/>
      <c r="AQ6" s="729"/>
      <c r="AR6" s="729"/>
      <c r="AS6" s="729"/>
      <c r="AT6" s="729"/>
      <c r="AU6" s="729"/>
      <c r="AV6" s="729"/>
      <c r="AW6" s="729"/>
      <c r="AX6" s="729"/>
      <c r="AY6" s="729"/>
      <c r="AZ6" s="729"/>
      <c r="BA6" s="729"/>
      <c r="BB6" s="729"/>
      <c r="BC6" s="729"/>
      <c r="BD6" s="729"/>
      <c r="BE6" s="729"/>
      <c r="BF6" s="729"/>
      <c r="BG6" s="729"/>
      <c r="BH6" s="729"/>
      <c r="BI6" s="729"/>
      <c r="BJ6" s="729"/>
      <c r="BK6" s="729"/>
      <c r="BL6" s="730"/>
    </row>
    <row r="7" spans="2:64" s="34" customFormat="1" ht="18" customHeight="1">
      <c r="B7" s="731"/>
      <c r="C7" s="732"/>
      <c r="D7" s="732"/>
      <c r="E7" s="732"/>
      <c r="F7" s="732"/>
      <c r="G7" s="732"/>
      <c r="H7" s="732"/>
      <c r="I7" s="732"/>
      <c r="J7" s="732"/>
      <c r="K7" s="732"/>
      <c r="L7" s="732"/>
      <c r="M7" s="732"/>
      <c r="N7" s="732"/>
      <c r="O7" s="732"/>
      <c r="P7" s="732"/>
      <c r="Q7" s="732"/>
      <c r="R7" s="732"/>
      <c r="S7" s="732"/>
      <c r="T7" s="732"/>
      <c r="U7" s="732"/>
      <c r="V7" s="732"/>
      <c r="W7" s="732"/>
      <c r="X7" s="732"/>
      <c r="Y7" s="732"/>
      <c r="Z7" s="732"/>
      <c r="AA7" s="732"/>
      <c r="AB7" s="732"/>
      <c r="AC7" s="732"/>
      <c r="AD7" s="732"/>
      <c r="AE7" s="732"/>
      <c r="AF7" s="732"/>
      <c r="AG7" s="732"/>
      <c r="AH7" s="732"/>
      <c r="AI7" s="732"/>
      <c r="AJ7" s="732"/>
      <c r="AK7" s="732"/>
      <c r="AL7" s="732"/>
      <c r="AM7" s="732"/>
      <c r="AN7" s="732"/>
      <c r="AO7" s="732"/>
      <c r="AP7" s="732"/>
      <c r="AQ7" s="732"/>
      <c r="AR7" s="732"/>
      <c r="AS7" s="732"/>
      <c r="AT7" s="732"/>
      <c r="AU7" s="732"/>
      <c r="AV7" s="732"/>
      <c r="AW7" s="732"/>
      <c r="AX7" s="732"/>
      <c r="AY7" s="732"/>
      <c r="AZ7" s="732"/>
      <c r="BA7" s="732"/>
      <c r="BB7" s="732"/>
      <c r="BC7" s="732"/>
      <c r="BD7" s="732"/>
      <c r="BE7" s="732"/>
      <c r="BF7" s="732"/>
      <c r="BG7" s="732"/>
      <c r="BH7" s="732"/>
      <c r="BI7" s="732"/>
      <c r="BJ7" s="732"/>
      <c r="BK7" s="732"/>
      <c r="BL7" s="733"/>
    </row>
    <row r="8" spans="2:64" s="34" customFormat="1" ht="18" customHeight="1">
      <c r="B8" s="736" t="s">
        <v>54</v>
      </c>
      <c r="C8" s="737"/>
      <c r="D8" s="737"/>
      <c r="E8" s="737"/>
      <c r="F8" s="737"/>
      <c r="G8" s="737"/>
      <c r="H8" s="738"/>
      <c r="I8" s="736" t="s">
        <v>335</v>
      </c>
      <c r="J8" s="738"/>
      <c r="K8" s="736" t="s">
        <v>341</v>
      </c>
      <c r="L8" s="737"/>
      <c r="M8" s="737"/>
      <c r="N8" s="738"/>
      <c r="O8" s="736" t="s">
        <v>337</v>
      </c>
      <c r="P8" s="737"/>
      <c r="Q8" s="737"/>
      <c r="R8" s="738"/>
      <c r="S8" s="736" t="s">
        <v>964</v>
      </c>
      <c r="T8" s="737"/>
      <c r="U8" s="737"/>
      <c r="V8" s="737"/>
      <c r="W8" s="738"/>
      <c r="X8" s="773" t="s">
        <v>343</v>
      </c>
      <c r="Y8" s="774"/>
      <c r="Z8" s="774"/>
      <c r="AA8" s="774"/>
      <c r="AB8" s="774"/>
      <c r="AC8" s="774"/>
      <c r="AD8" s="774"/>
      <c r="AE8" s="774"/>
      <c r="AF8" s="775"/>
      <c r="AG8" s="736" t="s">
        <v>200</v>
      </c>
      <c r="AH8" s="738"/>
      <c r="AI8" s="754" t="s">
        <v>345</v>
      </c>
      <c r="AJ8" s="754"/>
      <c r="AK8" s="754"/>
      <c r="AL8" s="736" t="s">
        <v>344</v>
      </c>
      <c r="AM8" s="738"/>
      <c r="AN8" s="736" t="s">
        <v>339</v>
      </c>
      <c r="AO8" s="737"/>
      <c r="AP8" s="737"/>
      <c r="AQ8" s="737"/>
      <c r="AR8" s="737"/>
      <c r="AS8" s="737"/>
      <c r="AT8" s="737"/>
      <c r="AU8" s="737"/>
      <c r="AV8" s="737"/>
      <c r="AW8" s="737"/>
      <c r="AX8" s="737"/>
      <c r="AY8" s="737"/>
      <c r="AZ8" s="737"/>
      <c r="BA8" s="737"/>
      <c r="BB8" s="737"/>
      <c r="BC8" s="737"/>
      <c r="BD8" s="737"/>
      <c r="BE8" s="737"/>
      <c r="BF8" s="737"/>
      <c r="BG8" s="737"/>
      <c r="BH8" s="737"/>
      <c r="BI8" s="737"/>
      <c r="BJ8" s="737"/>
      <c r="BK8" s="737"/>
      <c r="BL8" s="738"/>
    </row>
    <row r="9" spans="2:64" s="34" customFormat="1" ht="18" customHeight="1">
      <c r="B9" s="764" t="s">
        <v>965</v>
      </c>
      <c r="C9" s="765"/>
      <c r="D9" s="765"/>
      <c r="E9" s="765"/>
      <c r="F9" s="765"/>
      <c r="G9" s="765"/>
      <c r="H9" s="766"/>
      <c r="I9" s="768"/>
      <c r="J9" s="768"/>
      <c r="K9" s="764"/>
      <c r="L9" s="765"/>
      <c r="M9" s="765"/>
      <c r="N9" s="766"/>
      <c r="O9" s="764"/>
      <c r="P9" s="765"/>
      <c r="Q9" s="765"/>
      <c r="R9" s="766"/>
      <c r="S9" s="764"/>
      <c r="T9" s="765"/>
      <c r="U9" s="765"/>
      <c r="V9" s="765"/>
      <c r="W9" s="766"/>
      <c r="X9" s="764"/>
      <c r="Y9" s="765"/>
      <c r="Z9" s="765"/>
      <c r="AA9" s="765"/>
      <c r="AB9" s="765"/>
      <c r="AC9" s="765"/>
      <c r="AD9" s="765"/>
      <c r="AE9" s="765"/>
      <c r="AF9" s="766"/>
      <c r="AG9" s="764"/>
      <c r="AH9" s="766"/>
      <c r="AI9" s="764"/>
      <c r="AJ9" s="765"/>
      <c r="AK9" s="766"/>
      <c r="AL9" s="764"/>
      <c r="AM9" s="766"/>
      <c r="AN9" s="764"/>
      <c r="AO9" s="765"/>
      <c r="AP9" s="765"/>
      <c r="AQ9" s="765"/>
      <c r="AR9" s="765"/>
      <c r="AS9" s="765"/>
      <c r="AT9" s="765"/>
      <c r="AU9" s="765"/>
      <c r="AV9" s="765"/>
      <c r="AW9" s="765"/>
      <c r="AX9" s="765"/>
      <c r="AY9" s="765"/>
      <c r="AZ9" s="765"/>
      <c r="BA9" s="765"/>
      <c r="BB9" s="765"/>
      <c r="BC9" s="765"/>
      <c r="BD9" s="765"/>
      <c r="BE9" s="765"/>
      <c r="BF9" s="765"/>
      <c r="BG9" s="765"/>
      <c r="BH9" s="765"/>
      <c r="BI9" s="765"/>
      <c r="BJ9" s="765"/>
      <c r="BK9" s="765"/>
      <c r="BL9" s="766"/>
    </row>
    <row r="10" spans="2:64" s="34" customFormat="1" ht="18" customHeight="1">
      <c r="B10" s="761" t="s">
        <v>346</v>
      </c>
      <c r="C10" s="762"/>
      <c r="D10" s="762"/>
      <c r="E10" s="762"/>
      <c r="F10" s="762"/>
      <c r="G10" s="762"/>
      <c r="H10" s="763"/>
      <c r="I10" s="767" t="s">
        <v>395</v>
      </c>
      <c r="J10" s="767"/>
      <c r="K10" s="761" t="s">
        <v>414</v>
      </c>
      <c r="L10" s="762"/>
      <c r="M10" s="762"/>
      <c r="N10" s="763"/>
      <c r="O10" s="761">
        <v>10</v>
      </c>
      <c r="P10" s="762"/>
      <c r="Q10" s="762"/>
      <c r="R10" s="763"/>
      <c r="S10" s="761" t="s">
        <v>414</v>
      </c>
      <c r="T10" s="762"/>
      <c r="U10" s="762"/>
      <c r="V10" s="762"/>
      <c r="W10" s="763"/>
      <c r="X10" s="761">
        <v>0</v>
      </c>
      <c r="Y10" s="762"/>
      <c r="Z10" s="762"/>
      <c r="AA10" s="762"/>
      <c r="AB10" s="762"/>
      <c r="AC10" s="762"/>
      <c r="AD10" s="762"/>
      <c r="AE10" s="762"/>
      <c r="AF10" s="763"/>
      <c r="AG10" s="761">
        <v>1</v>
      </c>
      <c r="AH10" s="763"/>
      <c r="AI10" s="761">
        <v>100</v>
      </c>
      <c r="AJ10" s="762"/>
      <c r="AK10" s="763"/>
      <c r="AL10" s="761">
        <v>40</v>
      </c>
      <c r="AM10" s="763"/>
      <c r="AN10" s="761" t="s">
        <v>414</v>
      </c>
      <c r="AO10" s="762"/>
      <c r="AP10" s="762"/>
      <c r="AQ10" s="762"/>
      <c r="AR10" s="762"/>
      <c r="AS10" s="762"/>
      <c r="AT10" s="762"/>
      <c r="AU10" s="762"/>
      <c r="AV10" s="762"/>
      <c r="AW10" s="762"/>
      <c r="AX10" s="762"/>
      <c r="AY10" s="762"/>
      <c r="AZ10" s="762"/>
      <c r="BA10" s="762"/>
      <c r="BB10" s="762"/>
      <c r="BC10" s="762"/>
      <c r="BD10" s="762"/>
      <c r="BE10" s="762"/>
      <c r="BF10" s="762"/>
      <c r="BG10" s="762"/>
      <c r="BH10" s="762"/>
      <c r="BI10" s="762"/>
      <c r="BJ10" s="762"/>
      <c r="BK10" s="762"/>
      <c r="BL10" s="763"/>
    </row>
    <row r="11" spans="2:64" s="34" customFormat="1" ht="18" customHeight="1">
      <c r="B11" s="764" t="s">
        <v>564</v>
      </c>
      <c r="C11" s="765"/>
      <c r="D11" s="765"/>
      <c r="E11" s="765"/>
      <c r="F11" s="765"/>
      <c r="G11" s="765"/>
      <c r="H11" s="766"/>
      <c r="I11" s="768" t="s">
        <v>395</v>
      </c>
      <c r="J11" s="768"/>
      <c r="K11" s="764" t="s">
        <v>414</v>
      </c>
      <c r="L11" s="765"/>
      <c r="M11" s="765"/>
      <c r="N11" s="766"/>
      <c r="O11" s="764">
        <v>10</v>
      </c>
      <c r="P11" s="765"/>
      <c r="Q11" s="765"/>
      <c r="R11" s="766"/>
      <c r="S11" s="764" t="s">
        <v>414</v>
      </c>
      <c r="T11" s="765"/>
      <c r="U11" s="765"/>
      <c r="V11" s="765"/>
      <c r="W11" s="766"/>
      <c r="X11" s="764">
        <v>1</v>
      </c>
      <c r="Y11" s="765"/>
      <c r="Z11" s="765"/>
      <c r="AA11" s="765"/>
      <c r="AB11" s="765"/>
      <c r="AC11" s="765"/>
      <c r="AD11" s="765"/>
      <c r="AE11" s="765"/>
      <c r="AF11" s="766"/>
      <c r="AG11" s="764">
        <v>2</v>
      </c>
      <c r="AH11" s="766"/>
      <c r="AI11" s="764">
        <v>300</v>
      </c>
      <c r="AJ11" s="765"/>
      <c r="AK11" s="766"/>
      <c r="AL11" s="764">
        <v>40</v>
      </c>
      <c r="AM11" s="766"/>
      <c r="AN11" s="764" t="s">
        <v>414</v>
      </c>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6"/>
    </row>
    <row r="12" spans="2:64" s="34" customFormat="1" ht="18" customHeight="1">
      <c r="B12" s="761" t="s">
        <v>568</v>
      </c>
      <c r="C12" s="762"/>
      <c r="D12" s="762"/>
      <c r="E12" s="762"/>
      <c r="F12" s="762"/>
      <c r="G12" s="762"/>
      <c r="H12" s="763"/>
      <c r="I12" s="767" t="s">
        <v>395</v>
      </c>
      <c r="J12" s="767"/>
      <c r="K12" s="761" t="s">
        <v>414</v>
      </c>
      <c r="L12" s="762"/>
      <c r="M12" s="762"/>
      <c r="N12" s="763"/>
      <c r="O12" s="761" t="s">
        <v>414</v>
      </c>
      <c r="P12" s="762"/>
      <c r="Q12" s="762"/>
      <c r="R12" s="763"/>
      <c r="S12" s="761" t="s">
        <v>414</v>
      </c>
      <c r="T12" s="762"/>
      <c r="U12" s="762"/>
      <c r="V12" s="762"/>
      <c r="W12" s="763"/>
      <c r="X12" s="761">
        <v>2</v>
      </c>
      <c r="Y12" s="762"/>
      <c r="Z12" s="762"/>
      <c r="AA12" s="762"/>
      <c r="AB12" s="762"/>
      <c r="AC12" s="762"/>
      <c r="AD12" s="762"/>
      <c r="AE12" s="762"/>
      <c r="AF12" s="763"/>
      <c r="AG12" s="761">
        <v>4</v>
      </c>
      <c r="AH12" s="763"/>
      <c r="AI12" s="761">
        <v>700</v>
      </c>
      <c r="AJ12" s="762"/>
      <c r="AK12" s="763"/>
      <c r="AL12" s="761">
        <v>40</v>
      </c>
      <c r="AM12" s="763"/>
      <c r="AN12" s="761" t="s">
        <v>414</v>
      </c>
      <c r="AO12" s="762"/>
      <c r="AP12" s="762"/>
      <c r="AQ12" s="762"/>
      <c r="AR12" s="762"/>
      <c r="AS12" s="762"/>
      <c r="AT12" s="762"/>
      <c r="AU12" s="762"/>
      <c r="AV12" s="762"/>
      <c r="AW12" s="762"/>
      <c r="AX12" s="762"/>
      <c r="AY12" s="762"/>
      <c r="AZ12" s="762"/>
      <c r="BA12" s="762"/>
      <c r="BB12" s="762"/>
      <c r="BC12" s="762"/>
      <c r="BD12" s="762"/>
      <c r="BE12" s="762"/>
      <c r="BF12" s="762"/>
      <c r="BG12" s="762"/>
      <c r="BH12" s="762"/>
      <c r="BI12" s="762"/>
      <c r="BJ12" s="762"/>
      <c r="BK12" s="762"/>
      <c r="BL12" s="763"/>
    </row>
    <row r="13" spans="2:64" s="34" customFormat="1" ht="18" customHeight="1">
      <c r="B13" s="764" t="s">
        <v>572</v>
      </c>
      <c r="C13" s="765"/>
      <c r="D13" s="765"/>
      <c r="E13" s="765"/>
      <c r="F13" s="765"/>
      <c r="G13" s="765"/>
      <c r="H13" s="766"/>
      <c r="I13" s="768" t="s">
        <v>388</v>
      </c>
      <c r="J13" s="768"/>
      <c r="K13" s="764" t="s">
        <v>414</v>
      </c>
      <c r="L13" s="765"/>
      <c r="M13" s="765"/>
      <c r="N13" s="766"/>
      <c r="O13" s="764" t="s">
        <v>414</v>
      </c>
      <c r="P13" s="765"/>
      <c r="Q13" s="765"/>
      <c r="R13" s="766"/>
      <c r="S13" s="764" t="s">
        <v>414</v>
      </c>
      <c r="T13" s="765"/>
      <c r="U13" s="765"/>
      <c r="V13" s="765"/>
      <c r="W13" s="766"/>
      <c r="X13" s="764">
        <v>2</v>
      </c>
      <c r="Y13" s="765"/>
      <c r="Z13" s="765"/>
      <c r="AA13" s="765"/>
      <c r="AB13" s="765"/>
      <c r="AC13" s="765"/>
      <c r="AD13" s="765"/>
      <c r="AE13" s="765"/>
      <c r="AF13" s="766"/>
      <c r="AG13" s="764">
        <v>3</v>
      </c>
      <c r="AH13" s="766"/>
      <c r="AI13" s="764">
        <v>600</v>
      </c>
      <c r="AJ13" s="765"/>
      <c r="AK13" s="766"/>
      <c r="AL13" s="764">
        <v>40</v>
      </c>
      <c r="AM13" s="766"/>
      <c r="AN13" s="764" t="s">
        <v>414</v>
      </c>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6"/>
    </row>
    <row r="14" spans="2:64" s="34" customFormat="1" ht="18" customHeight="1">
      <c r="B14" s="761" t="s">
        <v>576</v>
      </c>
      <c r="C14" s="762"/>
      <c r="D14" s="762"/>
      <c r="E14" s="762"/>
      <c r="F14" s="762"/>
      <c r="G14" s="762"/>
      <c r="H14" s="763"/>
      <c r="I14" s="767" t="s">
        <v>388</v>
      </c>
      <c r="J14" s="767"/>
      <c r="K14" s="761" t="s">
        <v>414</v>
      </c>
      <c r="L14" s="762"/>
      <c r="M14" s="762"/>
      <c r="N14" s="763"/>
      <c r="O14" s="761" t="s">
        <v>414</v>
      </c>
      <c r="P14" s="762"/>
      <c r="Q14" s="762"/>
      <c r="R14" s="763"/>
      <c r="S14" s="761" t="s">
        <v>414</v>
      </c>
      <c r="T14" s="762"/>
      <c r="U14" s="762"/>
      <c r="V14" s="762"/>
      <c r="W14" s="763"/>
      <c r="X14" s="761">
        <v>3</v>
      </c>
      <c r="Y14" s="762"/>
      <c r="Z14" s="762"/>
      <c r="AA14" s="762"/>
      <c r="AB14" s="762"/>
      <c r="AC14" s="762"/>
      <c r="AD14" s="762"/>
      <c r="AE14" s="762"/>
      <c r="AF14" s="763"/>
      <c r="AG14" s="761">
        <v>5</v>
      </c>
      <c r="AH14" s="763"/>
      <c r="AI14" s="761">
        <v>800</v>
      </c>
      <c r="AJ14" s="762"/>
      <c r="AK14" s="763"/>
      <c r="AL14" s="761">
        <v>40</v>
      </c>
      <c r="AM14" s="763"/>
      <c r="AN14" s="761" t="s">
        <v>414</v>
      </c>
      <c r="AO14" s="762"/>
      <c r="AP14" s="762"/>
      <c r="AQ14" s="762"/>
      <c r="AR14" s="762"/>
      <c r="AS14" s="762"/>
      <c r="AT14" s="762"/>
      <c r="AU14" s="762"/>
      <c r="AV14" s="762"/>
      <c r="AW14" s="762"/>
      <c r="AX14" s="762"/>
      <c r="AY14" s="762"/>
      <c r="AZ14" s="762"/>
      <c r="BA14" s="762"/>
      <c r="BB14" s="762"/>
      <c r="BC14" s="762"/>
      <c r="BD14" s="762"/>
      <c r="BE14" s="762"/>
      <c r="BF14" s="762"/>
      <c r="BG14" s="762"/>
      <c r="BH14" s="762"/>
      <c r="BI14" s="762"/>
      <c r="BJ14" s="762"/>
      <c r="BK14" s="762"/>
      <c r="BL14" s="763"/>
    </row>
    <row r="15" spans="2:64" s="34" customFormat="1" ht="18" customHeight="1">
      <c r="B15" s="764" t="s">
        <v>580</v>
      </c>
      <c r="C15" s="765"/>
      <c r="D15" s="765"/>
      <c r="E15" s="765"/>
      <c r="F15" s="765"/>
      <c r="G15" s="765"/>
      <c r="H15" s="766"/>
      <c r="I15" s="768" t="s">
        <v>388</v>
      </c>
      <c r="J15" s="768"/>
      <c r="K15" s="764" t="s">
        <v>414</v>
      </c>
      <c r="L15" s="765"/>
      <c r="M15" s="765"/>
      <c r="N15" s="766"/>
      <c r="O15" s="764" t="s">
        <v>414</v>
      </c>
      <c r="P15" s="765"/>
      <c r="Q15" s="765"/>
      <c r="R15" s="766"/>
      <c r="S15" s="764" t="s">
        <v>414</v>
      </c>
      <c r="T15" s="765"/>
      <c r="U15" s="765"/>
      <c r="V15" s="765"/>
      <c r="W15" s="766"/>
      <c r="X15" s="764">
        <v>1</v>
      </c>
      <c r="Y15" s="765"/>
      <c r="Z15" s="765"/>
      <c r="AA15" s="765"/>
      <c r="AB15" s="765"/>
      <c r="AC15" s="765"/>
      <c r="AD15" s="765"/>
      <c r="AE15" s="765"/>
      <c r="AF15" s="766"/>
      <c r="AG15" s="764">
        <v>1</v>
      </c>
      <c r="AH15" s="766"/>
      <c r="AI15" s="764">
        <v>100</v>
      </c>
      <c r="AJ15" s="765"/>
      <c r="AK15" s="766"/>
      <c r="AL15" s="764">
        <v>40</v>
      </c>
      <c r="AM15" s="766"/>
      <c r="AN15" s="764" t="s">
        <v>414</v>
      </c>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6"/>
    </row>
    <row r="16" spans="2:64" s="34" customFormat="1" ht="18" customHeight="1"/>
    <row r="17" spans="2:64" s="34" customFormat="1" ht="18" customHeight="1">
      <c r="B17" s="735" t="s">
        <v>559</v>
      </c>
      <c r="C17" s="735"/>
      <c r="D17" s="735"/>
      <c r="E17" s="735"/>
      <c r="F17" s="735"/>
      <c r="G17" s="735"/>
      <c r="H17" s="735"/>
      <c r="I17" s="735"/>
      <c r="J17" s="735"/>
      <c r="K17" s="735"/>
      <c r="L17" s="735"/>
      <c r="M17" s="735"/>
      <c r="N17" s="735"/>
      <c r="O17" s="735"/>
      <c r="P17" s="735"/>
      <c r="Q17" s="735"/>
      <c r="R17" s="735"/>
      <c r="S17" s="735"/>
      <c r="T17" s="735"/>
      <c r="U17" s="735"/>
      <c r="V17" s="735"/>
      <c r="W17" s="735"/>
      <c r="X17" s="735"/>
      <c r="Y17" s="735"/>
      <c r="Z17" s="735"/>
      <c r="AA17" s="735"/>
      <c r="AB17" s="735"/>
      <c r="AC17" s="735"/>
      <c r="AD17" s="735"/>
      <c r="AE17" s="735"/>
      <c r="AF17" s="735"/>
      <c r="AG17" s="735"/>
      <c r="AH17" s="735"/>
      <c r="AI17" s="735"/>
      <c r="AJ17" s="735"/>
      <c r="AK17" s="735"/>
      <c r="AL17" s="735"/>
      <c r="AM17" s="735"/>
      <c r="AN17" s="735"/>
      <c r="AO17" s="735"/>
      <c r="AP17" s="735"/>
      <c r="AQ17" s="735"/>
      <c r="AR17" s="735"/>
      <c r="AS17" s="735"/>
      <c r="AT17" s="735"/>
      <c r="AU17" s="735"/>
      <c r="AV17" s="735"/>
      <c r="AW17" s="735"/>
      <c r="AX17" s="735"/>
      <c r="AY17" s="735"/>
      <c r="AZ17" s="735"/>
      <c r="BA17" s="735"/>
      <c r="BB17" s="735"/>
      <c r="BC17" s="735"/>
      <c r="BD17" s="735"/>
      <c r="BE17" s="735"/>
      <c r="BF17" s="735"/>
      <c r="BG17" s="735"/>
      <c r="BH17" s="735"/>
      <c r="BI17" s="735"/>
      <c r="BJ17" s="735"/>
      <c r="BK17" s="735"/>
      <c r="BL17" s="735"/>
    </row>
    <row r="18" spans="2:64" s="34" customFormat="1" ht="18" customHeight="1">
      <c r="B18" s="735"/>
      <c r="C18" s="735"/>
      <c r="D18" s="735"/>
      <c r="E18" s="735"/>
      <c r="F18" s="735"/>
      <c r="G18" s="735"/>
      <c r="H18" s="735"/>
      <c r="I18" s="735"/>
      <c r="J18" s="735"/>
      <c r="K18" s="735"/>
      <c r="L18" s="735"/>
      <c r="M18" s="735"/>
      <c r="N18" s="735"/>
      <c r="O18" s="735"/>
      <c r="P18" s="735"/>
      <c r="Q18" s="735"/>
      <c r="R18" s="735"/>
      <c r="S18" s="735"/>
      <c r="T18" s="735"/>
      <c r="U18" s="735"/>
      <c r="V18" s="735"/>
      <c r="W18" s="735"/>
      <c r="X18" s="735"/>
      <c r="Y18" s="735"/>
      <c r="Z18" s="735"/>
      <c r="AA18" s="735"/>
      <c r="AB18" s="735"/>
      <c r="AC18" s="735"/>
      <c r="AD18" s="735"/>
      <c r="AE18" s="735"/>
      <c r="AF18" s="735"/>
      <c r="AG18" s="735"/>
      <c r="AH18" s="735"/>
      <c r="AI18" s="735"/>
      <c r="AJ18" s="735"/>
      <c r="AK18" s="735"/>
      <c r="AL18" s="735"/>
      <c r="AM18" s="735"/>
      <c r="AN18" s="735"/>
      <c r="AO18" s="735"/>
      <c r="AP18" s="735"/>
      <c r="AQ18" s="735"/>
      <c r="AR18" s="735"/>
      <c r="AS18" s="735"/>
      <c r="AT18" s="735"/>
      <c r="AU18" s="735"/>
      <c r="AV18" s="735"/>
      <c r="AW18" s="735"/>
      <c r="AX18" s="735"/>
      <c r="AY18" s="735"/>
      <c r="AZ18" s="735"/>
      <c r="BA18" s="735"/>
      <c r="BB18" s="735"/>
      <c r="BC18" s="735"/>
      <c r="BD18" s="735"/>
      <c r="BE18" s="735"/>
      <c r="BF18" s="735"/>
      <c r="BG18" s="735"/>
      <c r="BH18" s="735"/>
      <c r="BI18" s="735"/>
      <c r="BJ18" s="735"/>
      <c r="BK18" s="735"/>
      <c r="BL18" s="735"/>
    </row>
    <row r="19" spans="2:64" s="34" customFormat="1" ht="18" customHeight="1">
      <c r="B19" s="736" t="s">
        <v>54</v>
      </c>
      <c r="C19" s="737"/>
      <c r="D19" s="737"/>
      <c r="E19" s="737"/>
      <c r="F19" s="737"/>
      <c r="G19" s="737"/>
      <c r="H19" s="738"/>
      <c r="I19" s="736" t="s">
        <v>341</v>
      </c>
      <c r="J19" s="737"/>
      <c r="K19" s="737"/>
      <c r="L19" s="738"/>
      <c r="M19" s="736" t="s">
        <v>337</v>
      </c>
      <c r="N19" s="737"/>
      <c r="O19" s="737"/>
      <c r="P19" s="738"/>
      <c r="Q19" s="736" t="s">
        <v>964</v>
      </c>
      <c r="R19" s="737"/>
      <c r="S19" s="737"/>
      <c r="T19" s="737"/>
      <c r="U19" s="738"/>
      <c r="V19" s="736" t="s">
        <v>345</v>
      </c>
      <c r="W19" s="737"/>
      <c r="X19" s="738"/>
      <c r="Y19" s="736" t="s">
        <v>339</v>
      </c>
      <c r="Z19" s="737"/>
      <c r="AA19" s="737"/>
      <c r="AB19" s="737"/>
      <c r="AC19" s="737"/>
      <c r="AD19" s="737"/>
      <c r="AE19" s="737"/>
      <c r="AF19" s="737"/>
      <c r="AG19" s="737"/>
      <c r="AH19" s="737"/>
      <c r="AI19" s="737"/>
      <c r="AJ19" s="737"/>
      <c r="AK19" s="737"/>
      <c r="AL19" s="737"/>
      <c r="AM19" s="737"/>
      <c r="AN19" s="737"/>
      <c r="AO19" s="737"/>
      <c r="AP19" s="737"/>
      <c r="AQ19" s="737"/>
      <c r="AR19" s="737"/>
      <c r="AS19" s="737"/>
      <c r="AT19" s="737"/>
      <c r="AU19" s="737"/>
      <c r="AV19" s="737"/>
      <c r="AW19" s="737"/>
      <c r="AX19" s="737"/>
      <c r="AY19" s="737"/>
      <c r="AZ19" s="737"/>
      <c r="BA19" s="737"/>
      <c r="BB19" s="737"/>
      <c r="BC19" s="737"/>
      <c r="BD19" s="737"/>
      <c r="BE19" s="737"/>
      <c r="BF19" s="737"/>
      <c r="BG19" s="737"/>
      <c r="BH19" s="737"/>
      <c r="BI19" s="737"/>
      <c r="BJ19" s="737"/>
      <c r="BK19" s="737"/>
      <c r="BL19" s="738"/>
    </row>
    <row r="20" spans="2:64" s="34" customFormat="1" ht="18" customHeight="1">
      <c r="B20" s="710" t="s">
        <v>966</v>
      </c>
      <c r="C20" s="711"/>
      <c r="D20" s="711"/>
      <c r="E20" s="711"/>
      <c r="F20" s="711"/>
      <c r="G20" s="711"/>
      <c r="H20" s="712"/>
      <c r="I20" s="710"/>
      <c r="J20" s="711"/>
      <c r="K20" s="711"/>
      <c r="L20" s="712"/>
      <c r="M20" s="710"/>
      <c r="N20" s="711"/>
      <c r="O20" s="711"/>
      <c r="P20" s="712"/>
      <c r="Q20" s="710"/>
      <c r="R20" s="711"/>
      <c r="S20" s="711"/>
      <c r="T20" s="711"/>
      <c r="U20" s="712"/>
      <c r="V20" s="710"/>
      <c r="W20" s="711"/>
      <c r="X20" s="712"/>
      <c r="Y20" s="683"/>
      <c r="Z20" s="684"/>
      <c r="AA20" s="684"/>
      <c r="AB20" s="684"/>
      <c r="AC20" s="684"/>
      <c r="AD20" s="684"/>
      <c r="AE20" s="684"/>
      <c r="AF20" s="684"/>
      <c r="AG20" s="684"/>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5"/>
    </row>
    <row r="21" spans="2:64" s="34" customFormat="1" ht="18" customHeight="1">
      <c r="B21" s="716"/>
      <c r="C21" s="717"/>
      <c r="D21" s="717"/>
      <c r="E21" s="717"/>
      <c r="F21" s="717"/>
      <c r="G21" s="717"/>
      <c r="H21" s="718"/>
      <c r="I21" s="716"/>
      <c r="J21" s="717"/>
      <c r="K21" s="717"/>
      <c r="L21" s="718"/>
      <c r="M21" s="716"/>
      <c r="N21" s="717"/>
      <c r="O21" s="717"/>
      <c r="P21" s="718"/>
      <c r="Q21" s="716"/>
      <c r="R21" s="717"/>
      <c r="S21" s="717"/>
      <c r="T21" s="717"/>
      <c r="U21" s="718"/>
      <c r="V21" s="716"/>
      <c r="W21" s="717"/>
      <c r="X21" s="718"/>
      <c r="Y21" s="689"/>
      <c r="Z21" s="690"/>
      <c r="AA21" s="690"/>
      <c r="AB21" s="690"/>
      <c r="AC21" s="690"/>
      <c r="AD21" s="690"/>
      <c r="AE21" s="690"/>
      <c r="AF21" s="690"/>
      <c r="AG21" s="690"/>
      <c r="AH21" s="690"/>
      <c r="AI21" s="690"/>
      <c r="AJ21" s="690"/>
      <c r="AK21" s="690"/>
      <c r="AL21" s="690"/>
      <c r="AM21" s="690"/>
      <c r="AN21" s="690"/>
      <c r="AO21" s="690"/>
      <c r="AP21" s="690"/>
      <c r="AQ21" s="690"/>
      <c r="AR21" s="690"/>
      <c r="AS21" s="690"/>
      <c r="AT21" s="690"/>
      <c r="AU21" s="690"/>
      <c r="AV21" s="690"/>
      <c r="AW21" s="690"/>
      <c r="AX21" s="690"/>
      <c r="AY21" s="690"/>
      <c r="AZ21" s="690"/>
      <c r="BA21" s="690"/>
      <c r="BB21" s="690"/>
      <c r="BC21" s="690"/>
      <c r="BD21" s="690"/>
      <c r="BE21" s="690"/>
      <c r="BF21" s="690"/>
      <c r="BG21" s="690"/>
      <c r="BH21" s="690"/>
      <c r="BI21" s="690"/>
      <c r="BJ21" s="690"/>
      <c r="BK21" s="690"/>
      <c r="BL21" s="691"/>
    </row>
    <row r="22" spans="2:64" s="34" customFormat="1" ht="18" customHeight="1">
      <c r="B22" s="692" t="s">
        <v>561</v>
      </c>
      <c r="C22" s="693"/>
      <c r="D22" s="693"/>
      <c r="E22" s="693"/>
      <c r="F22" s="693"/>
      <c r="G22" s="693"/>
      <c r="H22" s="694"/>
      <c r="I22" s="692" t="s">
        <v>414</v>
      </c>
      <c r="J22" s="693"/>
      <c r="K22" s="693"/>
      <c r="L22" s="694"/>
      <c r="M22" s="692" t="s">
        <v>414</v>
      </c>
      <c r="N22" s="693"/>
      <c r="O22" s="693"/>
      <c r="P22" s="694"/>
      <c r="Q22" s="692">
        <v>1</v>
      </c>
      <c r="R22" s="693"/>
      <c r="S22" s="693"/>
      <c r="T22" s="693"/>
      <c r="U22" s="694"/>
      <c r="V22" s="692">
        <v>300</v>
      </c>
      <c r="W22" s="693"/>
      <c r="X22" s="694"/>
      <c r="Y22" s="701" t="s">
        <v>414</v>
      </c>
      <c r="Z22" s="702"/>
      <c r="AA22" s="702"/>
      <c r="AB22" s="702"/>
      <c r="AC22" s="702"/>
      <c r="AD22" s="702"/>
      <c r="AE22" s="702"/>
      <c r="AF22" s="702"/>
      <c r="AG22" s="702"/>
      <c r="AH22" s="702"/>
      <c r="AI22" s="702"/>
      <c r="AJ22" s="702"/>
      <c r="AK22" s="702"/>
      <c r="AL22" s="702"/>
      <c r="AM22" s="702"/>
      <c r="AN22" s="702"/>
      <c r="AO22" s="702"/>
      <c r="AP22" s="702"/>
      <c r="AQ22" s="702"/>
      <c r="AR22" s="702"/>
      <c r="AS22" s="702"/>
      <c r="AT22" s="702"/>
      <c r="AU22" s="702"/>
      <c r="AV22" s="702"/>
      <c r="AW22" s="702"/>
      <c r="AX22" s="702"/>
      <c r="AY22" s="702"/>
      <c r="AZ22" s="702"/>
      <c r="BA22" s="702"/>
      <c r="BB22" s="702"/>
      <c r="BC22" s="702"/>
      <c r="BD22" s="702"/>
      <c r="BE22" s="702"/>
      <c r="BF22" s="702"/>
      <c r="BG22" s="702"/>
      <c r="BH22" s="702"/>
      <c r="BI22" s="702"/>
      <c r="BJ22" s="702"/>
      <c r="BK22" s="702"/>
      <c r="BL22" s="703"/>
    </row>
    <row r="23" spans="2:64" s="34" customFormat="1" ht="18" customHeight="1">
      <c r="B23" s="698"/>
      <c r="C23" s="699"/>
      <c r="D23" s="699"/>
      <c r="E23" s="699"/>
      <c r="F23" s="699"/>
      <c r="G23" s="699"/>
      <c r="H23" s="700"/>
      <c r="I23" s="698"/>
      <c r="J23" s="699"/>
      <c r="K23" s="699"/>
      <c r="L23" s="700"/>
      <c r="M23" s="698"/>
      <c r="N23" s="699"/>
      <c r="O23" s="699"/>
      <c r="P23" s="700"/>
      <c r="Q23" s="698"/>
      <c r="R23" s="699"/>
      <c r="S23" s="699"/>
      <c r="T23" s="699"/>
      <c r="U23" s="700"/>
      <c r="V23" s="698"/>
      <c r="W23" s="699"/>
      <c r="X23" s="700"/>
      <c r="Y23" s="707"/>
      <c r="Z23" s="708"/>
      <c r="AA23" s="708"/>
      <c r="AB23" s="708"/>
      <c r="AC23" s="708"/>
      <c r="AD23" s="708"/>
      <c r="AE23" s="708"/>
      <c r="AF23" s="708"/>
      <c r="AG23" s="708"/>
      <c r="AH23" s="708"/>
      <c r="AI23" s="708"/>
      <c r="AJ23" s="708"/>
      <c r="AK23" s="708"/>
      <c r="AL23" s="708"/>
      <c r="AM23" s="708"/>
      <c r="AN23" s="708"/>
      <c r="AO23" s="708"/>
      <c r="AP23" s="708"/>
      <c r="AQ23" s="708"/>
      <c r="AR23" s="708"/>
      <c r="AS23" s="708"/>
      <c r="AT23" s="708"/>
      <c r="AU23" s="708"/>
      <c r="AV23" s="708"/>
      <c r="AW23" s="708"/>
      <c r="AX23" s="708"/>
      <c r="AY23" s="708"/>
      <c r="AZ23" s="708"/>
      <c r="BA23" s="708"/>
      <c r="BB23" s="708"/>
      <c r="BC23" s="708"/>
      <c r="BD23" s="708"/>
      <c r="BE23" s="708"/>
      <c r="BF23" s="708"/>
      <c r="BG23" s="708"/>
      <c r="BH23" s="708"/>
      <c r="BI23" s="708"/>
      <c r="BJ23" s="708"/>
      <c r="BK23" s="708"/>
      <c r="BL23" s="709"/>
    </row>
    <row r="24" spans="2:64" s="34" customFormat="1" ht="18" customHeight="1">
      <c r="B24" s="710" t="s">
        <v>565</v>
      </c>
      <c r="C24" s="711"/>
      <c r="D24" s="711"/>
      <c r="E24" s="711"/>
      <c r="F24" s="711"/>
      <c r="G24" s="711"/>
      <c r="H24" s="712"/>
      <c r="I24" s="710" t="s">
        <v>414</v>
      </c>
      <c r="J24" s="711"/>
      <c r="K24" s="711"/>
      <c r="L24" s="712"/>
      <c r="M24" s="710">
        <v>-10</v>
      </c>
      <c r="N24" s="711"/>
      <c r="O24" s="711"/>
      <c r="P24" s="712"/>
      <c r="Q24" s="710">
        <v>2</v>
      </c>
      <c r="R24" s="711"/>
      <c r="S24" s="711"/>
      <c r="T24" s="711"/>
      <c r="U24" s="712"/>
      <c r="V24" s="710">
        <v>300</v>
      </c>
      <c r="W24" s="711"/>
      <c r="X24" s="712"/>
      <c r="Y24" s="683" t="s">
        <v>414</v>
      </c>
      <c r="Z24" s="684"/>
      <c r="AA24" s="684"/>
      <c r="AB24" s="684"/>
      <c r="AC24" s="684"/>
      <c r="AD24" s="684"/>
      <c r="AE24" s="684"/>
      <c r="AF24" s="684"/>
      <c r="AG24" s="684"/>
      <c r="AH24" s="684"/>
      <c r="AI24" s="684"/>
      <c r="AJ24" s="684"/>
      <c r="AK24" s="684"/>
      <c r="AL24" s="684"/>
      <c r="AM24" s="684"/>
      <c r="AN24" s="684"/>
      <c r="AO24" s="684"/>
      <c r="AP24" s="684"/>
      <c r="AQ24" s="684"/>
      <c r="AR24" s="684"/>
      <c r="AS24" s="684"/>
      <c r="AT24" s="684"/>
      <c r="AU24" s="684"/>
      <c r="AV24" s="684"/>
      <c r="AW24" s="684"/>
      <c r="AX24" s="684"/>
      <c r="AY24" s="684"/>
      <c r="AZ24" s="684"/>
      <c r="BA24" s="684"/>
      <c r="BB24" s="684"/>
      <c r="BC24" s="684"/>
      <c r="BD24" s="684"/>
      <c r="BE24" s="684"/>
      <c r="BF24" s="684"/>
      <c r="BG24" s="684"/>
      <c r="BH24" s="684"/>
      <c r="BI24" s="684"/>
      <c r="BJ24" s="684"/>
      <c r="BK24" s="684"/>
      <c r="BL24" s="685"/>
    </row>
    <row r="25" spans="2:64" s="34" customFormat="1" ht="18" customHeight="1">
      <c r="B25" s="716"/>
      <c r="C25" s="717"/>
      <c r="D25" s="717"/>
      <c r="E25" s="717"/>
      <c r="F25" s="717"/>
      <c r="G25" s="717"/>
      <c r="H25" s="718"/>
      <c r="I25" s="716"/>
      <c r="J25" s="717"/>
      <c r="K25" s="717"/>
      <c r="L25" s="718"/>
      <c r="M25" s="716"/>
      <c r="N25" s="717"/>
      <c r="O25" s="717"/>
      <c r="P25" s="718"/>
      <c r="Q25" s="716"/>
      <c r="R25" s="717"/>
      <c r="S25" s="717"/>
      <c r="T25" s="717"/>
      <c r="U25" s="718"/>
      <c r="V25" s="716"/>
      <c r="W25" s="717"/>
      <c r="X25" s="718"/>
      <c r="Y25" s="689"/>
      <c r="Z25" s="690"/>
      <c r="AA25" s="690"/>
      <c r="AB25" s="690"/>
      <c r="AC25" s="690"/>
      <c r="AD25" s="690"/>
      <c r="AE25" s="690"/>
      <c r="AF25" s="690"/>
      <c r="AG25" s="690"/>
      <c r="AH25" s="690"/>
      <c r="AI25" s="690"/>
      <c r="AJ25" s="690"/>
      <c r="AK25" s="690"/>
      <c r="AL25" s="690"/>
      <c r="AM25" s="690"/>
      <c r="AN25" s="690"/>
      <c r="AO25" s="690"/>
      <c r="AP25" s="690"/>
      <c r="AQ25" s="690"/>
      <c r="AR25" s="690"/>
      <c r="AS25" s="690"/>
      <c r="AT25" s="690"/>
      <c r="AU25" s="690"/>
      <c r="AV25" s="690"/>
      <c r="AW25" s="690"/>
      <c r="AX25" s="690"/>
      <c r="AY25" s="690"/>
      <c r="AZ25" s="690"/>
      <c r="BA25" s="690"/>
      <c r="BB25" s="690"/>
      <c r="BC25" s="690"/>
      <c r="BD25" s="690"/>
      <c r="BE25" s="690"/>
      <c r="BF25" s="690"/>
      <c r="BG25" s="690"/>
      <c r="BH25" s="690"/>
      <c r="BI25" s="690"/>
      <c r="BJ25" s="690"/>
      <c r="BK25" s="690"/>
      <c r="BL25" s="691"/>
    </row>
    <row r="26" spans="2:64" s="34" customFormat="1" ht="18" customHeight="1">
      <c r="B26" s="692" t="s">
        <v>569</v>
      </c>
      <c r="C26" s="693"/>
      <c r="D26" s="693"/>
      <c r="E26" s="693"/>
      <c r="F26" s="693"/>
      <c r="G26" s="693"/>
      <c r="H26" s="694"/>
      <c r="I26" s="692">
        <v>10</v>
      </c>
      <c r="J26" s="693"/>
      <c r="K26" s="693"/>
      <c r="L26" s="694"/>
      <c r="M26" s="692">
        <v>-10</v>
      </c>
      <c r="N26" s="693"/>
      <c r="O26" s="693"/>
      <c r="P26" s="694"/>
      <c r="Q26" s="692" t="s">
        <v>414</v>
      </c>
      <c r="R26" s="693"/>
      <c r="S26" s="693"/>
      <c r="T26" s="693"/>
      <c r="U26" s="694"/>
      <c r="V26" s="692">
        <v>600</v>
      </c>
      <c r="W26" s="693"/>
      <c r="X26" s="694"/>
      <c r="Y26" s="701" t="s">
        <v>414</v>
      </c>
      <c r="Z26" s="702"/>
      <c r="AA26" s="702"/>
      <c r="AB26" s="702"/>
      <c r="AC26" s="702"/>
      <c r="AD26" s="702"/>
      <c r="AE26" s="702"/>
      <c r="AF26" s="702"/>
      <c r="AG26" s="702"/>
      <c r="AH26" s="702"/>
      <c r="AI26" s="702"/>
      <c r="AJ26" s="702"/>
      <c r="AK26" s="702"/>
      <c r="AL26" s="702"/>
      <c r="AM26" s="702"/>
      <c r="AN26" s="702"/>
      <c r="AO26" s="702"/>
      <c r="AP26" s="702"/>
      <c r="AQ26" s="702"/>
      <c r="AR26" s="702"/>
      <c r="AS26" s="702"/>
      <c r="AT26" s="702"/>
      <c r="AU26" s="702"/>
      <c r="AV26" s="702"/>
      <c r="AW26" s="702"/>
      <c r="AX26" s="702"/>
      <c r="AY26" s="702"/>
      <c r="AZ26" s="702"/>
      <c r="BA26" s="702"/>
      <c r="BB26" s="702"/>
      <c r="BC26" s="702"/>
      <c r="BD26" s="702"/>
      <c r="BE26" s="702"/>
      <c r="BF26" s="702"/>
      <c r="BG26" s="702"/>
      <c r="BH26" s="702"/>
      <c r="BI26" s="702"/>
      <c r="BJ26" s="702"/>
      <c r="BK26" s="702"/>
      <c r="BL26" s="703"/>
    </row>
    <row r="27" spans="2:64" s="34" customFormat="1" ht="18" customHeight="1">
      <c r="B27" s="698"/>
      <c r="C27" s="699"/>
      <c r="D27" s="699"/>
      <c r="E27" s="699"/>
      <c r="F27" s="699"/>
      <c r="G27" s="699"/>
      <c r="H27" s="700"/>
      <c r="I27" s="698"/>
      <c r="J27" s="699"/>
      <c r="K27" s="699"/>
      <c r="L27" s="700"/>
      <c r="M27" s="698"/>
      <c r="N27" s="699"/>
      <c r="O27" s="699"/>
      <c r="P27" s="700"/>
      <c r="Q27" s="698"/>
      <c r="R27" s="699"/>
      <c r="S27" s="699"/>
      <c r="T27" s="699"/>
      <c r="U27" s="700"/>
      <c r="V27" s="698"/>
      <c r="W27" s="699"/>
      <c r="X27" s="700"/>
      <c r="Y27" s="707"/>
      <c r="Z27" s="708"/>
      <c r="AA27" s="708"/>
      <c r="AB27" s="708"/>
      <c r="AC27" s="708"/>
      <c r="AD27" s="708"/>
      <c r="AE27" s="708"/>
      <c r="AF27" s="708"/>
      <c r="AG27" s="708"/>
      <c r="AH27" s="708"/>
      <c r="AI27" s="708"/>
      <c r="AJ27" s="708"/>
      <c r="AK27" s="708"/>
      <c r="AL27" s="708"/>
      <c r="AM27" s="708"/>
      <c r="AN27" s="708"/>
      <c r="AO27" s="708"/>
      <c r="AP27" s="708"/>
      <c r="AQ27" s="708"/>
      <c r="AR27" s="708"/>
      <c r="AS27" s="708"/>
      <c r="AT27" s="708"/>
      <c r="AU27" s="708"/>
      <c r="AV27" s="708"/>
      <c r="AW27" s="708"/>
      <c r="AX27" s="708"/>
      <c r="AY27" s="708"/>
      <c r="AZ27" s="708"/>
      <c r="BA27" s="708"/>
      <c r="BB27" s="708"/>
      <c r="BC27" s="708"/>
      <c r="BD27" s="708"/>
      <c r="BE27" s="708"/>
      <c r="BF27" s="708"/>
      <c r="BG27" s="708"/>
      <c r="BH27" s="708"/>
      <c r="BI27" s="708"/>
      <c r="BJ27" s="708"/>
      <c r="BK27" s="708"/>
      <c r="BL27" s="709"/>
    </row>
    <row r="28" spans="2:64" s="34" customFormat="1" ht="18" customHeight="1">
      <c r="B28" s="710" t="s">
        <v>573</v>
      </c>
      <c r="C28" s="711"/>
      <c r="D28" s="711"/>
      <c r="E28" s="711"/>
      <c r="F28" s="711"/>
      <c r="G28" s="711"/>
      <c r="H28" s="712"/>
      <c r="I28" s="710">
        <v>5</v>
      </c>
      <c r="J28" s="711"/>
      <c r="K28" s="711"/>
      <c r="L28" s="712"/>
      <c r="M28" s="710">
        <v>-10</v>
      </c>
      <c r="N28" s="711"/>
      <c r="O28" s="711"/>
      <c r="P28" s="712"/>
      <c r="Q28" s="710">
        <v>1</v>
      </c>
      <c r="R28" s="711"/>
      <c r="S28" s="711"/>
      <c r="T28" s="711"/>
      <c r="U28" s="712"/>
      <c r="V28" s="710">
        <v>600</v>
      </c>
      <c r="W28" s="711"/>
      <c r="X28" s="712"/>
      <c r="Y28" s="683" t="s">
        <v>414</v>
      </c>
      <c r="Z28" s="684"/>
      <c r="AA28" s="684"/>
      <c r="AB28" s="684"/>
      <c r="AC28" s="684"/>
      <c r="AD28" s="684"/>
      <c r="AE28" s="684"/>
      <c r="AF28" s="684"/>
      <c r="AG28" s="684"/>
      <c r="AH28" s="684"/>
      <c r="AI28" s="684"/>
      <c r="AJ28" s="684"/>
      <c r="AK28" s="684"/>
      <c r="AL28" s="684"/>
      <c r="AM28" s="684"/>
      <c r="AN28" s="684"/>
      <c r="AO28" s="684"/>
      <c r="AP28" s="684"/>
      <c r="AQ28" s="684"/>
      <c r="AR28" s="684"/>
      <c r="AS28" s="684"/>
      <c r="AT28" s="684"/>
      <c r="AU28" s="684"/>
      <c r="AV28" s="684"/>
      <c r="AW28" s="684"/>
      <c r="AX28" s="684"/>
      <c r="AY28" s="684"/>
      <c r="AZ28" s="684"/>
      <c r="BA28" s="684"/>
      <c r="BB28" s="684"/>
      <c r="BC28" s="684"/>
      <c r="BD28" s="684"/>
      <c r="BE28" s="684"/>
      <c r="BF28" s="684"/>
      <c r="BG28" s="684"/>
      <c r="BH28" s="684"/>
      <c r="BI28" s="684"/>
      <c r="BJ28" s="684"/>
      <c r="BK28" s="684"/>
      <c r="BL28" s="685"/>
    </row>
    <row r="29" spans="2:64" s="34" customFormat="1" ht="18" customHeight="1">
      <c r="B29" s="716"/>
      <c r="C29" s="717"/>
      <c r="D29" s="717"/>
      <c r="E29" s="717"/>
      <c r="F29" s="717"/>
      <c r="G29" s="717"/>
      <c r="H29" s="718"/>
      <c r="I29" s="716"/>
      <c r="J29" s="717"/>
      <c r="K29" s="717"/>
      <c r="L29" s="718"/>
      <c r="M29" s="716"/>
      <c r="N29" s="717"/>
      <c r="O29" s="717"/>
      <c r="P29" s="718"/>
      <c r="Q29" s="716"/>
      <c r="R29" s="717"/>
      <c r="S29" s="717"/>
      <c r="T29" s="717"/>
      <c r="U29" s="718"/>
      <c r="V29" s="716"/>
      <c r="W29" s="717"/>
      <c r="X29" s="718"/>
      <c r="Y29" s="689"/>
      <c r="Z29" s="690"/>
      <c r="AA29" s="690"/>
      <c r="AB29" s="690"/>
      <c r="AC29" s="690"/>
      <c r="AD29" s="690"/>
      <c r="AE29" s="690"/>
      <c r="AF29" s="690"/>
      <c r="AG29" s="690"/>
      <c r="AH29" s="690"/>
      <c r="AI29" s="690"/>
      <c r="AJ29" s="690"/>
      <c r="AK29" s="690"/>
      <c r="AL29" s="690"/>
      <c r="AM29" s="690"/>
      <c r="AN29" s="690"/>
      <c r="AO29" s="690"/>
      <c r="AP29" s="690"/>
      <c r="AQ29" s="690"/>
      <c r="AR29" s="690"/>
      <c r="AS29" s="690"/>
      <c r="AT29" s="690"/>
      <c r="AU29" s="690"/>
      <c r="AV29" s="690"/>
      <c r="AW29" s="690"/>
      <c r="AX29" s="690"/>
      <c r="AY29" s="690"/>
      <c r="AZ29" s="690"/>
      <c r="BA29" s="690"/>
      <c r="BB29" s="690"/>
      <c r="BC29" s="690"/>
      <c r="BD29" s="690"/>
      <c r="BE29" s="690"/>
      <c r="BF29" s="690"/>
      <c r="BG29" s="690"/>
      <c r="BH29" s="690"/>
      <c r="BI29" s="690"/>
      <c r="BJ29" s="690"/>
      <c r="BK29" s="690"/>
      <c r="BL29" s="691"/>
    </row>
    <row r="30" spans="2:64" s="34" customFormat="1" ht="18" customHeight="1">
      <c r="B30" s="692" t="s">
        <v>577</v>
      </c>
      <c r="C30" s="693"/>
      <c r="D30" s="693"/>
      <c r="E30" s="693"/>
      <c r="F30" s="693"/>
      <c r="G30" s="693"/>
      <c r="H30" s="694"/>
      <c r="I30" s="692" t="s">
        <v>414</v>
      </c>
      <c r="J30" s="693"/>
      <c r="K30" s="693"/>
      <c r="L30" s="694"/>
      <c r="M30" s="692" t="s">
        <v>414</v>
      </c>
      <c r="N30" s="693"/>
      <c r="O30" s="693"/>
      <c r="P30" s="694"/>
      <c r="Q30" s="692" t="s">
        <v>414</v>
      </c>
      <c r="R30" s="693"/>
      <c r="S30" s="693"/>
      <c r="T30" s="693"/>
      <c r="U30" s="694"/>
      <c r="V30" s="692">
        <v>300</v>
      </c>
      <c r="W30" s="693"/>
      <c r="X30" s="694"/>
      <c r="Y30" s="701" t="s">
        <v>967</v>
      </c>
      <c r="Z30" s="702"/>
      <c r="AA30" s="702"/>
      <c r="AB30" s="702"/>
      <c r="AC30" s="702"/>
      <c r="AD30" s="702"/>
      <c r="AE30" s="702"/>
      <c r="AF30" s="702"/>
      <c r="AG30" s="702"/>
      <c r="AH30" s="702"/>
      <c r="AI30" s="702"/>
      <c r="AJ30" s="702"/>
      <c r="AK30" s="702"/>
      <c r="AL30" s="702"/>
      <c r="AM30" s="702"/>
      <c r="AN30" s="702"/>
      <c r="AO30" s="702"/>
      <c r="AP30" s="702"/>
      <c r="AQ30" s="702"/>
      <c r="AR30" s="702"/>
      <c r="AS30" s="702"/>
      <c r="AT30" s="702"/>
      <c r="AU30" s="702"/>
      <c r="AV30" s="702"/>
      <c r="AW30" s="702"/>
      <c r="AX30" s="702"/>
      <c r="AY30" s="702"/>
      <c r="AZ30" s="702"/>
      <c r="BA30" s="702"/>
      <c r="BB30" s="702"/>
      <c r="BC30" s="702"/>
      <c r="BD30" s="702"/>
      <c r="BE30" s="702"/>
      <c r="BF30" s="702"/>
      <c r="BG30" s="702"/>
      <c r="BH30" s="702"/>
      <c r="BI30" s="702"/>
      <c r="BJ30" s="702"/>
      <c r="BK30" s="702"/>
      <c r="BL30" s="703"/>
    </row>
    <row r="31" spans="2:64" s="34" customFormat="1" ht="18" customHeight="1">
      <c r="B31" s="698"/>
      <c r="C31" s="699"/>
      <c r="D31" s="699"/>
      <c r="E31" s="699"/>
      <c r="F31" s="699"/>
      <c r="G31" s="699"/>
      <c r="H31" s="700"/>
      <c r="I31" s="698"/>
      <c r="J31" s="699"/>
      <c r="K31" s="699"/>
      <c r="L31" s="700"/>
      <c r="M31" s="698"/>
      <c r="N31" s="699"/>
      <c r="O31" s="699"/>
      <c r="P31" s="700"/>
      <c r="Q31" s="698"/>
      <c r="R31" s="699"/>
      <c r="S31" s="699"/>
      <c r="T31" s="699"/>
      <c r="U31" s="700"/>
      <c r="V31" s="698"/>
      <c r="W31" s="699"/>
      <c r="X31" s="700"/>
      <c r="Y31" s="707"/>
      <c r="Z31" s="708"/>
      <c r="AA31" s="708"/>
      <c r="AB31" s="708"/>
      <c r="AC31" s="708"/>
      <c r="AD31" s="708"/>
      <c r="AE31" s="708"/>
      <c r="AF31" s="708"/>
      <c r="AG31" s="708"/>
      <c r="AH31" s="708"/>
      <c r="AI31" s="708"/>
      <c r="AJ31" s="708"/>
      <c r="AK31" s="708"/>
      <c r="AL31" s="708"/>
      <c r="AM31" s="708"/>
      <c r="AN31" s="708"/>
      <c r="AO31" s="708"/>
      <c r="AP31" s="708"/>
      <c r="AQ31" s="708"/>
      <c r="AR31" s="708"/>
      <c r="AS31" s="708"/>
      <c r="AT31" s="708"/>
      <c r="AU31" s="708"/>
      <c r="AV31" s="708"/>
      <c r="AW31" s="708"/>
      <c r="AX31" s="708"/>
      <c r="AY31" s="708"/>
      <c r="AZ31" s="708"/>
      <c r="BA31" s="708"/>
      <c r="BB31" s="708"/>
      <c r="BC31" s="708"/>
      <c r="BD31" s="708"/>
      <c r="BE31" s="708"/>
      <c r="BF31" s="708"/>
      <c r="BG31" s="708"/>
      <c r="BH31" s="708"/>
      <c r="BI31" s="708"/>
      <c r="BJ31" s="708"/>
      <c r="BK31" s="708"/>
      <c r="BL31" s="709"/>
    </row>
    <row r="32" spans="2:64" s="34" customFormat="1" ht="18" customHeight="1">
      <c r="B32" s="710" t="s">
        <v>581</v>
      </c>
      <c r="C32" s="711"/>
      <c r="D32" s="711"/>
      <c r="E32" s="711"/>
      <c r="F32" s="711"/>
      <c r="G32" s="711"/>
      <c r="H32" s="712"/>
      <c r="I32" s="710" t="s">
        <v>414</v>
      </c>
      <c r="J32" s="711"/>
      <c r="K32" s="711"/>
      <c r="L32" s="712"/>
      <c r="M32" s="710" t="s">
        <v>414</v>
      </c>
      <c r="N32" s="711"/>
      <c r="O32" s="711"/>
      <c r="P32" s="712"/>
      <c r="Q32" s="710" t="s">
        <v>414</v>
      </c>
      <c r="R32" s="711"/>
      <c r="S32" s="711"/>
      <c r="T32" s="711"/>
      <c r="U32" s="712"/>
      <c r="V32" s="710">
        <v>1000</v>
      </c>
      <c r="W32" s="711"/>
      <c r="X32" s="712"/>
      <c r="Y32" s="683" t="s">
        <v>968</v>
      </c>
      <c r="Z32" s="684"/>
      <c r="AA32" s="684"/>
      <c r="AB32" s="684"/>
      <c r="AC32" s="684"/>
      <c r="AD32" s="684"/>
      <c r="AE32" s="684"/>
      <c r="AF32" s="684"/>
      <c r="AG32" s="684"/>
      <c r="AH32" s="684"/>
      <c r="AI32" s="684"/>
      <c r="AJ32" s="684"/>
      <c r="AK32" s="684"/>
      <c r="AL32" s="684"/>
      <c r="AM32" s="684"/>
      <c r="AN32" s="684"/>
      <c r="AO32" s="684"/>
      <c r="AP32" s="684"/>
      <c r="AQ32" s="684"/>
      <c r="AR32" s="684"/>
      <c r="AS32" s="684"/>
      <c r="AT32" s="684"/>
      <c r="AU32" s="684"/>
      <c r="AV32" s="684"/>
      <c r="AW32" s="684"/>
      <c r="AX32" s="684"/>
      <c r="AY32" s="684"/>
      <c r="AZ32" s="684"/>
      <c r="BA32" s="684"/>
      <c r="BB32" s="684"/>
      <c r="BC32" s="684"/>
      <c r="BD32" s="684"/>
      <c r="BE32" s="684"/>
      <c r="BF32" s="684"/>
      <c r="BG32" s="684"/>
      <c r="BH32" s="684"/>
      <c r="BI32" s="684"/>
      <c r="BJ32" s="684"/>
      <c r="BK32" s="684"/>
      <c r="BL32" s="685"/>
    </row>
    <row r="33" spans="2:64" s="34" customFormat="1" ht="18" customHeight="1">
      <c r="B33" s="716"/>
      <c r="C33" s="717"/>
      <c r="D33" s="717"/>
      <c r="E33" s="717"/>
      <c r="F33" s="717"/>
      <c r="G33" s="717"/>
      <c r="H33" s="718"/>
      <c r="I33" s="716"/>
      <c r="J33" s="717"/>
      <c r="K33" s="717"/>
      <c r="L33" s="718"/>
      <c r="M33" s="716"/>
      <c r="N33" s="717"/>
      <c r="O33" s="717"/>
      <c r="P33" s="718"/>
      <c r="Q33" s="716"/>
      <c r="R33" s="717"/>
      <c r="S33" s="717"/>
      <c r="T33" s="717"/>
      <c r="U33" s="718"/>
      <c r="V33" s="716"/>
      <c r="W33" s="717"/>
      <c r="X33" s="718"/>
      <c r="Y33" s="689"/>
      <c r="Z33" s="690"/>
      <c r="AA33" s="690"/>
      <c r="AB33" s="690"/>
      <c r="AC33" s="690"/>
      <c r="AD33" s="690"/>
      <c r="AE33" s="690"/>
      <c r="AF33" s="690"/>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1"/>
    </row>
    <row r="34" spans="2:64" s="34" customFormat="1" ht="18" customHeight="1">
      <c r="B34" s="692" t="s">
        <v>583</v>
      </c>
      <c r="C34" s="693"/>
      <c r="D34" s="693"/>
      <c r="E34" s="693"/>
      <c r="F34" s="693"/>
      <c r="G34" s="693"/>
      <c r="H34" s="694"/>
      <c r="I34" s="692" t="s">
        <v>414</v>
      </c>
      <c r="J34" s="693"/>
      <c r="K34" s="693"/>
      <c r="L34" s="694"/>
      <c r="M34" s="692">
        <v>10</v>
      </c>
      <c r="N34" s="693"/>
      <c r="O34" s="693"/>
      <c r="P34" s="694"/>
      <c r="Q34" s="692" t="s">
        <v>414</v>
      </c>
      <c r="R34" s="693"/>
      <c r="S34" s="693"/>
      <c r="T34" s="693"/>
      <c r="U34" s="694"/>
      <c r="V34" s="692">
        <v>300</v>
      </c>
      <c r="W34" s="693"/>
      <c r="X34" s="694"/>
      <c r="Y34" s="701" t="s">
        <v>414</v>
      </c>
      <c r="Z34" s="702"/>
      <c r="AA34" s="702"/>
      <c r="AB34" s="702"/>
      <c r="AC34" s="702"/>
      <c r="AD34" s="702"/>
      <c r="AE34" s="702"/>
      <c r="AF34" s="702"/>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3"/>
    </row>
    <row r="35" spans="2:64" s="34" customFormat="1" ht="18" customHeight="1">
      <c r="B35" s="698"/>
      <c r="C35" s="699"/>
      <c r="D35" s="699"/>
      <c r="E35" s="699"/>
      <c r="F35" s="699"/>
      <c r="G35" s="699"/>
      <c r="H35" s="700"/>
      <c r="I35" s="698"/>
      <c r="J35" s="699"/>
      <c r="K35" s="699"/>
      <c r="L35" s="700"/>
      <c r="M35" s="698"/>
      <c r="N35" s="699"/>
      <c r="O35" s="699"/>
      <c r="P35" s="700"/>
      <c r="Q35" s="698"/>
      <c r="R35" s="699"/>
      <c r="S35" s="699"/>
      <c r="T35" s="699"/>
      <c r="U35" s="700"/>
      <c r="V35" s="698"/>
      <c r="W35" s="699"/>
      <c r="X35" s="700"/>
      <c r="Y35" s="707"/>
      <c r="Z35" s="708"/>
      <c r="AA35" s="708"/>
      <c r="AB35" s="708"/>
      <c r="AC35" s="708"/>
      <c r="AD35" s="708"/>
      <c r="AE35" s="708"/>
      <c r="AF35" s="708"/>
      <c r="AG35" s="708"/>
      <c r="AH35" s="708"/>
      <c r="AI35" s="708"/>
      <c r="AJ35" s="708"/>
      <c r="AK35" s="708"/>
      <c r="AL35" s="708"/>
      <c r="AM35" s="708"/>
      <c r="AN35" s="708"/>
      <c r="AO35" s="708"/>
      <c r="AP35" s="708"/>
      <c r="AQ35" s="708"/>
      <c r="AR35" s="708"/>
      <c r="AS35" s="708"/>
      <c r="AT35" s="708"/>
      <c r="AU35" s="708"/>
      <c r="AV35" s="708"/>
      <c r="AW35" s="708"/>
      <c r="AX35" s="708"/>
      <c r="AY35" s="708"/>
      <c r="AZ35" s="708"/>
      <c r="BA35" s="708"/>
      <c r="BB35" s="708"/>
      <c r="BC35" s="708"/>
      <c r="BD35" s="708"/>
      <c r="BE35" s="708"/>
      <c r="BF35" s="708"/>
      <c r="BG35" s="708"/>
      <c r="BH35" s="708"/>
      <c r="BI35" s="708"/>
      <c r="BJ35" s="708"/>
      <c r="BK35" s="708"/>
      <c r="BL35" s="709"/>
    </row>
    <row r="36" spans="2:64" s="34" customFormat="1" ht="18" customHeight="1">
      <c r="B36" s="710" t="s">
        <v>585</v>
      </c>
      <c r="C36" s="711"/>
      <c r="D36" s="711"/>
      <c r="E36" s="711"/>
      <c r="F36" s="711"/>
      <c r="G36" s="711"/>
      <c r="H36" s="712"/>
      <c r="I36" s="710">
        <v>5</v>
      </c>
      <c r="J36" s="711"/>
      <c r="K36" s="711"/>
      <c r="L36" s="712"/>
      <c r="M36" s="710">
        <v>20</v>
      </c>
      <c r="N36" s="711"/>
      <c r="O36" s="711"/>
      <c r="P36" s="712"/>
      <c r="Q36" s="710">
        <v>1</v>
      </c>
      <c r="R36" s="711"/>
      <c r="S36" s="711"/>
      <c r="T36" s="711"/>
      <c r="U36" s="712"/>
      <c r="V36" s="710">
        <v>1200</v>
      </c>
      <c r="W36" s="711"/>
      <c r="X36" s="712"/>
      <c r="Y36" s="683" t="s">
        <v>414</v>
      </c>
      <c r="Z36" s="684"/>
      <c r="AA36" s="684"/>
      <c r="AB36" s="684"/>
      <c r="AC36" s="684"/>
      <c r="AD36" s="684"/>
      <c r="AE36" s="684"/>
      <c r="AF36" s="684"/>
      <c r="AG36" s="684"/>
      <c r="AH36" s="684"/>
      <c r="AI36" s="684"/>
      <c r="AJ36" s="684"/>
      <c r="AK36" s="684"/>
      <c r="AL36" s="684"/>
      <c r="AM36" s="684"/>
      <c r="AN36" s="684"/>
      <c r="AO36" s="684"/>
      <c r="AP36" s="684"/>
      <c r="AQ36" s="684"/>
      <c r="AR36" s="684"/>
      <c r="AS36" s="684"/>
      <c r="AT36" s="684"/>
      <c r="AU36" s="684"/>
      <c r="AV36" s="684"/>
      <c r="AW36" s="684"/>
      <c r="AX36" s="684"/>
      <c r="AY36" s="684"/>
      <c r="AZ36" s="684"/>
      <c r="BA36" s="684"/>
      <c r="BB36" s="684"/>
      <c r="BC36" s="684"/>
      <c r="BD36" s="684"/>
      <c r="BE36" s="684"/>
      <c r="BF36" s="684"/>
      <c r="BG36" s="684"/>
      <c r="BH36" s="684"/>
      <c r="BI36" s="684"/>
      <c r="BJ36" s="684"/>
      <c r="BK36" s="684"/>
      <c r="BL36" s="685"/>
    </row>
    <row r="37" spans="2:64" s="34" customFormat="1" ht="18" customHeight="1">
      <c r="B37" s="716"/>
      <c r="C37" s="717"/>
      <c r="D37" s="717"/>
      <c r="E37" s="717"/>
      <c r="F37" s="717"/>
      <c r="G37" s="717"/>
      <c r="H37" s="718"/>
      <c r="I37" s="716"/>
      <c r="J37" s="717"/>
      <c r="K37" s="717"/>
      <c r="L37" s="718"/>
      <c r="M37" s="716"/>
      <c r="N37" s="717"/>
      <c r="O37" s="717"/>
      <c r="P37" s="718"/>
      <c r="Q37" s="716"/>
      <c r="R37" s="717"/>
      <c r="S37" s="717"/>
      <c r="T37" s="717"/>
      <c r="U37" s="718"/>
      <c r="V37" s="716"/>
      <c r="W37" s="717"/>
      <c r="X37" s="718"/>
      <c r="Y37" s="689"/>
      <c r="Z37" s="690"/>
      <c r="AA37" s="690"/>
      <c r="AB37" s="690"/>
      <c r="AC37" s="690"/>
      <c r="AD37" s="690"/>
      <c r="AE37" s="690"/>
      <c r="AF37" s="690"/>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1"/>
    </row>
    <row r="38" spans="2:64" s="34" customFormat="1" ht="18" customHeight="1">
      <c r="B38" s="692" t="s">
        <v>587</v>
      </c>
      <c r="C38" s="693"/>
      <c r="D38" s="693"/>
      <c r="E38" s="693"/>
      <c r="F38" s="693"/>
      <c r="G38" s="693"/>
      <c r="H38" s="694"/>
      <c r="I38" s="692" t="s">
        <v>414</v>
      </c>
      <c r="J38" s="693"/>
      <c r="K38" s="693"/>
      <c r="L38" s="694"/>
      <c r="M38" s="692">
        <v>-10</v>
      </c>
      <c r="N38" s="693"/>
      <c r="O38" s="693"/>
      <c r="P38" s="694"/>
      <c r="Q38" s="692" t="s">
        <v>414</v>
      </c>
      <c r="R38" s="693"/>
      <c r="S38" s="693"/>
      <c r="T38" s="693"/>
      <c r="U38" s="694"/>
      <c r="V38" s="692">
        <v>600</v>
      </c>
      <c r="W38" s="693"/>
      <c r="X38" s="694"/>
      <c r="Y38" s="701" t="s">
        <v>969</v>
      </c>
      <c r="Z38" s="702"/>
      <c r="AA38" s="702"/>
      <c r="AB38" s="702"/>
      <c r="AC38" s="702"/>
      <c r="AD38" s="702"/>
      <c r="AE38" s="702"/>
      <c r="AF38" s="702"/>
      <c r="AG38" s="702"/>
      <c r="AH38" s="702"/>
      <c r="AI38" s="702"/>
      <c r="AJ38" s="702"/>
      <c r="AK38" s="702"/>
      <c r="AL38" s="702"/>
      <c r="AM38" s="702"/>
      <c r="AN38" s="702"/>
      <c r="AO38" s="702"/>
      <c r="AP38" s="702"/>
      <c r="AQ38" s="702"/>
      <c r="AR38" s="702"/>
      <c r="AS38" s="702"/>
      <c r="AT38" s="702"/>
      <c r="AU38" s="702"/>
      <c r="AV38" s="702"/>
      <c r="AW38" s="702"/>
      <c r="AX38" s="702"/>
      <c r="AY38" s="702"/>
      <c r="AZ38" s="702"/>
      <c r="BA38" s="702"/>
      <c r="BB38" s="702"/>
      <c r="BC38" s="702"/>
      <c r="BD38" s="702"/>
      <c r="BE38" s="702"/>
      <c r="BF38" s="702"/>
      <c r="BG38" s="702"/>
      <c r="BH38" s="702"/>
      <c r="BI38" s="702"/>
      <c r="BJ38" s="702"/>
      <c r="BK38" s="702"/>
      <c r="BL38" s="703"/>
    </row>
    <row r="39" spans="2:64" s="34" customFormat="1" ht="18" customHeight="1">
      <c r="B39" s="698"/>
      <c r="C39" s="699"/>
      <c r="D39" s="699"/>
      <c r="E39" s="699"/>
      <c r="F39" s="699"/>
      <c r="G39" s="699"/>
      <c r="H39" s="700"/>
      <c r="I39" s="698"/>
      <c r="J39" s="699"/>
      <c r="K39" s="699"/>
      <c r="L39" s="700"/>
      <c r="M39" s="698"/>
      <c r="N39" s="699"/>
      <c r="O39" s="699"/>
      <c r="P39" s="700"/>
      <c r="Q39" s="698"/>
      <c r="R39" s="699"/>
      <c r="S39" s="699"/>
      <c r="T39" s="699"/>
      <c r="U39" s="700"/>
      <c r="V39" s="698"/>
      <c r="W39" s="699"/>
      <c r="X39" s="700"/>
      <c r="Y39" s="707"/>
      <c r="Z39" s="708"/>
      <c r="AA39" s="708"/>
      <c r="AB39" s="708"/>
      <c r="AC39" s="708"/>
      <c r="AD39" s="708"/>
      <c r="AE39" s="708"/>
      <c r="AF39" s="708"/>
      <c r="AG39" s="708"/>
      <c r="AH39" s="708"/>
      <c r="AI39" s="708"/>
      <c r="AJ39" s="708"/>
      <c r="AK39" s="708"/>
      <c r="AL39" s="708"/>
      <c r="AM39" s="708"/>
      <c r="AN39" s="708"/>
      <c r="AO39" s="708"/>
      <c r="AP39" s="708"/>
      <c r="AQ39" s="708"/>
      <c r="AR39" s="708"/>
      <c r="AS39" s="708"/>
      <c r="AT39" s="708"/>
      <c r="AU39" s="708"/>
      <c r="AV39" s="708"/>
      <c r="AW39" s="708"/>
      <c r="AX39" s="708"/>
      <c r="AY39" s="708"/>
      <c r="AZ39" s="708"/>
      <c r="BA39" s="708"/>
      <c r="BB39" s="708"/>
      <c r="BC39" s="708"/>
      <c r="BD39" s="708"/>
      <c r="BE39" s="708"/>
      <c r="BF39" s="708"/>
      <c r="BG39" s="708"/>
      <c r="BH39" s="708"/>
      <c r="BI39" s="708"/>
      <c r="BJ39" s="708"/>
      <c r="BK39" s="708"/>
      <c r="BL39" s="709"/>
    </row>
    <row r="40" spans="2:64" s="34" customFormat="1" ht="18" customHeight="1">
      <c r="B40" s="710" t="s">
        <v>589</v>
      </c>
      <c r="C40" s="711"/>
      <c r="D40" s="711"/>
      <c r="E40" s="711"/>
      <c r="F40" s="711"/>
      <c r="G40" s="711"/>
      <c r="H40" s="712"/>
      <c r="I40" s="710">
        <v>-5</v>
      </c>
      <c r="J40" s="711"/>
      <c r="K40" s="711"/>
      <c r="L40" s="712"/>
      <c r="M40" s="710" t="s">
        <v>414</v>
      </c>
      <c r="N40" s="711"/>
      <c r="O40" s="711"/>
      <c r="P40" s="712"/>
      <c r="Q40" s="710" t="s">
        <v>414</v>
      </c>
      <c r="R40" s="711"/>
      <c r="S40" s="711"/>
      <c r="T40" s="711"/>
      <c r="U40" s="712"/>
      <c r="V40" s="710">
        <v>600</v>
      </c>
      <c r="W40" s="711"/>
      <c r="X40" s="712"/>
      <c r="Y40" s="683" t="s">
        <v>970</v>
      </c>
      <c r="Z40" s="684"/>
      <c r="AA40" s="684"/>
      <c r="AB40" s="684"/>
      <c r="AC40" s="684"/>
      <c r="AD40" s="684"/>
      <c r="AE40" s="684"/>
      <c r="AF40" s="684"/>
      <c r="AG40" s="684"/>
      <c r="AH40" s="684"/>
      <c r="AI40" s="684"/>
      <c r="AJ40" s="684"/>
      <c r="AK40" s="684"/>
      <c r="AL40" s="684"/>
      <c r="AM40" s="684"/>
      <c r="AN40" s="684"/>
      <c r="AO40" s="684"/>
      <c r="AP40" s="684"/>
      <c r="AQ40" s="684"/>
      <c r="AR40" s="684"/>
      <c r="AS40" s="684"/>
      <c r="AT40" s="684"/>
      <c r="AU40" s="684"/>
      <c r="AV40" s="684"/>
      <c r="AW40" s="684"/>
      <c r="AX40" s="684"/>
      <c r="AY40" s="684"/>
      <c r="AZ40" s="684"/>
      <c r="BA40" s="684"/>
      <c r="BB40" s="684"/>
      <c r="BC40" s="684"/>
      <c r="BD40" s="684"/>
      <c r="BE40" s="684"/>
      <c r="BF40" s="684"/>
      <c r="BG40" s="684"/>
      <c r="BH40" s="684"/>
      <c r="BI40" s="684"/>
      <c r="BJ40" s="684"/>
      <c r="BK40" s="684"/>
      <c r="BL40" s="685"/>
    </row>
    <row r="41" spans="2:64" s="34" customFormat="1" ht="18" customHeight="1">
      <c r="B41" s="716"/>
      <c r="C41" s="717"/>
      <c r="D41" s="717"/>
      <c r="E41" s="717"/>
      <c r="F41" s="717"/>
      <c r="G41" s="717"/>
      <c r="H41" s="718"/>
      <c r="I41" s="716"/>
      <c r="J41" s="717"/>
      <c r="K41" s="717"/>
      <c r="L41" s="718"/>
      <c r="M41" s="716"/>
      <c r="N41" s="717"/>
      <c r="O41" s="717"/>
      <c r="P41" s="718"/>
      <c r="Q41" s="716"/>
      <c r="R41" s="717"/>
      <c r="S41" s="717"/>
      <c r="T41" s="717"/>
      <c r="U41" s="718"/>
      <c r="V41" s="716"/>
      <c r="W41" s="717"/>
      <c r="X41" s="718"/>
      <c r="Y41" s="689"/>
      <c r="Z41" s="690"/>
      <c r="AA41" s="690"/>
      <c r="AB41" s="690"/>
      <c r="AC41" s="690"/>
      <c r="AD41" s="690"/>
      <c r="AE41" s="690"/>
      <c r="AF41" s="690"/>
      <c r="AG41" s="690"/>
      <c r="AH41" s="690"/>
      <c r="AI41" s="690"/>
      <c r="AJ41" s="690"/>
      <c r="AK41" s="690"/>
      <c r="AL41" s="690"/>
      <c r="AM41" s="690"/>
      <c r="AN41" s="690"/>
      <c r="AO41" s="690"/>
      <c r="AP41" s="690"/>
      <c r="AQ41" s="690"/>
      <c r="AR41" s="690"/>
      <c r="AS41" s="690"/>
      <c r="AT41" s="690"/>
      <c r="AU41" s="690"/>
      <c r="AV41" s="690"/>
      <c r="AW41" s="690"/>
      <c r="AX41" s="690"/>
      <c r="AY41" s="690"/>
      <c r="AZ41" s="690"/>
      <c r="BA41" s="690"/>
      <c r="BB41" s="690"/>
      <c r="BC41" s="690"/>
      <c r="BD41" s="690"/>
      <c r="BE41" s="690"/>
      <c r="BF41" s="690"/>
      <c r="BG41" s="690"/>
      <c r="BH41" s="690"/>
      <c r="BI41" s="690"/>
      <c r="BJ41" s="690"/>
      <c r="BK41" s="690"/>
      <c r="BL41" s="691"/>
    </row>
    <row r="42" spans="2:64" s="34" customFormat="1" ht="18" customHeight="1">
      <c r="B42" s="692" t="s">
        <v>591</v>
      </c>
      <c r="C42" s="693"/>
      <c r="D42" s="693"/>
      <c r="E42" s="693"/>
      <c r="F42" s="693"/>
      <c r="G42" s="693"/>
      <c r="H42" s="694"/>
      <c r="I42" s="692" t="s">
        <v>414</v>
      </c>
      <c r="J42" s="693"/>
      <c r="K42" s="693"/>
      <c r="L42" s="694"/>
      <c r="M42" s="692" t="s">
        <v>414</v>
      </c>
      <c r="N42" s="693"/>
      <c r="O42" s="693"/>
      <c r="P42" s="694"/>
      <c r="Q42" s="692" t="s">
        <v>414</v>
      </c>
      <c r="R42" s="693"/>
      <c r="S42" s="693"/>
      <c r="T42" s="693"/>
      <c r="U42" s="694"/>
      <c r="V42" s="692">
        <v>800</v>
      </c>
      <c r="W42" s="693"/>
      <c r="X42" s="694"/>
      <c r="Y42" s="701" t="s">
        <v>971</v>
      </c>
      <c r="Z42" s="702"/>
      <c r="AA42" s="702"/>
      <c r="AB42" s="702"/>
      <c r="AC42" s="702"/>
      <c r="AD42" s="702"/>
      <c r="AE42" s="702"/>
      <c r="AF42" s="702"/>
      <c r="AG42" s="702"/>
      <c r="AH42" s="702"/>
      <c r="AI42" s="702"/>
      <c r="AJ42" s="702"/>
      <c r="AK42" s="702"/>
      <c r="AL42" s="702"/>
      <c r="AM42" s="702"/>
      <c r="AN42" s="702"/>
      <c r="AO42" s="702"/>
      <c r="AP42" s="702"/>
      <c r="AQ42" s="702"/>
      <c r="AR42" s="702"/>
      <c r="AS42" s="702"/>
      <c r="AT42" s="702"/>
      <c r="AU42" s="702"/>
      <c r="AV42" s="702"/>
      <c r="AW42" s="702"/>
      <c r="AX42" s="702"/>
      <c r="AY42" s="702"/>
      <c r="AZ42" s="702"/>
      <c r="BA42" s="702"/>
      <c r="BB42" s="702"/>
      <c r="BC42" s="702"/>
      <c r="BD42" s="702"/>
      <c r="BE42" s="702"/>
      <c r="BF42" s="702"/>
      <c r="BG42" s="702"/>
      <c r="BH42" s="702"/>
      <c r="BI42" s="702"/>
      <c r="BJ42" s="702"/>
      <c r="BK42" s="702"/>
      <c r="BL42" s="703"/>
    </row>
    <row r="43" spans="2:64" s="34" customFormat="1" ht="18" customHeight="1">
      <c r="B43" s="698"/>
      <c r="C43" s="699"/>
      <c r="D43" s="699"/>
      <c r="E43" s="699"/>
      <c r="F43" s="699"/>
      <c r="G43" s="699"/>
      <c r="H43" s="700"/>
      <c r="I43" s="698"/>
      <c r="J43" s="699"/>
      <c r="K43" s="699"/>
      <c r="L43" s="700"/>
      <c r="M43" s="698"/>
      <c r="N43" s="699"/>
      <c r="O43" s="699"/>
      <c r="P43" s="700"/>
      <c r="Q43" s="698"/>
      <c r="R43" s="699"/>
      <c r="S43" s="699"/>
      <c r="T43" s="699"/>
      <c r="U43" s="700"/>
      <c r="V43" s="698"/>
      <c r="W43" s="699"/>
      <c r="X43" s="700"/>
      <c r="Y43" s="707"/>
      <c r="Z43" s="708"/>
      <c r="AA43" s="708"/>
      <c r="AB43" s="708"/>
      <c r="AC43" s="708"/>
      <c r="AD43" s="708"/>
      <c r="AE43" s="708"/>
      <c r="AF43" s="708"/>
      <c r="AG43" s="708"/>
      <c r="AH43" s="708"/>
      <c r="AI43" s="708"/>
      <c r="AJ43" s="708"/>
      <c r="AK43" s="708"/>
      <c r="AL43" s="708"/>
      <c r="AM43" s="708"/>
      <c r="AN43" s="708"/>
      <c r="AO43" s="708"/>
      <c r="AP43" s="708"/>
      <c r="AQ43" s="708"/>
      <c r="AR43" s="708"/>
      <c r="AS43" s="708"/>
      <c r="AT43" s="708"/>
      <c r="AU43" s="708"/>
      <c r="AV43" s="708"/>
      <c r="AW43" s="708"/>
      <c r="AX43" s="708"/>
      <c r="AY43" s="708"/>
      <c r="AZ43" s="708"/>
      <c r="BA43" s="708"/>
      <c r="BB43" s="708"/>
      <c r="BC43" s="708"/>
      <c r="BD43" s="708"/>
      <c r="BE43" s="708"/>
      <c r="BF43" s="708"/>
      <c r="BG43" s="708"/>
      <c r="BH43" s="708"/>
      <c r="BI43" s="708"/>
      <c r="BJ43" s="708"/>
      <c r="BK43" s="708"/>
      <c r="BL43" s="709"/>
    </row>
    <row r="44" spans="2:64" s="34" customFormat="1" ht="18" customHeight="1">
      <c r="B44" s="710" t="s">
        <v>593</v>
      </c>
      <c r="C44" s="711"/>
      <c r="D44" s="711"/>
      <c r="E44" s="711"/>
      <c r="F44" s="711"/>
      <c r="G44" s="711"/>
      <c r="H44" s="712"/>
      <c r="I44" s="710" t="s">
        <v>414</v>
      </c>
      <c r="J44" s="711"/>
      <c r="K44" s="711"/>
      <c r="L44" s="712"/>
      <c r="M44" s="710">
        <v>-10</v>
      </c>
      <c r="N44" s="711"/>
      <c r="O44" s="711"/>
      <c r="P44" s="712"/>
      <c r="Q44" s="710" t="s">
        <v>414</v>
      </c>
      <c r="R44" s="711"/>
      <c r="S44" s="711"/>
      <c r="T44" s="711"/>
      <c r="U44" s="712"/>
      <c r="V44" s="710">
        <v>600</v>
      </c>
      <c r="W44" s="711"/>
      <c r="X44" s="712"/>
      <c r="Y44" s="683" t="s">
        <v>972</v>
      </c>
      <c r="Z44" s="684"/>
      <c r="AA44" s="684"/>
      <c r="AB44" s="684"/>
      <c r="AC44" s="684"/>
      <c r="AD44" s="684"/>
      <c r="AE44" s="684"/>
      <c r="AF44" s="684"/>
      <c r="AG44" s="684"/>
      <c r="AH44" s="684"/>
      <c r="AI44" s="684"/>
      <c r="AJ44" s="684"/>
      <c r="AK44" s="684"/>
      <c r="AL44" s="684"/>
      <c r="AM44" s="684"/>
      <c r="AN44" s="684"/>
      <c r="AO44" s="684"/>
      <c r="AP44" s="684"/>
      <c r="AQ44" s="684"/>
      <c r="AR44" s="684"/>
      <c r="AS44" s="684"/>
      <c r="AT44" s="684"/>
      <c r="AU44" s="684"/>
      <c r="AV44" s="684"/>
      <c r="AW44" s="684"/>
      <c r="AX44" s="684"/>
      <c r="AY44" s="684"/>
      <c r="AZ44" s="684"/>
      <c r="BA44" s="684"/>
      <c r="BB44" s="684"/>
      <c r="BC44" s="684"/>
      <c r="BD44" s="684"/>
      <c r="BE44" s="684"/>
      <c r="BF44" s="684"/>
      <c r="BG44" s="684"/>
      <c r="BH44" s="684"/>
      <c r="BI44" s="684"/>
      <c r="BJ44" s="684"/>
      <c r="BK44" s="684"/>
      <c r="BL44" s="685"/>
    </row>
    <row r="45" spans="2:64" s="34" customFormat="1" ht="18" customHeight="1">
      <c r="B45" s="716"/>
      <c r="C45" s="717"/>
      <c r="D45" s="717"/>
      <c r="E45" s="717"/>
      <c r="F45" s="717"/>
      <c r="G45" s="717"/>
      <c r="H45" s="718"/>
      <c r="I45" s="716"/>
      <c r="J45" s="717"/>
      <c r="K45" s="717"/>
      <c r="L45" s="718"/>
      <c r="M45" s="716"/>
      <c r="N45" s="717"/>
      <c r="O45" s="717"/>
      <c r="P45" s="718"/>
      <c r="Q45" s="716"/>
      <c r="R45" s="717"/>
      <c r="S45" s="717"/>
      <c r="T45" s="717"/>
      <c r="U45" s="718"/>
      <c r="V45" s="716"/>
      <c r="W45" s="717"/>
      <c r="X45" s="718"/>
      <c r="Y45" s="689"/>
      <c r="Z45" s="690"/>
      <c r="AA45" s="690"/>
      <c r="AB45" s="690"/>
      <c r="AC45" s="690"/>
      <c r="AD45" s="690"/>
      <c r="AE45" s="690"/>
      <c r="AF45" s="690"/>
      <c r="AG45" s="690"/>
      <c r="AH45" s="690"/>
      <c r="AI45" s="690"/>
      <c r="AJ45" s="690"/>
      <c r="AK45" s="690"/>
      <c r="AL45" s="690"/>
      <c r="AM45" s="690"/>
      <c r="AN45" s="690"/>
      <c r="AO45" s="690"/>
      <c r="AP45" s="690"/>
      <c r="AQ45" s="690"/>
      <c r="AR45" s="690"/>
      <c r="AS45" s="690"/>
      <c r="AT45" s="690"/>
      <c r="AU45" s="690"/>
      <c r="AV45" s="690"/>
      <c r="AW45" s="690"/>
      <c r="AX45" s="690"/>
      <c r="AY45" s="690"/>
      <c r="AZ45" s="690"/>
      <c r="BA45" s="690"/>
      <c r="BB45" s="690"/>
      <c r="BC45" s="690"/>
      <c r="BD45" s="690"/>
      <c r="BE45" s="690"/>
      <c r="BF45" s="690"/>
      <c r="BG45" s="690"/>
      <c r="BH45" s="690"/>
      <c r="BI45" s="690"/>
      <c r="BJ45" s="690"/>
      <c r="BK45" s="690"/>
      <c r="BL45" s="691"/>
    </row>
    <row r="46" spans="2:64" s="34" customFormat="1" ht="18" customHeight="1">
      <c r="B46" s="692" t="s">
        <v>595</v>
      </c>
      <c r="C46" s="693"/>
      <c r="D46" s="693"/>
      <c r="E46" s="693"/>
      <c r="F46" s="693"/>
      <c r="G46" s="693"/>
      <c r="H46" s="694"/>
      <c r="I46" s="692" t="s">
        <v>414</v>
      </c>
      <c r="J46" s="693"/>
      <c r="K46" s="693"/>
      <c r="L46" s="694"/>
      <c r="M46" s="692" t="s">
        <v>414</v>
      </c>
      <c r="N46" s="693"/>
      <c r="O46" s="693"/>
      <c r="P46" s="694"/>
      <c r="Q46" s="692" t="s">
        <v>414</v>
      </c>
      <c r="R46" s="693"/>
      <c r="S46" s="693"/>
      <c r="T46" s="693"/>
      <c r="U46" s="694"/>
      <c r="V46" s="692">
        <v>600</v>
      </c>
      <c r="W46" s="693"/>
      <c r="X46" s="694"/>
      <c r="Y46" s="701" t="s">
        <v>973</v>
      </c>
      <c r="Z46" s="702"/>
      <c r="AA46" s="702"/>
      <c r="AB46" s="702"/>
      <c r="AC46" s="702"/>
      <c r="AD46" s="702"/>
      <c r="AE46" s="702"/>
      <c r="AF46" s="702"/>
      <c r="AG46" s="702"/>
      <c r="AH46" s="702"/>
      <c r="AI46" s="702"/>
      <c r="AJ46" s="702"/>
      <c r="AK46" s="702"/>
      <c r="AL46" s="702"/>
      <c r="AM46" s="702"/>
      <c r="AN46" s="702"/>
      <c r="AO46" s="702"/>
      <c r="AP46" s="702"/>
      <c r="AQ46" s="702"/>
      <c r="AR46" s="702"/>
      <c r="AS46" s="702"/>
      <c r="AT46" s="702"/>
      <c r="AU46" s="702"/>
      <c r="AV46" s="702"/>
      <c r="AW46" s="702"/>
      <c r="AX46" s="702"/>
      <c r="AY46" s="702"/>
      <c r="AZ46" s="702"/>
      <c r="BA46" s="702"/>
      <c r="BB46" s="702"/>
      <c r="BC46" s="702"/>
      <c r="BD46" s="702"/>
      <c r="BE46" s="702"/>
      <c r="BF46" s="702"/>
      <c r="BG46" s="702"/>
      <c r="BH46" s="702"/>
      <c r="BI46" s="702"/>
      <c r="BJ46" s="702"/>
      <c r="BK46" s="702"/>
      <c r="BL46" s="703"/>
    </row>
    <row r="47" spans="2:64" s="34" customFormat="1" ht="18" customHeight="1">
      <c r="B47" s="698"/>
      <c r="C47" s="699"/>
      <c r="D47" s="699"/>
      <c r="E47" s="699"/>
      <c r="F47" s="699"/>
      <c r="G47" s="699"/>
      <c r="H47" s="700"/>
      <c r="I47" s="698"/>
      <c r="J47" s="699"/>
      <c r="K47" s="699"/>
      <c r="L47" s="700"/>
      <c r="M47" s="698"/>
      <c r="N47" s="699"/>
      <c r="O47" s="699"/>
      <c r="P47" s="700"/>
      <c r="Q47" s="698"/>
      <c r="R47" s="699"/>
      <c r="S47" s="699"/>
      <c r="T47" s="699"/>
      <c r="U47" s="700"/>
      <c r="V47" s="698"/>
      <c r="W47" s="699"/>
      <c r="X47" s="700"/>
      <c r="Y47" s="707"/>
      <c r="Z47" s="708"/>
      <c r="AA47" s="708"/>
      <c r="AB47" s="708"/>
      <c r="AC47" s="708"/>
      <c r="AD47" s="708"/>
      <c r="AE47" s="708"/>
      <c r="AF47" s="708"/>
      <c r="AG47" s="708"/>
      <c r="AH47" s="708"/>
      <c r="AI47" s="708"/>
      <c r="AJ47" s="708"/>
      <c r="AK47" s="708"/>
      <c r="AL47" s="708"/>
      <c r="AM47" s="708"/>
      <c r="AN47" s="708"/>
      <c r="AO47" s="708"/>
      <c r="AP47" s="708"/>
      <c r="AQ47" s="708"/>
      <c r="AR47" s="708"/>
      <c r="AS47" s="708"/>
      <c r="AT47" s="708"/>
      <c r="AU47" s="708"/>
      <c r="AV47" s="708"/>
      <c r="AW47" s="708"/>
      <c r="AX47" s="708"/>
      <c r="AY47" s="708"/>
      <c r="AZ47" s="708"/>
      <c r="BA47" s="708"/>
      <c r="BB47" s="708"/>
      <c r="BC47" s="708"/>
      <c r="BD47" s="708"/>
      <c r="BE47" s="708"/>
      <c r="BF47" s="708"/>
      <c r="BG47" s="708"/>
      <c r="BH47" s="708"/>
      <c r="BI47" s="708"/>
      <c r="BJ47" s="708"/>
      <c r="BK47" s="708"/>
      <c r="BL47" s="709"/>
    </row>
    <row r="48" spans="2:64" s="34" customFormat="1" ht="18" customHeight="1">
      <c r="B48" s="710" t="s">
        <v>597</v>
      </c>
      <c r="C48" s="711"/>
      <c r="D48" s="711"/>
      <c r="E48" s="711"/>
      <c r="F48" s="711"/>
      <c r="G48" s="711"/>
      <c r="H48" s="712"/>
      <c r="I48" s="710" t="s">
        <v>414</v>
      </c>
      <c r="J48" s="711"/>
      <c r="K48" s="711"/>
      <c r="L48" s="712"/>
      <c r="M48" s="710">
        <v>-10</v>
      </c>
      <c r="N48" s="711"/>
      <c r="O48" s="711"/>
      <c r="P48" s="712"/>
      <c r="Q48" s="710" t="s">
        <v>414</v>
      </c>
      <c r="R48" s="711"/>
      <c r="S48" s="711"/>
      <c r="T48" s="711"/>
      <c r="U48" s="712"/>
      <c r="V48" s="710">
        <v>600</v>
      </c>
      <c r="W48" s="711"/>
      <c r="X48" s="712"/>
      <c r="Y48" s="683" t="s">
        <v>974</v>
      </c>
      <c r="Z48" s="684"/>
      <c r="AA48" s="684"/>
      <c r="AB48" s="684"/>
      <c r="AC48" s="684"/>
      <c r="AD48" s="684"/>
      <c r="AE48" s="684"/>
      <c r="AF48" s="684"/>
      <c r="AG48" s="684"/>
      <c r="AH48" s="684"/>
      <c r="AI48" s="684"/>
      <c r="AJ48" s="684"/>
      <c r="AK48" s="684"/>
      <c r="AL48" s="684"/>
      <c r="AM48" s="684"/>
      <c r="AN48" s="684"/>
      <c r="AO48" s="684"/>
      <c r="AP48" s="684"/>
      <c r="AQ48" s="684"/>
      <c r="AR48" s="684"/>
      <c r="AS48" s="684"/>
      <c r="AT48" s="684"/>
      <c r="AU48" s="684"/>
      <c r="AV48" s="684"/>
      <c r="AW48" s="684"/>
      <c r="AX48" s="684"/>
      <c r="AY48" s="684"/>
      <c r="AZ48" s="684"/>
      <c r="BA48" s="684"/>
      <c r="BB48" s="684"/>
      <c r="BC48" s="684"/>
      <c r="BD48" s="684"/>
      <c r="BE48" s="684"/>
      <c r="BF48" s="684"/>
      <c r="BG48" s="684"/>
      <c r="BH48" s="684"/>
      <c r="BI48" s="684"/>
      <c r="BJ48" s="684"/>
      <c r="BK48" s="684"/>
      <c r="BL48" s="685"/>
    </row>
    <row r="49" spans="2:64" s="34" customFormat="1" ht="18" customHeight="1">
      <c r="B49" s="716"/>
      <c r="C49" s="717"/>
      <c r="D49" s="717"/>
      <c r="E49" s="717"/>
      <c r="F49" s="717"/>
      <c r="G49" s="717"/>
      <c r="H49" s="718"/>
      <c r="I49" s="716"/>
      <c r="J49" s="717"/>
      <c r="K49" s="717"/>
      <c r="L49" s="718"/>
      <c r="M49" s="716"/>
      <c r="N49" s="717"/>
      <c r="O49" s="717"/>
      <c r="P49" s="718"/>
      <c r="Q49" s="716"/>
      <c r="R49" s="717"/>
      <c r="S49" s="717"/>
      <c r="T49" s="717"/>
      <c r="U49" s="718"/>
      <c r="V49" s="716"/>
      <c r="W49" s="717"/>
      <c r="X49" s="718"/>
      <c r="Y49" s="689"/>
      <c r="Z49" s="690"/>
      <c r="AA49" s="690"/>
      <c r="AB49" s="690"/>
      <c r="AC49" s="690"/>
      <c r="AD49" s="690"/>
      <c r="AE49" s="690"/>
      <c r="AF49" s="690"/>
      <c r="AG49" s="690"/>
      <c r="AH49" s="690"/>
      <c r="AI49" s="690"/>
      <c r="AJ49" s="690"/>
      <c r="AK49" s="690"/>
      <c r="AL49" s="690"/>
      <c r="AM49" s="690"/>
      <c r="AN49" s="690"/>
      <c r="AO49" s="690"/>
      <c r="AP49" s="690"/>
      <c r="AQ49" s="690"/>
      <c r="AR49" s="690"/>
      <c r="AS49" s="690"/>
      <c r="AT49" s="690"/>
      <c r="AU49" s="690"/>
      <c r="AV49" s="690"/>
      <c r="AW49" s="690"/>
      <c r="AX49" s="690"/>
      <c r="AY49" s="690"/>
      <c r="AZ49" s="690"/>
      <c r="BA49" s="690"/>
      <c r="BB49" s="690"/>
      <c r="BC49" s="690"/>
      <c r="BD49" s="690"/>
      <c r="BE49" s="690"/>
      <c r="BF49" s="690"/>
      <c r="BG49" s="690"/>
      <c r="BH49" s="690"/>
      <c r="BI49" s="690"/>
      <c r="BJ49" s="690"/>
      <c r="BK49" s="690"/>
      <c r="BL49" s="691"/>
    </row>
    <row r="50" spans="2:64" s="34" customFormat="1" ht="18" customHeight="1">
      <c r="B50" s="692" t="s">
        <v>599</v>
      </c>
      <c r="C50" s="693"/>
      <c r="D50" s="693"/>
      <c r="E50" s="693"/>
      <c r="F50" s="693"/>
      <c r="G50" s="693"/>
      <c r="H50" s="694"/>
      <c r="I50" s="692">
        <v>10</v>
      </c>
      <c r="J50" s="693"/>
      <c r="K50" s="693"/>
      <c r="L50" s="694"/>
      <c r="M50" s="692">
        <v>-10</v>
      </c>
      <c r="N50" s="693"/>
      <c r="O50" s="693"/>
      <c r="P50" s="694"/>
      <c r="Q50" s="692">
        <v>2</v>
      </c>
      <c r="R50" s="693"/>
      <c r="S50" s="693"/>
      <c r="T50" s="693"/>
      <c r="U50" s="694"/>
      <c r="V50" s="692">
        <v>800</v>
      </c>
      <c r="W50" s="693"/>
      <c r="X50" s="694"/>
      <c r="Y50" s="701" t="s">
        <v>975</v>
      </c>
      <c r="Z50" s="702"/>
      <c r="AA50" s="702"/>
      <c r="AB50" s="702"/>
      <c r="AC50" s="702"/>
      <c r="AD50" s="702"/>
      <c r="AE50" s="702"/>
      <c r="AF50" s="702"/>
      <c r="AG50" s="702"/>
      <c r="AH50" s="702"/>
      <c r="AI50" s="702"/>
      <c r="AJ50" s="702"/>
      <c r="AK50" s="702"/>
      <c r="AL50" s="702"/>
      <c r="AM50" s="702"/>
      <c r="AN50" s="702"/>
      <c r="AO50" s="702"/>
      <c r="AP50" s="702"/>
      <c r="AQ50" s="702"/>
      <c r="AR50" s="702"/>
      <c r="AS50" s="702"/>
      <c r="AT50" s="702"/>
      <c r="AU50" s="702"/>
      <c r="AV50" s="702"/>
      <c r="AW50" s="702"/>
      <c r="AX50" s="702"/>
      <c r="AY50" s="702"/>
      <c r="AZ50" s="702"/>
      <c r="BA50" s="702"/>
      <c r="BB50" s="702"/>
      <c r="BC50" s="702"/>
      <c r="BD50" s="702"/>
      <c r="BE50" s="702"/>
      <c r="BF50" s="702"/>
      <c r="BG50" s="702"/>
      <c r="BH50" s="702"/>
      <c r="BI50" s="702"/>
      <c r="BJ50" s="702"/>
      <c r="BK50" s="702"/>
      <c r="BL50" s="703"/>
    </row>
    <row r="51" spans="2:64" s="34" customFormat="1" ht="18" customHeight="1">
      <c r="B51" s="698"/>
      <c r="C51" s="699"/>
      <c r="D51" s="699"/>
      <c r="E51" s="699"/>
      <c r="F51" s="699"/>
      <c r="G51" s="699"/>
      <c r="H51" s="700"/>
      <c r="I51" s="698"/>
      <c r="J51" s="699"/>
      <c r="K51" s="699"/>
      <c r="L51" s="700"/>
      <c r="M51" s="698"/>
      <c r="N51" s="699"/>
      <c r="O51" s="699"/>
      <c r="P51" s="700"/>
      <c r="Q51" s="698"/>
      <c r="R51" s="699"/>
      <c r="S51" s="699"/>
      <c r="T51" s="699"/>
      <c r="U51" s="700"/>
      <c r="V51" s="698"/>
      <c r="W51" s="699"/>
      <c r="X51" s="700"/>
      <c r="Y51" s="707"/>
      <c r="Z51" s="708"/>
      <c r="AA51" s="708"/>
      <c r="AB51" s="708"/>
      <c r="AC51" s="708"/>
      <c r="AD51" s="708"/>
      <c r="AE51" s="708"/>
      <c r="AF51" s="708"/>
      <c r="AG51" s="708"/>
      <c r="AH51" s="708"/>
      <c r="AI51" s="708"/>
      <c r="AJ51" s="708"/>
      <c r="AK51" s="708"/>
      <c r="AL51" s="708"/>
      <c r="AM51" s="708"/>
      <c r="AN51" s="708"/>
      <c r="AO51" s="708"/>
      <c r="AP51" s="708"/>
      <c r="AQ51" s="708"/>
      <c r="AR51" s="708"/>
      <c r="AS51" s="708"/>
      <c r="AT51" s="708"/>
      <c r="AU51" s="708"/>
      <c r="AV51" s="708"/>
      <c r="AW51" s="708"/>
      <c r="AX51" s="708"/>
      <c r="AY51" s="708"/>
      <c r="AZ51" s="708"/>
      <c r="BA51" s="708"/>
      <c r="BB51" s="708"/>
      <c r="BC51" s="708"/>
      <c r="BD51" s="708"/>
      <c r="BE51" s="708"/>
      <c r="BF51" s="708"/>
      <c r="BG51" s="708"/>
      <c r="BH51" s="708"/>
      <c r="BI51" s="708"/>
      <c r="BJ51" s="708"/>
      <c r="BK51" s="708"/>
      <c r="BL51" s="709"/>
    </row>
    <row r="52" spans="2:64" s="34" customFormat="1" ht="18" customHeight="1"/>
    <row r="53" spans="2:64" s="34" customFormat="1" ht="18" customHeight="1">
      <c r="B53" s="728" t="s">
        <v>352</v>
      </c>
      <c r="C53" s="729"/>
      <c r="D53" s="729"/>
      <c r="E53" s="729"/>
      <c r="F53" s="729"/>
      <c r="G53" s="729"/>
      <c r="H53" s="729"/>
      <c r="I53" s="729"/>
      <c r="J53" s="729"/>
      <c r="K53" s="729"/>
      <c r="L53" s="729"/>
      <c r="M53" s="729"/>
      <c r="N53" s="729"/>
      <c r="O53" s="729"/>
      <c r="P53" s="729"/>
      <c r="Q53" s="729"/>
      <c r="R53" s="729"/>
      <c r="S53" s="729"/>
      <c r="T53" s="729"/>
      <c r="U53" s="729"/>
      <c r="V53" s="729"/>
      <c r="W53" s="729"/>
      <c r="X53" s="729"/>
      <c r="Y53" s="729"/>
      <c r="Z53" s="729"/>
      <c r="AA53" s="729"/>
      <c r="AB53" s="729"/>
      <c r="AC53" s="729"/>
      <c r="AD53" s="729"/>
      <c r="AE53" s="729"/>
      <c r="AF53" s="729"/>
      <c r="AG53" s="729"/>
      <c r="AH53" s="729"/>
      <c r="AI53" s="729"/>
      <c r="AJ53" s="729"/>
      <c r="AK53" s="729"/>
      <c r="AL53" s="729"/>
      <c r="AM53" s="729"/>
      <c r="AN53" s="729"/>
      <c r="AO53" s="729"/>
      <c r="AP53" s="729"/>
      <c r="AQ53" s="729"/>
      <c r="AR53" s="729"/>
      <c r="AS53" s="729"/>
      <c r="AT53" s="729"/>
      <c r="AU53" s="729"/>
      <c r="AV53" s="729"/>
      <c r="AW53" s="729"/>
      <c r="AX53" s="729"/>
      <c r="AY53" s="729"/>
      <c r="AZ53" s="729"/>
      <c r="BA53" s="729"/>
      <c r="BB53" s="729"/>
      <c r="BC53" s="729"/>
      <c r="BD53" s="729"/>
      <c r="BE53" s="729"/>
      <c r="BF53" s="729"/>
      <c r="BG53" s="729"/>
      <c r="BH53" s="729"/>
      <c r="BI53" s="729"/>
      <c r="BJ53" s="729"/>
      <c r="BK53" s="729"/>
      <c r="BL53" s="730"/>
    </row>
    <row r="54" spans="2:64" s="34" customFormat="1" ht="18" customHeight="1">
      <c r="B54" s="731"/>
      <c r="C54" s="732"/>
      <c r="D54" s="732"/>
      <c r="E54" s="732"/>
      <c r="F54" s="732"/>
      <c r="G54" s="732"/>
      <c r="H54" s="732"/>
      <c r="I54" s="732"/>
      <c r="J54" s="732"/>
      <c r="K54" s="732"/>
      <c r="L54" s="732"/>
      <c r="M54" s="732"/>
      <c r="N54" s="732"/>
      <c r="O54" s="732"/>
      <c r="P54" s="732"/>
      <c r="Q54" s="732"/>
      <c r="R54" s="732"/>
      <c r="S54" s="732"/>
      <c r="T54" s="732"/>
      <c r="U54" s="732"/>
      <c r="V54" s="732"/>
      <c r="W54" s="732"/>
      <c r="X54" s="732"/>
      <c r="Y54" s="732"/>
      <c r="Z54" s="732"/>
      <c r="AA54" s="732"/>
      <c r="AB54" s="732"/>
      <c r="AC54" s="732"/>
      <c r="AD54" s="732"/>
      <c r="AE54" s="732"/>
      <c r="AF54" s="732"/>
      <c r="AG54" s="732"/>
      <c r="AH54" s="732"/>
      <c r="AI54" s="732"/>
      <c r="AJ54" s="732"/>
      <c r="AK54" s="732"/>
      <c r="AL54" s="732"/>
      <c r="AM54" s="732"/>
      <c r="AN54" s="732"/>
      <c r="AO54" s="732"/>
      <c r="AP54" s="732"/>
      <c r="AQ54" s="732"/>
      <c r="AR54" s="732"/>
      <c r="AS54" s="732"/>
      <c r="AT54" s="732"/>
      <c r="AU54" s="732"/>
      <c r="AV54" s="732"/>
      <c r="AW54" s="732"/>
      <c r="AX54" s="732"/>
      <c r="AY54" s="732"/>
      <c r="AZ54" s="732"/>
      <c r="BA54" s="732"/>
      <c r="BB54" s="732"/>
      <c r="BC54" s="732"/>
      <c r="BD54" s="732"/>
      <c r="BE54" s="732"/>
      <c r="BF54" s="732"/>
      <c r="BG54" s="732"/>
      <c r="BH54" s="732"/>
      <c r="BI54" s="732"/>
      <c r="BJ54" s="732"/>
      <c r="BK54" s="732"/>
      <c r="BL54" s="733"/>
    </row>
    <row r="55" spans="2:64" s="34" customFormat="1" ht="18" customHeight="1">
      <c r="B55" s="736" t="s">
        <v>54</v>
      </c>
      <c r="C55" s="737"/>
      <c r="D55" s="737"/>
      <c r="E55" s="737"/>
      <c r="F55" s="737"/>
      <c r="G55" s="737"/>
      <c r="H55" s="737"/>
      <c r="I55" s="737"/>
      <c r="J55" s="738"/>
      <c r="K55" s="736" t="s">
        <v>26</v>
      </c>
      <c r="L55" s="737"/>
      <c r="M55" s="738"/>
      <c r="N55" s="736" t="s">
        <v>8</v>
      </c>
      <c r="O55" s="737"/>
      <c r="P55" s="737"/>
      <c r="Q55" s="738"/>
      <c r="R55" s="736" t="s">
        <v>314</v>
      </c>
      <c r="S55" s="738"/>
      <c r="T55" s="736" t="s">
        <v>315</v>
      </c>
      <c r="U55" s="738"/>
      <c r="V55" s="736" t="s">
        <v>353</v>
      </c>
      <c r="W55" s="737"/>
      <c r="X55" s="738"/>
      <c r="Y55" s="736" t="s">
        <v>354</v>
      </c>
      <c r="Z55" s="737"/>
      <c r="AA55" s="738"/>
      <c r="AB55" s="736" t="s">
        <v>355</v>
      </c>
      <c r="AC55" s="737"/>
      <c r="AD55" s="738"/>
      <c r="AE55" s="736" t="s">
        <v>345</v>
      </c>
      <c r="AF55" s="737"/>
      <c r="AG55" s="738"/>
      <c r="AH55" s="736" t="s">
        <v>339</v>
      </c>
      <c r="AI55" s="737"/>
      <c r="AJ55" s="737"/>
      <c r="AK55" s="737"/>
      <c r="AL55" s="737"/>
      <c r="AM55" s="737"/>
      <c r="AN55" s="737"/>
      <c r="AO55" s="737"/>
      <c r="AP55" s="737"/>
      <c r="AQ55" s="737"/>
      <c r="AR55" s="737"/>
      <c r="AS55" s="737"/>
      <c r="AT55" s="737"/>
      <c r="AU55" s="737"/>
      <c r="AV55" s="737"/>
      <c r="AW55" s="737"/>
      <c r="AX55" s="737"/>
      <c r="AY55" s="737"/>
      <c r="AZ55" s="737"/>
      <c r="BA55" s="737"/>
      <c r="BB55" s="737"/>
      <c r="BC55" s="737"/>
      <c r="BD55" s="737"/>
      <c r="BE55" s="737"/>
      <c r="BF55" s="737"/>
      <c r="BG55" s="737"/>
      <c r="BH55" s="737"/>
      <c r="BI55" s="737"/>
      <c r="BJ55" s="737"/>
      <c r="BK55" s="737"/>
      <c r="BL55" s="738"/>
    </row>
    <row r="56" spans="2:64" s="34" customFormat="1" ht="18" customHeight="1">
      <c r="B56" s="764" t="s">
        <v>976</v>
      </c>
      <c r="C56" s="765"/>
      <c r="D56" s="765"/>
      <c r="E56" s="765"/>
      <c r="F56" s="765"/>
      <c r="G56" s="765"/>
      <c r="H56" s="765"/>
      <c r="I56" s="765"/>
      <c r="J56" s="766"/>
      <c r="K56" s="764"/>
      <c r="L56" s="765"/>
      <c r="M56" s="766"/>
      <c r="N56" s="764"/>
      <c r="O56" s="765"/>
      <c r="P56" s="765"/>
      <c r="Q56" s="766"/>
      <c r="R56" s="764"/>
      <c r="S56" s="766"/>
      <c r="T56" s="764"/>
      <c r="U56" s="766"/>
      <c r="V56" s="764"/>
      <c r="W56" s="765"/>
      <c r="X56" s="766"/>
      <c r="Y56" s="764"/>
      <c r="Z56" s="765"/>
      <c r="AA56" s="766"/>
      <c r="AB56" s="764"/>
      <c r="AC56" s="765"/>
      <c r="AD56" s="766"/>
      <c r="AE56" s="764"/>
      <c r="AF56" s="765"/>
      <c r="AG56" s="766"/>
      <c r="AH56" s="764"/>
      <c r="AI56" s="765"/>
      <c r="AJ56" s="765"/>
      <c r="AK56" s="765"/>
      <c r="AL56" s="765"/>
      <c r="AM56" s="765"/>
      <c r="AN56" s="765"/>
      <c r="AO56" s="765"/>
      <c r="AP56" s="765"/>
      <c r="AQ56" s="765"/>
      <c r="AR56" s="765"/>
      <c r="AS56" s="765"/>
      <c r="AT56" s="765"/>
      <c r="AU56" s="765"/>
      <c r="AV56" s="765"/>
      <c r="AW56" s="765"/>
      <c r="AX56" s="765"/>
      <c r="AY56" s="765"/>
      <c r="AZ56" s="765"/>
      <c r="BA56" s="765"/>
      <c r="BB56" s="765"/>
      <c r="BC56" s="765"/>
      <c r="BD56" s="765"/>
      <c r="BE56" s="765"/>
      <c r="BF56" s="765"/>
      <c r="BG56" s="765"/>
      <c r="BH56" s="765"/>
      <c r="BI56" s="765"/>
      <c r="BJ56" s="765"/>
      <c r="BK56" s="765"/>
      <c r="BL56" s="766"/>
    </row>
    <row r="57" spans="2:64" s="34" customFormat="1" ht="18" customHeight="1">
      <c r="B57" s="761" t="s">
        <v>562</v>
      </c>
      <c r="C57" s="762"/>
      <c r="D57" s="762"/>
      <c r="E57" s="762"/>
      <c r="F57" s="762"/>
      <c r="G57" s="762"/>
      <c r="H57" s="762"/>
      <c r="I57" s="762"/>
      <c r="J57" s="763"/>
      <c r="K57" s="761">
        <v>20</v>
      </c>
      <c r="L57" s="762"/>
      <c r="M57" s="763"/>
      <c r="N57" s="761">
        <v>50</v>
      </c>
      <c r="O57" s="762"/>
      <c r="P57" s="762"/>
      <c r="Q57" s="763"/>
      <c r="R57" s="761">
        <v>0</v>
      </c>
      <c r="S57" s="763"/>
      <c r="T57" s="761">
        <v>0</v>
      </c>
      <c r="U57" s="763"/>
      <c r="V57" s="761" t="s">
        <v>977</v>
      </c>
      <c r="W57" s="762"/>
      <c r="X57" s="763"/>
      <c r="Y57" s="761" t="s">
        <v>414</v>
      </c>
      <c r="Z57" s="762"/>
      <c r="AA57" s="763"/>
      <c r="AB57" s="761" t="s">
        <v>414</v>
      </c>
      <c r="AC57" s="762"/>
      <c r="AD57" s="763"/>
      <c r="AE57" s="761">
        <v>200</v>
      </c>
      <c r="AF57" s="762"/>
      <c r="AG57" s="763"/>
      <c r="AH57" s="761" t="s">
        <v>414</v>
      </c>
      <c r="AI57" s="762"/>
      <c r="AJ57" s="762"/>
      <c r="AK57" s="762"/>
      <c r="AL57" s="762"/>
      <c r="AM57" s="762"/>
      <c r="AN57" s="762"/>
      <c r="AO57" s="762"/>
      <c r="AP57" s="762"/>
      <c r="AQ57" s="762"/>
      <c r="AR57" s="762"/>
      <c r="AS57" s="762"/>
      <c r="AT57" s="762"/>
      <c r="AU57" s="762"/>
      <c r="AV57" s="762"/>
      <c r="AW57" s="762"/>
      <c r="AX57" s="762"/>
      <c r="AY57" s="762"/>
      <c r="AZ57" s="762"/>
      <c r="BA57" s="762"/>
      <c r="BB57" s="762"/>
      <c r="BC57" s="762"/>
      <c r="BD57" s="762"/>
      <c r="BE57" s="762"/>
      <c r="BF57" s="762"/>
      <c r="BG57" s="762"/>
      <c r="BH57" s="762"/>
      <c r="BI57" s="762"/>
      <c r="BJ57" s="762"/>
      <c r="BK57" s="762"/>
      <c r="BL57" s="763"/>
    </row>
    <row r="58" spans="2:64" s="34" customFormat="1" ht="18" customHeight="1">
      <c r="B58" s="764" t="s">
        <v>566</v>
      </c>
      <c r="C58" s="765"/>
      <c r="D58" s="765"/>
      <c r="E58" s="765"/>
      <c r="F58" s="765"/>
      <c r="G58" s="765"/>
      <c r="H58" s="765"/>
      <c r="I58" s="765"/>
      <c r="J58" s="766"/>
      <c r="K58" s="764">
        <v>30</v>
      </c>
      <c r="L58" s="765"/>
      <c r="M58" s="766"/>
      <c r="N58" s="764">
        <v>50</v>
      </c>
      <c r="O58" s="765"/>
      <c r="P58" s="765"/>
      <c r="Q58" s="766"/>
      <c r="R58" s="764">
        <v>0</v>
      </c>
      <c r="S58" s="766"/>
      <c r="T58" s="764">
        <v>0</v>
      </c>
      <c r="U58" s="766"/>
      <c r="V58" s="764" t="s">
        <v>977</v>
      </c>
      <c r="W58" s="765"/>
      <c r="X58" s="766"/>
      <c r="Y58" s="764" t="s">
        <v>977</v>
      </c>
      <c r="Z58" s="765"/>
      <c r="AA58" s="766"/>
      <c r="AB58" s="764" t="s">
        <v>414</v>
      </c>
      <c r="AC58" s="765"/>
      <c r="AD58" s="766"/>
      <c r="AE58" s="764">
        <v>600</v>
      </c>
      <c r="AF58" s="765"/>
      <c r="AG58" s="766"/>
      <c r="AH58" s="764" t="s">
        <v>414</v>
      </c>
      <c r="AI58" s="765"/>
      <c r="AJ58" s="765"/>
      <c r="AK58" s="765"/>
      <c r="AL58" s="765"/>
      <c r="AM58" s="765"/>
      <c r="AN58" s="765"/>
      <c r="AO58" s="765"/>
      <c r="AP58" s="765"/>
      <c r="AQ58" s="765"/>
      <c r="AR58" s="765"/>
      <c r="AS58" s="765"/>
      <c r="AT58" s="765"/>
      <c r="AU58" s="765"/>
      <c r="AV58" s="765"/>
      <c r="AW58" s="765"/>
      <c r="AX58" s="765"/>
      <c r="AY58" s="765"/>
      <c r="AZ58" s="765"/>
      <c r="BA58" s="765"/>
      <c r="BB58" s="765"/>
      <c r="BC58" s="765"/>
      <c r="BD58" s="765"/>
      <c r="BE58" s="765"/>
      <c r="BF58" s="765"/>
      <c r="BG58" s="765"/>
      <c r="BH58" s="765"/>
      <c r="BI58" s="765"/>
      <c r="BJ58" s="765"/>
      <c r="BK58" s="765"/>
      <c r="BL58" s="766"/>
    </row>
    <row r="59" spans="2:64" s="34" customFormat="1" ht="18" customHeight="1">
      <c r="B59" s="761" t="s">
        <v>570</v>
      </c>
      <c r="C59" s="762"/>
      <c r="D59" s="762"/>
      <c r="E59" s="762"/>
      <c r="F59" s="762"/>
      <c r="G59" s="762"/>
      <c r="H59" s="762"/>
      <c r="I59" s="762"/>
      <c r="J59" s="763"/>
      <c r="K59" s="761">
        <v>50</v>
      </c>
      <c r="L59" s="762"/>
      <c r="M59" s="763"/>
      <c r="N59" s="761">
        <v>70</v>
      </c>
      <c r="O59" s="762"/>
      <c r="P59" s="762"/>
      <c r="Q59" s="763"/>
      <c r="R59" s="761">
        <v>5</v>
      </c>
      <c r="S59" s="763"/>
      <c r="T59" s="761">
        <v>5</v>
      </c>
      <c r="U59" s="763"/>
      <c r="V59" s="761" t="s">
        <v>977</v>
      </c>
      <c r="W59" s="762"/>
      <c r="X59" s="763"/>
      <c r="Y59" s="761" t="s">
        <v>977</v>
      </c>
      <c r="Z59" s="762"/>
      <c r="AA59" s="763"/>
      <c r="AB59" s="761" t="s">
        <v>414</v>
      </c>
      <c r="AC59" s="762"/>
      <c r="AD59" s="763"/>
      <c r="AE59" s="761">
        <v>800</v>
      </c>
      <c r="AF59" s="762"/>
      <c r="AG59" s="763"/>
      <c r="AH59" s="761" t="s">
        <v>414</v>
      </c>
      <c r="AI59" s="762"/>
      <c r="AJ59" s="762"/>
      <c r="AK59" s="762"/>
      <c r="AL59" s="762"/>
      <c r="AM59" s="762"/>
      <c r="AN59" s="762"/>
      <c r="AO59" s="762"/>
      <c r="AP59" s="762"/>
      <c r="AQ59" s="762"/>
      <c r="AR59" s="762"/>
      <c r="AS59" s="762"/>
      <c r="AT59" s="762"/>
      <c r="AU59" s="762"/>
      <c r="AV59" s="762"/>
      <c r="AW59" s="762"/>
      <c r="AX59" s="762"/>
      <c r="AY59" s="762"/>
      <c r="AZ59" s="762"/>
      <c r="BA59" s="762"/>
      <c r="BB59" s="762"/>
      <c r="BC59" s="762"/>
      <c r="BD59" s="762"/>
      <c r="BE59" s="762"/>
      <c r="BF59" s="762"/>
      <c r="BG59" s="762"/>
      <c r="BH59" s="762"/>
      <c r="BI59" s="762"/>
      <c r="BJ59" s="762"/>
      <c r="BK59" s="762"/>
      <c r="BL59" s="763"/>
    </row>
    <row r="60" spans="2:64" s="34" customFormat="1" ht="18" customHeight="1">
      <c r="B60" s="764" t="s">
        <v>574</v>
      </c>
      <c r="C60" s="765"/>
      <c r="D60" s="765"/>
      <c r="E60" s="765"/>
      <c r="F60" s="765"/>
      <c r="G60" s="765"/>
      <c r="H60" s="765"/>
      <c r="I60" s="765"/>
      <c r="J60" s="766"/>
      <c r="K60" s="764">
        <v>40</v>
      </c>
      <c r="L60" s="765"/>
      <c r="M60" s="766"/>
      <c r="N60" s="764">
        <v>80</v>
      </c>
      <c r="O60" s="765"/>
      <c r="P60" s="765"/>
      <c r="Q60" s="766"/>
      <c r="R60" s="764">
        <v>0</v>
      </c>
      <c r="S60" s="766"/>
      <c r="T60" s="764">
        <v>0</v>
      </c>
      <c r="U60" s="766"/>
      <c r="V60" s="764" t="s">
        <v>977</v>
      </c>
      <c r="W60" s="765"/>
      <c r="X60" s="766"/>
      <c r="Y60" s="764" t="s">
        <v>977</v>
      </c>
      <c r="Z60" s="765"/>
      <c r="AA60" s="766"/>
      <c r="AB60" s="764" t="s">
        <v>977</v>
      </c>
      <c r="AC60" s="765"/>
      <c r="AD60" s="766"/>
      <c r="AE60" s="764">
        <v>800</v>
      </c>
      <c r="AF60" s="765"/>
      <c r="AG60" s="766"/>
      <c r="AH60" s="764" t="s">
        <v>414</v>
      </c>
      <c r="AI60" s="765"/>
      <c r="AJ60" s="765"/>
      <c r="AK60" s="765"/>
      <c r="AL60" s="765"/>
      <c r="AM60" s="765"/>
      <c r="AN60" s="765"/>
      <c r="AO60" s="765"/>
      <c r="AP60" s="765"/>
      <c r="AQ60" s="765"/>
      <c r="AR60" s="765"/>
      <c r="AS60" s="765"/>
      <c r="AT60" s="765"/>
      <c r="AU60" s="765"/>
      <c r="AV60" s="765"/>
      <c r="AW60" s="765"/>
      <c r="AX60" s="765"/>
      <c r="AY60" s="765"/>
      <c r="AZ60" s="765"/>
      <c r="BA60" s="765"/>
      <c r="BB60" s="765"/>
      <c r="BC60" s="765"/>
      <c r="BD60" s="765"/>
      <c r="BE60" s="765"/>
      <c r="BF60" s="765"/>
      <c r="BG60" s="765"/>
      <c r="BH60" s="765"/>
      <c r="BI60" s="765"/>
      <c r="BJ60" s="765"/>
      <c r="BK60" s="765"/>
      <c r="BL60" s="766"/>
    </row>
    <row r="61" spans="2:64" s="34" customFormat="1" ht="18" customHeight="1">
      <c r="B61" s="761" t="s">
        <v>578</v>
      </c>
      <c r="C61" s="762"/>
      <c r="D61" s="762"/>
      <c r="E61" s="762"/>
      <c r="F61" s="762"/>
      <c r="G61" s="762"/>
      <c r="H61" s="762"/>
      <c r="I61" s="762"/>
      <c r="J61" s="763"/>
      <c r="K61" s="761">
        <v>80</v>
      </c>
      <c r="L61" s="762"/>
      <c r="M61" s="763"/>
      <c r="N61" s="761">
        <v>20</v>
      </c>
      <c r="O61" s="762"/>
      <c r="P61" s="762"/>
      <c r="Q61" s="763"/>
      <c r="R61" s="761">
        <v>10</v>
      </c>
      <c r="S61" s="763"/>
      <c r="T61" s="761">
        <v>10</v>
      </c>
      <c r="U61" s="763"/>
      <c r="V61" s="761" t="s">
        <v>977</v>
      </c>
      <c r="W61" s="762"/>
      <c r="X61" s="763"/>
      <c r="Y61" s="761" t="s">
        <v>977</v>
      </c>
      <c r="Z61" s="762"/>
      <c r="AA61" s="763"/>
      <c r="AB61" s="761" t="s">
        <v>977</v>
      </c>
      <c r="AC61" s="762"/>
      <c r="AD61" s="763"/>
      <c r="AE61" s="767">
        <v>800</v>
      </c>
      <c r="AF61" s="767"/>
      <c r="AG61" s="767"/>
      <c r="AH61" s="767" t="s">
        <v>978</v>
      </c>
      <c r="AI61" s="767"/>
      <c r="AJ61" s="767"/>
      <c r="AK61" s="767"/>
      <c r="AL61" s="767"/>
      <c r="AM61" s="767"/>
      <c r="AN61" s="767"/>
      <c r="AO61" s="767"/>
      <c r="AP61" s="767"/>
      <c r="AQ61" s="767"/>
      <c r="AR61" s="767"/>
      <c r="AS61" s="767"/>
      <c r="AT61" s="767"/>
      <c r="AU61" s="767"/>
      <c r="AV61" s="767"/>
      <c r="AW61" s="767"/>
      <c r="AX61" s="767"/>
      <c r="AY61" s="767"/>
      <c r="AZ61" s="767"/>
      <c r="BA61" s="767"/>
      <c r="BB61" s="767"/>
      <c r="BC61" s="767"/>
      <c r="BD61" s="767"/>
      <c r="BE61" s="767"/>
      <c r="BF61" s="767"/>
      <c r="BG61" s="767"/>
      <c r="BH61" s="767"/>
      <c r="BI61" s="767"/>
      <c r="BJ61" s="767"/>
      <c r="BK61" s="767"/>
      <c r="BL61" s="767"/>
    </row>
    <row r="62" spans="2:64" s="34" customFormat="1" ht="18" customHeight="1">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row>
    <row r="63" spans="2:64" s="34" customFormat="1" ht="18" customHeight="1">
      <c r="B63" s="728" t="s">
        <v>560</v>
      </c>
      <c r="C63" s="729"/>
      <c r="D63" s="729"/>
      <c r="E63" s="729"/>
      <c r="F63" s="729"/>
      <c r="G63" s="729"/>
      <c r="H63" s="729"/>
      <c r="I63" s="729"/>
      <c r="J63" s="729"/>
      <c r="K63" s="729"/>
      <c r="L63" s="729"/>
      <c r="M63" s="729"/>
      <c r="N63" s="729"/>
      <c r="O63" s="729"/>
      <c r="P63" s="729"/>
      <c r="Q63" s="729"/>
      <c r="R63" s="729"/>
      <c r="S63" s="729"/>
      <c r="T63" s="729"/>
      <c r="U63" s="729"/>
      <c r="V63" s="729"/>
      <c r="W63" s="729"/>
      <c r="X63" s="729"/>
      <c r="Y63" s="729"/>
      <c r="Z63" s="729"/>
      <c r="AA63" s="729"/>
      <c r="AB63" s="729"/>
      <c r="AC63" s="729"/>
      <c r="AD63" s="729"/>
      <c r="AE63" s="729"/>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30"/>
    </row>
    <row r="64" spans="2:64" s="34" customFormat="1" ht="18" customHeight="1">
      <c r="B64" s="731"/>
      <c r="C64" s="732"/>
      <c r="D64" s="732"/>
      <c r="E64" s="732"/>
      <c r="F64" s="732"/>
      <c r="G64" s="732"/>
      <c r="H64" s="732"/>
      <c r="I64" s="732"/>
      <c r="J64" s="732"/>
      <c r="K64" s="732"/>
      <c r="L64" s="732"/>
      <c r="M64" s="732"/>
      <c r="N64" s="732"/>
      <c r="O64" s="732"/>
      <c r="P64" s="732"/>
      <c r="Q64" s="732"/>
      <c r="R64" s="732"/>
      <c r="S64" s="732"/>
      <c r="T64" s="732"/>
      <c r="U64" s="732"/>
      <c r="V64" s="732"/>
      <c r="W64" s="732"/>
      <c r="X64" s="732"/>
      <c r="Y64" s="732"/>
      <c r="Z64" s="732"/>
      <c r="AA64" s="732"/>
      <c r="AB64" s="732"/>
      <c r="AC64" s="732"/>
      <c r="AD64" s="732"/>
      <c r="AE64" s="732"/>
      <c r="AF64" s="732"/>
      <c r="AG64" s="732"/>
      <c r="AH64" s="732"/>
      <c r="AI64" s="732"/>
      <c r="AJ64" s="732"/>
      <c r="AK64" s="732"/>
      <c r="AL64" s="732"/>
      <c r="AM64" s="732"/>
      <c r="AN64" s="732"/>
      <c r="AO64" s="732"/>
      <c r="AP64" s="732"/>
      <c r="AQ64" s="732"/>
      <c r="AR64" s="732"/>
      <c r="AS64" s="732"/>
      <c r="AT64" s="732"/>
      <c r="AU64" s="732"/>
      <c r="AV64" s="732"/>
      <c r="AW64" s="732"/>
      <c r="AX64" s="732"/>
      <c r="AY64" s="732"/>
      <c r="AZ64" s="732"/>
      <c r="BA64" s="732"/>
      <c r="BB64" s="732"/>
      <c r="BC64" s="732"/>
      <c r="BD64" s="732"/>
      <c r="BE64" s="732"/>
      <c r="BF64" s="732"/>
      <c r="BG64" s="732"/>
      <c r="BH64" s="732"/>
      <c r="BI64" s="732"/>
      <c r="BJ64" s="732"/>
      <c r="BK64" s="732"/>
      <c r="BL64" s="733"/>
    </row>
    <row r="65" spans="2:64" s="34" customFormat="1" ht="18" customHeight="1">
      <c r="B65" s="754" t="s">
        <v>54</v>
      </c>
      <c r="C65" s="754"/>
      <c r="D65" s="754"/>
      <c r="E65" s="754"/>
      <c r="F65" s="754"/>
      <c r="G65" s="754"/>
      <c r="H65" s="736" t="s">
        <v>979</v>
      </c>
      <c r="I65" s="737"/>
      <c r="J65" s="737"/>
      <c r="K65" s="738"/>
      <c r="L65" s="736" t="s">
        <v>980</v>
      </c>
      <c r="M65" s="737"/>
      <c r="N65" s="737"/>
      <c r="O65" s="737"/>
      <c r="P65" s="738"/>
      <c r="Q65" s="736" t="s">
        <v>345</v>
      </c>
      <c r="R65" s="737"/>
      <c r="S65" s="738"/>
      <c r="T65" s="736" t="s">
        <v>339</v>
      </c>
      <c r="U65" s="737"/>
      <c r="V65" s="737"/>
      <c r="W65" s="737"/>
      <c r="X65" s="737"/>
      <c r="Y65" s="737"/>
      <c r="Z65" s="737"/>
      <c r="AA65" s="737"/>
      <c r="AB65" s="737"/>
      <c r="AC65" s="737"/>
      <c r="AD65" s="737"/>
      <c r="AE65" s="737"/>
      <c r="AF65" s="737"/>
      <c r="AG65" s="737"/>
      <c r="AH65" s="737"/>
      <c r="AI65" s="737"/>
      <c r="AJ65" s="737"/>
      <c r="AK65" s="737"/>
      <c r="AL65" s="737"/>
      <c r="AM65" s="737"/>
      <c r="AN65" s="737"/>
      <c r="AO65" s="737"/>
      <c r="AP65" s="737"/>
      <c r="AQ65" s="737"/>
      <c r="AR65" s="737"/>
      <c r="AS65" s="737"/>
      <c r="AT65" s="737"/>
      <c r="AU65" s="737"/>
      <c r="AV65" s="737"/>
      <c r="AW65" s="737"/>
      <c r="AX65" s="737"/>
      <c r="AY65" s="737"/>
      <c r="AZ65" s="737"/>
      <c r="BA65" s="737"/>
      <c r="BB65" s="737"/>
      <c r="BC65" s="737"/>
      <c r="BD65" s="737"/>
      <c r="BE65" s="737"/>
      <c r="BF65" s="737"/>
      <c r="BG65" s="737"/>
      <c r="BH65" s="737"/>
      <c r="BI65" s="737"/>
      <c r="BJ65" s="737"/>
      <c r="BK65" s="737"/>
      <c r="BL65" s="738"/>
    </row>
    <row r="66" spans="2:64" s="34" customFormat="1" ht="18" customHeight="1">
      <c r="B66" s="710" t="s">
        <v>981</v>
      </c>
      <c r="C66" s="711"/>
      <c r="D66" s="711"/>
      <c r="E66" s="711"/>
      <c r="F66" s="711"/>
      <c r="G66" s="712"/>
      <c r="H66" s="710"/>
      <c r="I66" s="711"/>
      <c r="J66" s="711"/>
      <c r="K66" s="712"/>
      <c r="L66" s="710"/>
      <c r="M66" s="711"/>
      <c r="N66" s="711"/>
      <c r="O66" s="711"/>
      <c r="P66" s="712"/>
      <c r="Q66" s="710"/>
      <c r="R66" s="711"/>
      <c r="S66" s="712"/>
      <c r="T66" s="683"/>
      <c r="U66" s="684"/>
      <c r="V66" s="684"/>
      <c r="W66" s="684"/>
      <c r="X66" s="684"/>
      <c r="Y66" s="684"/>
      <c r="Z66" s="684"/>
      <c r="AA66" s="684"/>
      <c r="AB66" s="684"/>
      <c r="AC66" s="684"/>
      <c r="AD66" s="684"/>
      <c r="AE66" s="684"/>
      <c r="AF66" s="684"/>
      <c r="AG66" s="684"/>
      <c r="AH66" s="684"/>
      <c r="AI66" s="684"/>
      <c r="AJ66" s="684"/>
      <c r="AK66" s="684"/>
      <c r="AL66" s="684"/>
      <c r="AM66" s="684"/>
      <c r="AN66" s="684"/>
      <c r="AO66" s="684"/>
      <c r="AP66" s="684"/>
      <c r="AQ66" s="684"/>
      <c r="AR66" s="684"/>
      <c r="AS66" s="684"/>
      <c r="AT66" s="684"/>
      <c r="AU66" s="684"/>
      <c r="AV66" s="684"/>
      <c r="AW66" s="684"/>
      <c r="AX66" s="684"/>
      <c r="AY66" s="684"/>
      <c r="AZ66" s="684"/>
      <c r="BA66" s="684"/>
      <c r="BB66" s="684"/>
      <c r="BC66" s="684"/>
      <c r="BD66" s="684"/>
      <c r="BE66" s="684"/>
      <c r="BF66" s="684"/>
      <c r="BG66" s="684"/>
      <c r="BH66" s="684"/>
      <c r="BI66" s="684"/>
      <c r="BJ66" s="684"/>
      <c r="BK66" s="684"/>
      <c r="BL66" s="685"/>
    </row>
    <row r="67" spans="2:64" s="34" customFormat="1" ht="18" customHeight="1">
      <c r="B67" s="713"/>
      <c r="C67" s="714"/>
      <c r="D67" s="714"/>
      <c r="E67" s="714"/>
      <c r="F67" s="714"/>
      <c r="G67" s="715"/>
      <c r="H67" s="713"/>
      <c r="I67" s="714"/>
      <c r="J67" s="714"/>
      <c r="K67" s="715"/>
      <c r="L67" s="713"/>
      <c r="M67" s="714"/>
      <c r="N67" s="714"/>
      <c r="O67" s="714"/>
      <c r="P67" s="715"/>
      <c r="Q67" s="713"/>
      <c r="R67" s="714"/>
      <c r="S67" s="715"/>
      <c r="T67" s="686"/>
      <c r="U67" s="687"/>
      <c r="V67" s="687"/>
      <c r="W67" s="687"/>
      <c r="X67" s="687"/>
      <c r="Y67" s="687"/>
      <c r="Z67" s="687"/>
      <c r="AA67" s="687"/>
      <c r="AB67" s="687"/>
      <c r="AC67" s="687"/>
      <c r="AD67" s="687"/>
      <c r="AE67" s="687"/>
      <c r="AF67" s="687"/>
      <c r="AG67" s="687"/>
      <c r="AH67" s="687"/>
      <c r="AI67" s="687"/>
      <c r="AJ67" s="687"/>
      <c r="AK67" s="687"/>
      <c r="AL67" s="687"/>
      <c r="AM67" s="687"/>
      <c r="AN67" s="687"/>
      <c r="AO67" s="687"/>
      <c r="AP67" s="687"/>
      <c r="AQ67" s="687"/>
      <c r="AR67" s="687"/>
      <c r="AS67" s="687"/>
      <c r="AT67" s="687"/>
      <c r="AU67" s="687"/>
      <c r="AV67" s="687"/>
      <c r="AW67" s="687"/>
      <c r="AX67" s="687"/>
      <c r="AY67" s="687"/>
      <c r="AZ67" s="687"/>
      <c r="BA67" s="687"/>
      <c r="BB67" s="687"/>
      <c r="BC67" s="687"/>
      <c r="BD67" s="687"/>
      <c r="BE67" s="687"/>
      <c r="BF67" s="687"/>
      <c r="BG67" s="687"/>
      <c r="BH67" s="687"/>
      <c r="BI67" s="687"/>
      <c r="BJ67" s="687"/>
      <c r="BK67" s="687"/>
      <c r="BL67" s="688"/>
    </row>
    <row r="68" spans="2:64" s="34" customFormat="1" ht="18" customHeight="1">
      <c r="B68" s="716"/>
      <c r="C68" s="717"/>
      <c r="D68" s="717"/>
      <c r="E68" s="717"/>
      <c r="F68" s="717"/>
      <c r="G68" s="718"/>
      <c r="H68" s="716"/>
      <c r="I68" s="717"/>
      <c r="J68" s="717"/>
      <c r="K68" s="718"/>
      <c r="L68" s="716"/>
      <c r="M68" s="717"/>
      <c r="N68" s="717"/>
      <c r="O68" s="717"/>
      <c r="P68" s="718"/>
      <c r="Q68" s="716"/>
      <c r="R68" s="717"/>
      <c r="S68" s="718"/>
      <c r="T68" s="689"/>
      <c r="U68" s="690"/>
      <c r="V68" s="690"/>
      <c r="W68" s="690"/>
      <c r="X68" s="690"/>
      <c r="Y68" s="690"/>
      <c r="Z68" s="690"/>
      <c r="AA68" s="690"/>
      <c r="AB68" s="690"/>
      <c r="AC68" s="690"/>
      <c r="AD68" s="690"/>
      <c r="AE68" s="690"/>
      <c r="AF68" s="690"/>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1"/>
    </row>
    <row r="69" spans="2:64" s="34" customFormat="1" ht="18" customHeight="1">
      <c r="B69" s="692" t="s">
        <v>563</v>
      </c>
      <c r="C69" s="693"/>
      <c r="D69" s="693"/>
      <c r="E69" s="693"/>
      <c r="F69" s="693"/>
      <c r="G69" s="694"/>
      <c r="H69" s="692">
        <v>20</v>
      </c>
      <c r="I69" s="693"/>
      <c r="J69" s="693"/>
      <c r="K69" s="694"/>
      <c r="L69" s="692">
        <v>-10</v>
      </c>
      <c r="M69" s="693"/>
      <c r="N69" s="693"/>
      <c r="O69" s="693"/>
      <c r="P69" s="694"/>
      <c r="Q69" s="692">
        <v>100</v>
      </c>
      <c r="R69" s="693"/>
      <c r="S69" s="694"/>
      <c r="T69" s="701" t="s">
        <v>414</v>
      </c>
      <c r="U69" s="702"/>
      <c r="V69" s="702"/>
      <c r="W69" s="702"/>
      <c r="X69" s="702"/>
      <c r="Y69" s="702"/>
      <c r="Z69" s="702"/>
      <c r="AA69" s="702"/>
      <c r="AB69" s="702"/>
      <c r="AC69" s="702"/>
      <c r="AD69" s="702"/>
      <c r="AE69" s="702"/>
      <c r="AF69" s="702"/>
      <c r="AG69" s="702"/>
      <c r="AH69" s="702"/>
      <c r="AI69" s="702"/>
      <c r="AJ69" s="702"/>
      <c r="AK69" s="702"/>
      <c r="AL69" s="702"/>
      <c r="AM69" s="702"/>
      <c r="AN69" s="702"/>
      <c r="AO69" s="702"/>
      <c r="AP69" s="702"/>
      <c r="AQ69" s="702"/>
      <c r="AR69" s="702"/>
      <c r="AS69" s="702"/>
      <c r="AT69" s="702"/>
      <c r="AU69" s="702"/>
      <c r="AV69" s="702"/>
      <c r="AW69" s="702"/>
      <c r="AX69" s="702"/>
      <c r="AY69" s="702"/>
      <c r="AZ69" s="702"/>
      <c r="BA69" s="702"/>
      <c r="BB69" s="702"/>
      <c r="BC69" s="702"/>
      <c r="BD69" s="702"/>
      <c r="BE69" s="702"/>
      <c r="BF69" s="702"/>
      <c r="BG69" s="702"/>
      <c r="BH69" s="702"/>
      <c r="BI69" s="702"/>
      <c r="BJ69" s="702"/>
      <c r="BK69" s="702"/>
      <c r="BL69" s="703"/>
    </row>
    <row r="70" spans="2:64" s="34" customFormat="1" ht="18" customHeight="1">
      <c r="B70" s="695"/>
      <c r="C70" s="696"/>
      <c r="D70" s="696"/>
      <c r="E70" s="696"/>
      <c r="F70" s="696"/>
      <c r="G70" s="697"/>
      <c r="H70" s="695"/>
      <c r="I70" s="696"/>
      <c r="J70" s="696"/>
      <c r="K70" s="697"/>
      <c r="L70" s="695"/>
      <c r="M70" s="696"/>
      <c r="N70" s="696"/>
      <c r="O70" s="696"/>
      <c r="P70" s="697"/>
      <c r="Q70" s="695"/>
      <c r="R70" s="696"/>
      <c r="S70" s="697"/>
      <c r="T70" s="704"/>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c r="BD70" s="705"/>
      <c r="BE70" s="705"/>
      <c r="BF70" s="705"/>
      <c r="BG70" s="705"/>
      <c r="BH70" s="705"/>
      <c r="BI70" s="705"/>
      <c r="BJ70" s="705"/>
      <c r="BK70" s="705"/>
      <c r="BL70" s="706"/>
    </row>
    <row r="71" spans="2:64" s="34" customFormat="1" ht="18" customHeight="1">
      <c r="B71" s="698"/>
      <c r="C71" s="699"/>
      <c r="D71" s="699"/>
      <c r="E71" s="699"/>
      <c r="F71" s="699"/>
      <c r="G71" s="700"/>
      <c r="H71" s="698"/>
      <c r="I71" s="699"/>
      <c r="J71" s="699"/>
      <c r="K71" s="700"/>
      <c r="L71" s="698"/>
      <c r="M71" s="699"/>
      <c r="N71" s="699"/>
      <c r="O71" s="699"/>
      <c r="P71" s="700"/>
      <c r="Q71" s="698"/>
      <c r="R71" s="699"/>
      <c r="S71" s="700"/>
      <c r="T71" s="707"/>
      <c r="U71" s="708"/>
      <c r="V71" s="708"/>
      <c r="W71" s="708"/>
      <c r="X71" s="708"/>
      <c r="Y71" s="708"/>
      <c r="Z71" s="708"/>
      <c r="AA71" s="708"/>
      <c r="AB71" s="708"/>
      <c r="AC71" s="708"/>
      <c r="AD71" s="708"/>
      <c r="AE71" s="708"/>
      <c r="AF71" s="708"/>
      <c r="AG71" s="708"/>
      <c r="AH71" s="708"/>
      <c r="AI71" s="708"/>
      <c r="AJ71" s="708"/>
      <c r="AK71" s="708"/>
      <c r="AL71" s="708"/>
      <c r="AM71" s="708"/>
      <c r="AN71" s="708"/>
      <c r="AO71" s="708"/>
      <c r="AP71" s="708"/>
      <c r="AQ71" s="708"/>
      <c r="AR71" s="708"/>
      <c r="AS71" s="708"/>
      <c r="AT71" s="708"/>
      <c r="AU71" s="708"/>
      <c r="AV71" s="708"/>
      <c r="AW71" s="708"/>
      <c r="AX71" s="708"/>
      <c r="AY71" s="708"/>
      <c r="AZ71" s="708"/>
      <c r="BA71" s="708"/>
      <c r="BB71" s="708"/>
      <c r="BC71" s="708"/>
      <c r="BD71" s="708"/>
      <c r="BE71" s="708"/>
      <c r="BF71" s="708"/>
      <c r="BG71" s="708"/>
      <c r="BH71" s="708"/>
      <c r="BI71" s="708"/>
      <c r="BJ71" s="708"/>
      <c r="BK71" s="708"/>
      <c r="BL71" s="709"/>
    </row>
    <row r="72" spans="2:64" s="34" customFormat="1" ht="18" customHeight="1">
      <c r="B72" s="710" t="s">
        <v>567</v>
      </c>
      <c r="C72" s="711"/>
      <c r="D72" s="711"/>
      <c r="E72" s="711"/>
      <c r="F72" s="711"/>
      <c r="G72" s="712"/>
      <c r="H72" s="710" t="s">
        <v>414</v>
      </c>
      <c r="I72" s="711"/>
      <c r="J72" s="711"/>
      <c r="K72" s="712"/>
      <c r="L72" s="710">
        <v>20</v>
      </c>
      <c r="M72" s="711"/>
      <c r="N72" s="711"/>
      <c r="O72" s="711"/>
      <c r="P72" s="712"/>
      <c r="Q72" s="710">
        <v>300</v>
      </c>
      <c r="R72" s="711"/>
      <c r="S72" s="712"/>
      <c r="T72" s="683" t="s">
        <v>414</v>
      </c>
      <c r="U72" s="684"/>
      <c r="V72" s="684"/>
      <c r="W72" s="684"/>
      <c r="X72" s="684"/>
      <c r="Y72" s="684"/>
      <c r="Z72" s="684"/>
      <c r="AA72" s="684"/>
      <c r="AB72" s="684"/>
      <c r="AC72" s="684"/>
      <c r="AD72" s="684"/>
      <c r="AE72" s="684"/>
      <c r="AF72" s="684"/>
      <c r="AG72" s="684"/>
      <c r="AH72" s="684"/>
      <c r="AI72" s="684"/>
      <c r="AJ72" s="684"/>
      <c r="AK72" s="684"/>
      <c r="AL72" s="684"/>
      <c r="AM72" s="684"/>
      <c r="AN72" s="684"/>
      <c r="AO72" s="684"/>
      <c r="AP72" s="684"/>
      <c r="AQ72" s="684"/>
      <c r="AR72" s="684"/>
      <c r="AS72" s="684"/>
      <c r="AT72" s="684"/>
      <c r="AU72" s="684"/>
      <c r="AV72" s="684"/>
      <c r="AW72" s="684"/>
      <c r="AX72" s="684"/>
      <c r="AY72" s="684"/>
      <c r="AZ72" s="684"/>
      <c r="BA72" s="684"/>
      <c r="BB72" s="684"/>
      <c r="BC72" s="684"/>
      <c r="BD72" s="684"/>
      <c r="BE72" s="684"/>
      <c r="BF72" s="684"/>
      <c r="BG72" s="684"/>
      <c r="BH72" s="684"/>
      <c r="BI72" s="684"/>
      <c r="BJ72" s="684"/>
      <c r="BK72" s="684"/>
      <c r="BL72" s="685"/>
    </row>
    <row r="73" spans="2:64" s="34" customFormat="1" ht="18" customHeight="1">
      <c r="B73" s="713"/>
      <c r="C73" s="714"/>
      <c r="D73" s="714"/>
      <c r="E73" s="714"/>
      <c r="F73" s="714"/>
      <c r="G73" s="715"/>
      <c r="H73" s="713"/>
      <c r="I73" s="714"/>
      <c r="J73" s="714"/>
      <c r="K73" s="715"/>
      <c r="L73" s="713"/>
      <c r="M73" s="714"/>
      <c r="N73" s="714"/>
      <c r="O73" s="714"/>
      <c r="P73" s="715"/>
      <c r="Q73" s="713"/>
      <c r="R73" s="714"/>
      <c r="S73" s="715"/>
      <c r="T73" s="686"/>
      <c r="U73" s="687"/>
      <c r="V73" s="687"/>
      <c r="W73" s="687"/>
      <c r="X73" s="687"/>
      <c r="Y73" s="687"/>
      <c r="Z73" s="687"/>
      <c r="AA73" s="687"/>
      <c r="AB73" s="687"/>
      <c r="AC73" s="687"/>
      <c r="AD73" s="687"/>
      <c r="AE73" s="687"/>
      <c r="AF73" s="687"/>
      <c r="AG73" s="687"/>
      <c r="AH73" s="687"/>
      <c r="AI73" s="687"/>
      <c r="AJ73" s="687"/>
      <c r="AK73" s="687"/>
      <c r="AL73" s="687"/>
      <c r="AM73" s="687"/>
      <c r="AN73" s="687"/>
      <c r="AO73" s="687"/>
      <c r="AP73" s="687"/>
      <c r="AQ73" s="687"/>
      <c r="AR73" s="687"/>
      <c r="AS73" s="687"/>
      <c r="AT73" s="687"/>
      <c r="AU73" s="687"/>
      <c r="AV73" s="687"/>
      <c r="AW73" s="687"/>
      <c r="AX73" s="687"/>
      <c r="AY73" s="687"/>
      <c r="AZ73" s="687"/>
      <c r="BA73" s="687"/>
      <c r="BB73" s="687"/>
      <c r="BC73" s="687"/>
      <c r="BD73" s="687"/>
      <c r="BE73" s="687"/>
      <c r="BF73" s="687"/>
      <c r="BG73" s="687"/>
      <c r="BH73" s="687"/>
      <c r="BI73" s="687"/>
      <c r="BJ73" s="687"/>
      <c r="BK73" s="687"/>
      <c r="BL73" s="688"/>
    </row>
    <row r="74" spans="2:64" s="34" customFormat="1" ht="18" customHeight="1">
      <c r="B74" s="716"/>
      <c r="C74" s="717"/>
      <c r="D74" s="717"/>
      <c r="E74" s="717"/>
      <c r="F74" s="717"/>
      <c r="G74" s="718"/>
      <c r="H74" s="716"/>
      <c r="I74" s="717"/>
      <c r="J74" s="717"/>
      <c r="K74" s="718"/>
      <c r="L74" s="716"/>
      <c r="M74" s="717"/>
      <c r="N74" s="717"/>
      <c r="O74" s="717"/>
      <c r="P74" s="718"/>
      <c r="Q74" s="716"/>
      <c r="R74" s="717"/>
      <c r="S74" s="718"/>
      <c r="T74" s="689"/>
      <c r="U74" s="690"/>
      <c r="V74" s="690"/>
      <c r="W74" s="690"/>
      <c r="X74" s="690"/>
      <c r="Y74" s="690"/>
      <c r="Z74" s="690"/>
      <c r="AA74" s="690"/>
      <c r="AB74" s="690"/>
      <c r="AC74" s="690"/>
      <c r="AD74" s="690"/>
      <c r="AE74" s="690"/>
      <c r="AF74" s="690"/>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1"/>
    </row>
    <row r="75" spans="2:64" s="34" customFormat="1" ht="18" customHeight="1">
      <c r="B75" s="692" t="s">
        <v>571</v>
      </c>
      <c r="C75" s="693"/>
      <c r="D75" s="693"/>
      <c r="E75" s="693"/>
      <c r="F75" s="693"/>
      <c r="G75" s="694"/>
      <c r="H75" s="692">
        <v>-10</v>
      </c>
      <c r="I75" s="693"/>
      <c r="J75" s="693"/>
      <c r="K75" s="694"/>
      <c r="L75" s="692">
        <v>10</v>
      </c>
      <c r="M75" s="693"/>
      <c r="N75" s="693"/>
      <c r="O75" s="693"/>
      <c r="P75" s="694"/>
      <c r="Q75" s="692">
        <v>600</v>
      </c>
      <c r="R75" s="693"/>
      <c r="S75" s="694"/>
      <c r="T75" s="701" t="s">
        <v>982</v>
      </c>
      <c r="U75" s="702"/>
      <c r="V75" s="702"/>
      <c r="W75" s="702"/>
      <c r="X75" s="702"/>
      <c r="Y75" s="702"/>
      <c r="Z75" s="702"/>
      <c r="AA75" s="702"/>
      <c r="AB75" s="702"/>
      <c r="AC75" s="702"/>
      <c r="AD75" s="702"/>
      <c r="AE75" s="702"/>
      <c r="AF75" s="702"/>
      <c r="AG75" s="702"/>
      <c r="AH75" s="702"/>
      <c r="AI75" s="702"/>
      <c r="AJ75" s="702"/>
      <c r="AK75" s="702"/>
      <c r="AL75" s="702"/>
      <c r="AM75" s="702"/>
      <c r="AN75" s="702"/>
      <c r="AO75" s="702"/>
      <c r="AP75" s="702"/>
      <c r="AQ75" s="702"/>
      <c r="AR75" s="702"/>
      <c r="AS75" s="702"/>
      <c r="AT75" s="702"/>
      <c r="AU75" s="702"/>
      <c r="AV75" s="702"/>
      <c r="AW75" s="702"/>
      <c r="AX75" s="702"/>
      <c r="AY75" s="702"/>
      <c r="AZ75" s="702"/>
      <c r="BA75" s="702"/>
      <c r="BB75" s="702"/>
      <c r="BC75" s="702"/>
      <c r="BD75" s="702"/>
      <c r="BE75" s="702"/>
      <c r="BF75" s="702"/>
      <c r="BG75" s="702"/>
      <c r="BH75" s="702"/>
      <c r="BI75" s="702"/>
      <c r="BJ75" s="702"/>
      <c r="BK75" s="702"/>
      <c r="BL75" s="703"/>
    </row>
    <row r="76" spans="2:64" s="34" customFormat="1" ht="18" customHeight="1">
      <c r="B76" s="695"/>
      <c r="C76" s="696"/>
      <c r="D76" s="696"/>
      <c r="E76" s="696"/>
      <c r="F76" s="696"/>
      <c r="G76" s="697"/>
      <c r="H76" s="695"/>
      <c r="I76" s="696"/>
      <c r="J76" s="696"/>
      <c r="K76" s="697"/>
      <c r="L76" s="695"/>
      <c r="M76" s="696"/>
      <c r="N76" s="696"/>
      <c r="O76" s="696"/>
      <c r="P76" s="697"/>
      <c r="Q76" s="695"/>
      <c r="R76" s="696"/>
      <c r="S76" s="697"/>
      <c r="T76" s="704"/>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c r="BD76" s="705"/>
      <c r="BE76" s="705"/>
      <c r="BF76" s="705"/>
      <c r="BG76" s="705"/>
      <c r="BH76" s="705"/>
      <c r="BI76" s="705"/>
      <c r="BJ76" s="705"/>
      <c r="BK76" s="705"/>
      <c r="BL76" s="706"/>
    </row>
    <row r="77" spans="2:64" s="34" customFormat="1" ht="18" customHeight="1">
      <c r="B77" s="698"/>
      <c r="C77" s="699"/>
      <c r="D77" s="699"/>
      <c r="E77" s="699"/>
      <c r="F77" s="699"/>
      <c r="G77" s="700"/>
      <c r="H77" s="698"/>
      <c r="I77" s="699"/>
      <c r="J77" s="699"/>
      <c r="K77" s="700"/>
      <c r="L77" s="698"/>
      <c r="M77" s="699"/>
      <c r="N77" s="699"/>
      <c r="O77" s="699"/>
      <c r="P77" s="700"/>
      <c r="Q77" s="698"/>
      <c r="R77" s="699"/>
      <c r="S77" s="700"/>
      <c r="T77" s="707"/>
      <c r="U77" s="708"/>
      <c r="V77" s="708"/>
      <c r="W77" s="708"/>
      <c r="X77" s="708"/>
      <c r="Y77" s="708"/>
      <c r="Z77" s="708"/>
      <c r="AA77" s="708"/>
      <c r="AB77" s="708"/>
      <c r="AC77" s="708"/>
      <c r="AD77" s="708"/>
      <c r="AE77" s="708"/>
      <c r="AF77" s="708"/>
      <c r="AG77" s="708"/>
      <c r="AH77" s="708"/>
      <c r="AI77" s="708"/>
      <c r="AJ77" s="708"/>
      <c r="AK77" s="708"/>
      <c r="AL77" s="708"/>
      <c r="AM77" s="708"/>
      <c r="AN77" s="708"/>
      <c r="AO77" s="708"/>
      <c r="AP77" s="708"/>
      <c r="AQ77" s="708"/>
      <c r="AR77" s="708"/>
      <c r="AS77" s="708"/>
      <c r="AT77" s="708"/>
      <c r="AU77" s="708"/>
      <c r="AV77" s="708"/>
      <c r="AW77" s="708"/>
      <c r="AX77" s="708"/>
      <c r="AY77" s="708"/>
      <c r="AZ77" s="708"/>
      <c r="BA77" s="708"/>
      <c r="BB77" s="708"/>
      <c r="BC77" s="708"/>
      <c r="BD77" s="708"/>
      <c r="BE77" s="708"/>
      <c r="BF77" s="708"/>
      <c r="BG77" s="708"/>
      <c r="BH77" s="708"/>
      <c r="BI77" s="708"/>
      <c r="BJ77" s="708"/>
      <c r="BK77" s="708"/>
      <c r="BL77" s="709"/>
    </row>
    <row r="78" spans="2:64" s="34" customFormat="1" ht="18" customHeight="1">
      <c r="B78" s="710" t="s">
        <v>575</v>
      </c>
      <c r="C78" s="711"/>
      <c r="D78" s="711"/>
      <c r="E78" s="711"/>
      <c r="F78" s="711"/>
      <c r="G78" s="712"/>
      <c r="H78" s="710" t="s">
        <v>414</v>
      </c>
      <c r="I78" s="711"/>
      <c r="J78" s="711"/>
      <c r="K78" s="712"/>
      <c r="L78" s="710" t="s">
        <v>414</v>
      </c>
      <c r="M78" s="711"/>
      <c r="N78" s="711"/>
      <c r="O78" s="711"/>
      <c r="P78" s="712"/>
      <c r="Q78" s="710">
        <v>50</v>
      </c>
      <c r="R78" s="711"/>
      <c r="S78" s="712"/>
      <c r="T78" s="683" t="s">
        <v>983</v>
      </c>
      <c r="U78" s="684"/>
      <c r="V78" s="684"/>
      <c r="W78" s="684"/>
      <c r="X78" s="684"/>
      <c r="Y78" s="684"/>
      <c r="Z78" s="684"/>
      <c r="AA78" s="684"/>
      <c r="AB78" s="684"/>
      <c r="AC78" s="684"/>
      <c r="AD78" s="684"/>
      <c r="AE78" s="684"/>
      <c r="AF78" s="684"/>
      <c r="AG78" s="684"/>
      <c r="AH78" s="684"/>
      <c r="AI78" s="684"/>
      <c r="AJ78" s="684"/>
      <c r="AK78" s="684"/>
      <c r="AL78" s="684"/>
      <c r="AM78" s="684"/>
      <c r="AN78" s="684"/>
      <c r="AO78" s="684"/>
      <c r="AP78" s="684"/>
      <c r="AQ78" s="684"/>
      <c r="AR78" s="684"/>
      <c r="AS78" s="684"/>
      <c r="AT78" s="684"/>
      <c r="AU78" s="684"/>
      <c r="AV78" s="684"/>
      <c r="AW78" s="684"/>
      <c r="AX78" s="684"/>
      <c r="AY78" s="684"/>
      <c r="AZ78" s="684"/>
      <c r="BA78" s="684"/>
      <c r="BB78" s="684"/>
      <c r="BC78" s="684"/>
      <c r="BD78" s="684"/>
      <c r="BE78" s="684"/>
      <c r="BF78" s="684"/>
      <c r="BG78" s="684"/>
      <c r="BH78" s="684"/>
      <c r="BI78" s="684"/>
      <c r="BJ78" s="684"/>
      <c r="BK78" s="684"/>
      <c r="BL78" s="685"/>
    </row>
    <row r="79" spans="2:64" s="34" customFormat="1" ht="18" customHeight="1">
      <c r="B79" s="713"/>
      <c r="C79" s="714"/>
      <c r="D79" s="714"/>
      <c r="E79" s="714"/>
      <c r="F79" s="714"/>
      <c r="G79" s="715"/>
      <c r="H79" s="713"/>
      <c r="I79" s="714"/>
      <c r="J79" s="714"/>
      <c r="K79" s="715"/>
      <c r="L79" s="713"/>
      <c r="M79" s="714"/>
      <c r="N79" s="714"/>
      <c r="O79" s="714"/>
      <c r="P79" s="715"/>
      <c r="Q79" s="713"/>
      <c r="R79" s="714"/>
      <c r="S79" s="715"/>
      <c r="T79" s="686"/>
      <c r="U79" s="687"/>
      <c r="V79" s="687"/>
      <c r="W79" s="687"/>
      <c r="X79" s="687"/>
      <c r="Y79" s="687"/>
      <c r="Z79" s="687"/>
      <c r="AA79" s="687"/>
      <c r="AB79" s="687"/>
      <c r="AC79" s="687"/>
      <c r="AD79" s="687"/>
      <c r="AE79" s="687"/>
      <c r="AF79" s="687"/>
      <c r="AG79" s="687"/>
      <c r="AH79" s="687"/>
      <c r="AI79" s="687"/>
      <c r="AJ79" s="687"/>
      <c r="AK79" s="687"/>
      <c r="AL79" s="687"/>
      <c r="AM79" s="687"/>
      <c r="AN79" s="687"/>
      <c r="AO79" s="687"/>
      <c r="AP79" s="687"/>
      <c r="AQ79" s="687"/>
      <c r="AR79" s="687"/>
      <c r="AS79" s="687"/>
      <c r="AT79" s="687"/>
      <c r="AU79" s="687"/>
      <c r="AV79" s="687"/>
      <c r="AW79" s="687"/>
      <c r="AX79" s="687"/>
      <c r="AY79" s="687"/>
      <c r="AZ79" s="687"/>
      <c r="BA79" s="687"/>
      <c r="BB79" s="687"/>
      <c r="BC79" s="687"/>
      <c r="BD79" s="687"/>
      <c r="BE79" s="687"/>
      <c r="BF79" s="687"/>
      <c r="BG79" s="687"/>
      <c r="BH79" s="687"/>
      <c r="BI79" s="687"/>
      <c r="BJ79" s="687"/>
      <c r="BK79" s="687"/>
      <c r="BL79" s="688"/>
    </row>
    <row r="80" spans="2:64" s="34" customFormat="1" ht="18" customHeight="1">
      <c r="B80" s="716"/>
      <c r="C80" s="717"/>
      <c r="D80" s="717"/>
      <c r="E80" s="717"/>
      <c r="F80" s="717"/>
      <c r="G80" s="718"/>
      <c r="H80" s="716"/>
      <c r="I80" s="717"/>
      <c r="J80" s="717"/>
      <c r="K80" s="718"/>
      <c r="L80" s="716"/>
      <c r="M80" s="717"/>
      <c r="N80" s="717"/>
      <c r="O80" s="717"/>
      <c r="P80" s="718"/>
      <c r="Q80" s="716"/>
      <c r="R80" s="717"/>
      <c r="S80" s="718"/>
      <c r="T80" s="689"/>
      <c r="U80" s="690"/>
      <c r="V80" s="690"/>
      <c r="W80" s="690"/>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1"/>
    </row>
    <row r="81" spans="2:64" s="34" customFormat="1" ht="18" customHeight="1">
      <c r="B81" s="692" t="s">
        <v>579</v>
      </c>
      <c r="C81" s="693"/>
      <c r="D81" s="693"/>
      <c r="E81" s="693"/>
      <c r="F81" s="693"/>
      <c r="G81" s="694"/>
      <c r="H81" s="692">
        <v>-10</v>
      </c>
      <c r="I81" s="693"/>
      <c r="J81" s="693"/>
      <c r="K81" s="694"/>
      <c r="L81" s="692">
        <v>-10</v>
      </c>
      <c r="M81" s="693"/>
      <c r="N81" s="693"/>
      <c r="O81" s="693"/>
      <c r="P81" s="694"/>
      <c r="Q81" s="692">
        <v>700</v>
      </c>
      <c r="R81" s="693"/>
      <c r="S81" s="694"/>
      <c r="T81" s="701" t="s">
        <v>984</v>
      </c>
      <c r="U81" s="702"/>
      <c r="V81" s="702"/>
      <c r="W81" s="702"/>
      <c r="X81" s="702"/>
      <c r="Y81" s="702"/>
      <c r="Z81" s="702"/>
      <c r="AA81" s="702"/>
      <c r="AB81" s="702"/>
      <c r="AC81" s="702"/>
      <c r="AD81" s="702"/>
      <c r="AE81" s="702"/>
      <c r="AF81" s="702"/>
      <c r="AG81" s="702"/>
      <c r="AH81" s="702"/>
      <c r="AI81" s="702"/>
      <c r="AJ81" s="702"/>
      <c r="AK81" s="702"/>
      <c r="AL81" s="702"/>
      <c r="AM81" s="702"/>
      <c r="AN81" s="702"/>
      <c r="AO81" s="702"/>
      <c r="AP81" s="702"/>
      <c r="AQ81" s="702"/>
      <c r="AR81" s="702"/>
      <c r="AS81" s="702"/>
      <c r="AT81" s="702"/>
      <c r="AU81" s="702"/>
      <c r="AV81" s="702"/>
      <c r="AW81" s="702"/>
      <c r="AX81" s="702"/>
      <c r="AY81" s="702"/>
      <c r="AZ81" s="702"/>
      <c r="BA81" s="702"/>
      <c r="BB81" s="702"/>
      <c r="BC81" s="702"/>
      <c r="BD81" s="702"/>
      <c r="BE81" s="702"/>
      <c r="BF81" s="702"/>
      <c r="BG81" s="702"/>
      <c r="BH81" s="702"/>
      <c r="BI81" s="702"/>
      <c r="BJ81" s="702"/>
      <c r="BK81" s="702"/>
      <c r="BL81" s="703"/>
    </row>
    <row r="82" spans="2:64" s="34" customFormat="1" ht="18" customHeight="1">
      <c r="B82" s="695"/>
      <c r="C82" s="696"/>
      <c r="D82" s="696"/>
      <c r="E82" s="696"/>
      <c r="F82" s="696"/>
      <c r="G82" s="697"/>
      <c r="H82" s="695"/>
      <c r="I82" s="696"/>
      <c r="J82" s="696"/>
      <c r="K82" s="697"/>
      <c r="L82" s="695"/>
      <c r="M82" s="696"/>
      <c r="N82" s="696"/>
      <c r="O82" s="696"/>
      <c r="P82" s="697"/>
      <c r="Q82" s="695"/>
      <c r="R82" s="696"/>
      <c r="S82" s="697"/>
      <c r="T82" s="704"/>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c r="BD82" s="705"/>
      <c r="BE82" s="705"/>
      <c r="BF82" s="705"/>
      <c r="BG82" s="705"/>
      <c r="BH82" s="705"/>
      <c r="BI82" s="705"/>
      <c r="BJ82" s="705"/>
      <c r="BK82" s="705"/>
      <c r="BL82" s="706"/>
    </row>
    <row r="83" spans="2:64" s="34" customFormat="1" ht="18" customHeight="1">
      <c r="B83" s="698"/>
      <c r="C83" s="699"/>
      <c r="D83" s="699"/>
      <c r="E83" s="699"/>
      <c r="F83" s="699"/>
      <c r="G83" s="700"/>
      <c r="H83" s="698"/>
      <c r="I83" s="699"/>
      <c r="J83" s="699"/>
      <c r="K83" s="700"/>
      <c r="L83" s="698"/>
      <c r="M83" s="699"/>
      <c r="N83" s="699"/>
      <c r="O83" s="699"/>
      <c r="P83" s="700"/>
      <c r="Q83" s="698"/>
      <c r="R83" s="699"/>
      <c r="S83" s="700"/>
      <c r="T83" s="707"/>
      <c r="U83" s="708"/>
      <c r="V83" s="708"/>
      <c r="W83" s="708"/>
      <c r="X83" s="708"/>
      <c r="Y83" s="708"/>
      <c r="Z83" s="708"/>
      <c r="AA83" s="708"/>
      <c r="AB83" s="708"/>
      <c r="AC83" s="708"/>
      <c r="AD83" s="708"/>
      <c r="AE83" s="708"/>
      <c r="AF83" s="708"/>
      <c r="AG83" s="708"/>
      <c r="AH83" s="708"/>
      <c r="AI83" s="708"/>
      <c r="AJ83" s="708"/>
      <c r="AK83" s="708"/>
      <c r="AL83" s="708"/>
      <c r="AM83" s="708"/>
      <c r="AN83" s="708"/>
      <c r="AO83" s="708"/>
      <c r="AP83" s="708"/>
      <c r="AQ83" s="708"/>
      <c r="AR83" s="708"/>
      <c r="AS83" s="708"/>
      <c r="AT83" s="708"/>
      <c r="AU83" s="708"/>
      <c r="AV83" s="708"/>
      <c r="AW83" s="708"/>
      <c r="AX83" s="708"/>
      <c r="AY83" s="708"/>
      <c r="AZ83" s="708"/>
      <c r="BA83" s="708"/>
      <c r="BB83" s="708"/>
      <c r="BC83" s="708"/>
      <c r="BD83" s="708"/>
      <c r="BE83" s="708"/>
      <c r="BF83" s="708"/>
      <c r="BG83" s="708"/>
      <c r="BH83" s="708"/>
      <c r="BI83" s="708"/>
      <c r="BJ83" s="708"/>
      <c r="BK83" s="708"/>
      <c r="BL83" s="709"/>
    </row>
    <row r="84" spans="2:64" s="34" customFormat="1" ht="18" customHeight="1">
      <c r="B84" s="710" t="s">
        <v>582</v>
      </c>
      <c r="C84" s="711"/>
      <c r="D84" s="711"/>
      <c r="E84" s="711"/>
      <c r="F84" s="711"/>
      <c r="G84" s="712"/>
      <c r="H84" s="710" t="s">
        <v>414</v>
      </c>
      <c r="I84" s="711"/>
      <c r="J84" s="711"/>
      <c r="K84" s="712"/>
      <c r="L84" s="710" t="s">
        <v>414</v>
      </c>
      <c r="M84" s="711"/>
      <c r="N84" s="711"/>
      <c r="O84" s="711"/>
      <c r="P84" s="712"/>
      <c r="Q84" s="710">
        <v>200</v>
      </c>
      <c r="R84" s="711"/>
      <c r="S84" s="712"/>
      <c r="T84" s="683" t="s">
        <v>985</v>
      </c>
      <c r="U84" s="684"/>
      <c r="V84" s="684"/>
      <c r="W84" s="684"/>
      <c r="X84" s="684"/>
      <c r="Y84" s="684"/>
      <c r="Z84" s="684"/>
      <c r="AA84" s="684"/>
      <c r="AB84" s="684"/>
      <c r="AC84" s="684"/>
      <c r="AD84" s="684"/>
      <c r="AE84" s="684"/>
      <c r="AF84" s="684"/>
      <c r="AG84" s="684"/>
      <c r="AH84" s="684"/>
      <c r="AI84" s="684"/>
      <c r="AJ84" s="684"/>
      <c r="AK84" s="684"/>
      <c r="AL84" s="684"/>
      <c r="AM84" s="684"/>
      <c r="AN84" s="684"/>
      <c r="AO84" s="684"/>
      <c r="AP84" s="684"/>
      <c r="AQ84" s="684"/>
      <c r="AR84" s="684"/>
      <c r="AS84" s="684"/>
      <c r="AT84" s="684"/>
      <c r="AU84" s="684"/>
      <c r="AV84" s="684"/>
      <c r="AW84" s="684"/>
      <c r="AX84" s="684"/>
      <c r="AY84" s="684"/>
      <c r="AZ84" s="684"/>
      <c r="BA84" s="684"/>
      <c r="BB84" s="684"/>
      <c r="BC84" s="684"/>
      <c r="BD84" s="684"/>
      <c r="BE84" s="684"/>
      <c r="BF84" s="684"/>
      <c r="BG84" s="684"/>
      <c r="BH84" s="684"/>
      <c r="BI84" s="684"/>
      <c r="BJ84" s="684"/>
      <c r="BK84" s="684"/>
      <c r="BL84" s="685"/>
    </row>
    <row r="85" spans="2:64" s="34" customFormat="1" ht="18" customHeight="1">
      <c r="B85" s="713"/>
      <c r="C85" s="714"/>
      <c r="D85" s="714"/>
      <c r="E85" s="714"/>
      <c r="F85" s="714"/>
      <c r="G85" s="715"/>
      <c r="H85" s="713"/>
      <c r="I85" s="714"/>
      <c r="J85" s="714"/>
      <c r="K85" s="715"/>
      <c r="L85" s="713"/>
      <c r="M85" s="714"/>
      <c r="N85" s="714"/>
      <c r="O85" s="714"/>
      <c r="P85" s="715"/>
      <c r="Q85" s="713"/>
      <c r="R85" s="714"/>
      <c r="S85" s="715"/>
      <c r="T85" s="686"/>
      <c r="U85" s="687"/>
      <c r="V85" s="687"/>
      <c r="W85" s="687"/>
      <c r="X85" s="687"/>
      <c r="Y85" s="687"/>
      <c r="Z85" s="687"/>
      <c r="AA85" s="687"/>
      <c r="AB85" s="687"/>
      <c r="AC85" s="687"/>
      <c r="AD85" s="687"/>
      <c r="AE85" s="687"/>
      <c r="AF85" s="687"/>
      <c r="AG85" s="687"/>
      <c r="AH85" s="687"/>
      <c r="AI85" s="687"/>
      <c r="AJ85" s="687"/>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c r="BK85" s="687"/>
      <c r="BL85" s="688"/>
    </row>
    <row r="86" spans="2:64" s="34" customFormat="1" ht="18" customHeight="1">
      <c r="B86" s="716"/>
      <c r="C86" s="717"/>
      <c r="D86" s="717"/>
      <c r="E86" s="717"/>
      <c r="F86" s="717"/>
      <c r="G86" s="718"/>
      <c r="H86" s="716"/>
      <c r="I86" s="717"/>
      <c r="J86" s="717"/>
      <c r="K86" s="718"/>
      <c r="L86" s="716"/>
      <c r="M86" s="717"/>
      <c r="N86" s="717"/>
      <c r="O86" s="717"/>
      <c r="P86" s="718"/>
      <c r="Q86" s="716"/>
      <c r="R86" s="717"/>
      <c r="S86" s="718"/>
      <c r="T86" s="689"/>
      <c r="U86" s="690"/>
      <c r="V86" s="690"/>
      <c r="W86" s="690"/>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1"/>
    </row>
    <row r="87" spans="2:64" s="34" customFormat="1" ht="18" customHeight="1">
      <c r="B87" s="692" t="s">
        <v>584</v>
      </c>
      <c r="C87" s="693"/>
      <c r="D87" s="693"/>
      <c r="E87" s="693"/>
      <c r="F87" s="693"/>
      <c r="G87" s="694"/>
      <c r="H87" s="692" t="s">
        <v>414</v>
      </c>
      <c r="I87" s="693"/>
      <c r="J87" s="693"/>
      <c r="K87" s="694"/>
      <c r="L87" s="692" t="s">
        <v>414</v>
      </c>
      <c r="M87" s="693"/>
      <c r="N87" s="693"/>
      <c r="O87" s="693"/>
      <c r="P87" s="694"/>
      <c r="Q87" s="692">
        <v>600</v>
      </c>
      <c r="R87" s="693"/>
      <c r="S87" s="694"/>
      <c r="T87" s="701" t="s">
        <v>986</v>
      </c>
      <c r="U87" s="702"/>
      <c r="V87" s="702"/>
      <c r="W87" s="702"/>
      <c r="X87" s="702"/>
      <c r="Y87" s="702"/>
      <c r="Z87" s="702"/>
      <c r="AA87" s="702"/>
      <c r="AB87" s="702"/>
      <c r="AC87" s="702"/>
      <c r="AD87" s="702"/>
      <c r="AE87" s="702"/>
      <c r="AF87" s="702"/>
      <c r="AG87" s="702"/>
      <c r="AH87" s="702"/>
      <c r="AI87" s="702"/>
      <c r="AJ87" s="702"/>
      <c r="AK87" s="702"/>
      <c r="AL87" s="702"/>
      <c r="AM87" s="702"/>
      <c r="AN87" s="702"/>
      <c r="AO87" s="702"/>
      <c r="AP87" s="702"/>
      <c r="AQ87" s="702"/>
      <c r="AR87" s="702"/>
      <c r="AS87" s="702"/>
      <c r="AT87" s="702"/>
      <c r="AU87" s="702"/>
      <c r="AV87" s="702"/>
      <c r="AW87" s="702"/>
      <c r="AX87" s="702"/>
      <c r="AY87" s="702"/>
      <c r="AZ87" s="702"/>
      <c r="BA87" s="702"/>
      <c r="BB87" s="702"/>
      <c r="BC87" s="702"/>
      <c r="BD87" s="702"/>
      <c r="BE87" s="702"/>
      <c r="BF87" s="702"/>
      <c r="BG87" s="702"/>
      <c r="BH87" s="702"/>
      <c r="BI87" s="702"/>
      <c r="BJ87" s="702"/>
      <c r="BK87" s="702"/>
      <c r="BL87" s="703"/>
    </row>
    <row r="88" spans="2:64" s="34" customFormat="1" ht="18" customHeight="1">
      <c r="B88" s="695"/>
      <c r="C88" s="696"/>
      <c r="D88" s="696"/>
      <c r="E88" s="696"/>
      <c r="F88" s="696"/>
      <c r="G88" s="697"/>
      <c r="H88" s="695"/>
      <c r="I88" s="696"/>
      <c r="J88" s="696"/>
      <c r="K88" s="697"/>
      <c r="L88" s="695"/>
      <c r="M88" s="696"/>
      <c r="N88" s="696"/>
      <c r="O88" s="696"/>
      <c r="P88" s="697"/>
      <c r="Q88" s="695"/>
      <c r="R88" s="696"/>
      <c r="S88" s="697"/>
      <c r="T88" s="704"/>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c r="BD88" s="705"/>
      <c r="BE88" s="705"/>
      <c r="BF88" s="705"/>
      <c r="BG88" s="705"/>
      <c r="BH88" s="705"/>
      <c r="BI88" s="705"/>
      <c r="BJ88" s="705"/>
      <c r="BK88" s="705"/>
      <c r="BL88" s="706"/>
    </row>
    <row r="89" spans="2:64" s="34" customFormat="1" ht="18" customHeight="1">
      <c r="B89" s="698"/>
      <c r="C89" s="699"/>
      <c r="D89" s="699"/>
      <c r="E89" s="699"/>
      <c r="F89" s="699"/>
      <c r="G89" s="700"/>
      <c r="H89" s="698"/>
      <c r="I89" s="699"/>
      <c r="J89" s="699"/>
      <c r="K89" s="700"/>
      <c r="L89" s="698"/>
      <c r="M89" s="699"/>
      <c r="N89" s="699"/>
      <c r="O89" s="699"/>
      <c r="P89" s="700"/>
      <c r="Q89" s="698"/>
      <c r="R89" s="699"/>
      <c r="S89" s="700"/>
      <c r="T89" s="707"/>
      <c r="U89" s="708"/>
      <c r="V89" s="708"/>
      <c r="W89" s="708"/>
      <c r="X89" s="708"/>
      <c r="Y89" s="708"/>
      <c r="Z89" s="708"/>
      <c r="AA89" s="708"/>
      <c r="AB89" s="708"/>
      <c r="AC89" s="708"/>
      <c r="AD89" s="708"/>
      <c r="AE89" s="708"/>
      <c r="AF89" s="708"/>
      <c r="AG89" s="708"/>
      <c r="AH89" s="708"/>
      <c r="AI89" s="708"/>
      <c r="AJ89" s="708"/>
      <c r="AK89" s="708"/>
      <c r="AL89" s="708"/>
      <c r="AM89" s="708"/>
      <c r="AN89" s="708"/>
      <c r="AO89" s="708"/>
      <c r="AP89" s="708"/>
      <c r="AQ89" s="708"/>
      <c r="AR89" s="708"/>
      <c r="AS89" s="708"/>
      <c r="AT89" s="708"/>
      <c r="AU89" s="708"/>
      <c r="AV89" s="708"/>
      <c r="AW89" s="708"/>
      <c r="AX89" s="708"/>
      <c r="AY89" s="708"/>
      <c r="AZ89" s="708"/>
      <c r="BA89" s="708"/>
      <c r="BB89" s="708"/>
      <c r="BC89" s="708"/>
      <c r="BD89" s="708"/>
      <c r="BE89" s="708"/>
      <c r="BF89" s="708"/>
      <c r="BG89" s="708"/>
      <c r="BH89" s="708"/>
      <c r="BI89" s="708"/>
      <c r="BJ89" s="708"/>
      <c r="BK89" s="708"/>
      <c r="BL89" s="709"/>
    </row>
    <row r="90" spans="2:64" s="34" customFormat="1" ht="18" customHeight="1">
      <c r="B90" s="710" t="s">
        <v>586</v>
      </c>
      <c r="C90" s="711"/>
      <c r="D90" s="711"/>
      <c r="E90" s="711"/>
      <c r="F90" s="711"/>
      <c r="G90" s="712"/>
      <c r="H90" s="710" t="s">
        <v>414</v>
      </c>
      <c r="I90" s="711"/>
      <c r="J90" s="711"/>
      <c r="K90" s="712"/>
      <c r="L90" s="710" t="s">
        <v>414</v>
      </c>
      <c r="M90" s="711"/>
      <c r="N90" s="711"/>
      <c r="O90" s="711"/>
      <c r="P90" s="712"/>
      <c r="Q90" s="710">
        <v>200</v>
      </c>
      <c r="R90" s="711"/>
      <c r="S90" s="712"/>
      <c r="T90" s="683" t="s">
        <v>987</v>
      </c>
      <c r="U90" s="684"/>
      <c r="V90" s="684"/>
      <c r="W90" s="684"/>
      <c r="X90" s="684"/>
      <c r="Y90" s="684"/>
      <c r="Z90" s="684"/>
      <c r="AA90" s="684"/>
      <c r="AB90" s="684"/>
      <c r="AC90" s="684"/>
      <c r="AD90" s="684"/>
      <c r="AE90" s="684"/>
      <c r="AF90" s="684"/>
      <c r="AG90" s="684"/>
      <c r="AH90" s="684"/>
      <c r="AI90" s="684"/>
      <c r="AJ90" s="684"/>
      <c r="AK90" s="684"/>
      <c r="AL90" s="684"/>
      <c r="AM90" s="684"/>
      <c r="AN90" s="684"/>
      <c r="AO90" s="684"/>
      <c r="AP90" s="684"/>
      <c r="AQ90" s="684"/>
      <c r="AR90" s="684"/>
      <c r="AS90" s="684"/>
      <c r="AT90" s="684"/>
      <c r="AU90" s="684"/>
      <c r="AV90" s="684"/>
      <c r="AW90" s="684"/>
      <c r="AX90" s="684"/>
      <c r="AY90" s="684"/>
      <c r="AZ90" s="684"/>
      <c r="BA90" s="684"/>
      <c r="BB90" s="684"/>
      <c r="BC90" s="684"/>
      <c r="BD90" s="684"/>
      <c r="BE90" s="684"/>
      <c r="BF90" s="684"/>
      <c r="BG90" s="684"/>
      <c r="BH90" s="684"/>
      <c r="BI90" s="684"/>
      <c r="BJ90" s="684"/>
      <c r="BK90" s="684"/>
      <c r="BL90" s="685"/>
    </row>
    <row r="91" spans="2:64" s="34" customFormat="1" ht="18" customHeight="1">
      <c r="B91" s="713"/>
      <c r="C91" s="714"/>
      <c r="D91" s="714"/>
      <c r="E91" s="714"/>
      <c r="F91" s="714"/>
      <c r="G91" s="715"/>
      <c r="H91" s="713"/>
      <c r="I91" s="714"/>
      <c r="J91" s="714"/>
      <c r="K91" s="715"/>
      <c r="L91" s="713"/>
      <c r="M91" s="714"/>
      <c r="N91" s="714"/>
      <c r="O91" s="714"/>
      <c r="P91" s="715"/>
      <c r="Q91" s="713"/>
      <c r="R91" s="714"/>
      <c r="S91" s="715"/>
      <c r="T91" s="686"/>
      <c r="U91" s="687"/>
      <c r="V91" s="687"/>
      <c r="W91" s="687"/>
      <c r="X91" s="687"/>
      <c r="Y91" s="687"/>
      <c r="Z91" s="687"/>
      <c r="AA91" s="687"/>
      <c r="AB91" s="687"/>
      <c r="AC91" s="687"/>
      <c r="AD91" s="687"/>
      <c r="AE91" s="687"/>
      <c r="AF91" s="687"/>
      <c r="AG91" s="687"/>
      <c r="AH91" s="687"/>
      <c r="AI91" s="687"/>
      <c r="AJ91" s="687"/>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c r="BK91" s="687"/>
      <c r="BL91" s="688"/>
    </row>
    <row r="92" spans="2:64" s="34" customFormat="1" ht="18" customHeight="1">
      <c r="B92" s="716"/>
      <c r="C92" s="717"/>
      <c r="D92" s="717"/>
      <c r="E92" s="717"/>
      <c r="F92" s="717"/>
      <c r="G92" s="718"/>
      <c r="H92" s="716"/>
      <c r="I92" s="717"/>
      <c r="J92" s="717"/>
      <c r="K92" s="718"/>
      <c r="L92" s="716"/>
      <c r="M92" s="717"/>
      <c r="N92" s="717"/>
      <c r="O92" s="717"/>
      <c r="P92" s="718"/>
      <c r="Q92" s="716"/>
      <c r="R92" s="717"/>
      <c r="S92" s="718"/>
      <c r="T92" s="689"/>
      <c r="U92" s="690"/>
      <c r="V92" s="690"/>
      <c r="W92" s="690"/>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1"/>
    </row>
    <row r="93" spans="2:64" s="34" customFormat="1" ht="18" customHeight="1">
      <c r="B93" s="692" t="s">
        <v>588</v>
      </c>
      <c r="C93" s="693"/>
      <c r="D93" s="693"/>
      <c r="E93" s="693"/>
      <c r="F93" s="693"/>
      <c r="G93" s="694"/>
      <c r="H93" s="692" t="s">
        <v>414</v>
      </c>
      <c r="I93" s="693"/>
      <c r="J93" s="693"/>
      <c r="K93" s="694"/>
      <c r="L93" s="692" t="s">
        <v>414</v>
      </c>
      <c r="M93" s="693"/>
      <c r="N93" s="693"/>
      <c r="O93" s="693"/>
      <c r="P93" s="694"/>
      <c r="Q93" s="692">
        <v>100</v>
      </c>
      <c r="R93" s="693"/>
      <c r="S93" s="694"/>
      <c r="T93" s="701" t="s">
        <v>988</v>
      </c>
      <c r="U93" s="702"/>
      <c r="V93" s="702"/>
      <c r="W93" s="702"/>
      <c r="X93" s="702"/>
      <c r="Y93" s="702"/>
      <c r="Z93" s="702"/>
      <c r="AA93" s="702"/>
      <c r="AB93" s="702"/>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702"/>
      <c r="BE93" s="702"/>
      <c r="BF93" s="702"/>
      <c r="BG93" s="702"/>
      <c r="BH93" s="702"/>
      <c r="BI93" s="702"/>
      <c r="BJ93" s="702"/>
      <c r="BK93" s="702"/>
      <c r="BL93" s="703"/>
    </row>
    <row r="94" spans="2:64" s="34" customFormat="1" ht="18" customHeight="1">
      <c r="B94" s="695"/>
      <c r="C94" s="696"/>
      <c r="D94" s="696"/>
      <c r="E94" s="696"/>
      <c r="F94" s="696"/>
      <c r="G94" s="697"/>
      <c r="H94" s="695"/>
      <c r="I94" s="696"/>
      <c r="J94" s="696"/>
      <c r="K94" s="697"/>
      <c r="L94" s="695"/>
      <c r="M94" s="696"/>
      <c r="N94" s="696"/>
      <c r="O94" s="696"/>
      <c r="P94" s="697"/>
      <c r="Q94" s="695"/>
      <c r="R94" s="696"/>
      <c r="S94" s="697"/>
      <c r="T94" s="704"/>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c r="BD94" s="705"/>
      <c r="BE94" s="705"/>
      <c r="BF94" s="705"/>
      <c r="BG94" s="705"/>
      <c r="BH94" s="705"/>
      <c r="BI94" s="705"/>
      <c r="BJ94" s="705"/>
      <c r="BK94" s="705"/>
      <c r="BL94" s="706"/>
    </row>
    <row r="95" spans="2:64" s="34" customFormat="1" ht="18" customHeight="1">
      <c r="B95" s="698"/>
      <c r="C95" s="699"/>
      <c r="D95" s="699"/>
      <c r="E95" s="699"/>
      <c r="F95" s="699"/>
      <c r="G95" s="700"/>
      <c r="H95" s="698"/>
      <c r="I95" s="699"/>
      <c r="J95" s="699"/>
      <c r="K95" s="700"/>
      <c r="L95" s="698"/>
      <c r="M95" s="699"/>
      <c r="N95" s="699"/>
      <c r="O95" s="699"/>
      <c r="P95" s="700"/>
      <c r="Q95" s="698"/>
      <c r="R95" s="699"/>
      <c r="S95" s="700"/>
      <c r="T95" s="707"/>
      <c r="U95" s="708"/>
      <c r="V95" s="708"/>
      <c r="W95" s="708"/>
      <c r="X95" s="708"/>
      <c r="Y95" s="708"/>
      <c r="Z95" s="708"/>
      <c r="AA95" s="708"/>
      <c r="AB95" s="708"/>
      <c r="AC95" s="708"/>
      <c r="AD95" s="708"/>
      <c r="AE95" s="708"/>
      <c r="AF95" s="708"/>
      <c r="AG95" s="708"/>
      <c r="AH95" s="708"/>
      <c r="AI95" s="708"/>
      <c r="AJ95" s="708"/>
      <c r="AK95" s="708"/>
      <c r="AL95" s="708"/>
      <c r="AM95" s="708"/>
      <c r="AN95" s="708"/>
      <c r="AO95" s="708"/>
      <c r="AP95" s="708"/>
      <c r="AQ95" s="708"/>
      <c r="AR95" s="708"/>
      <c r="AS95" s="708"/>
      <c r="AT95" s="708"/>
      <c r="AU95" s="708"/>
      <c r="AV95" s="708"/>
      <c r="AW95" s="708"/>
      <c r="AX95" s="708"/>
      <c r="AY95" s="708"/>
      <c r="AZ95" s="708"/>
      <c r="BA95" s="708"/>
      <c r="BB95" s="708"/>
      <c r="BC95" s="708"/>
      <c r="BD95" s="708"/>
      <c r="BE95" s="708"/>
      <c r="BF95" s="708"/>
      <c r="BG95" s="708"/>
      <c r="BH95" s="708"/>
      <c r="BI95" s="708"/>
      <c r="BJ95" s="708"/>
      <c r="BK95" s="708"/>
      <c r="BL95" s="709"/>
    </row>
    <row r="96" spans="2:64" s="34" customFormat="1" ht="18" customHeight="1">
      <c r="B96" s="710" t="s">
        <v>590</v>
      </c>
      <c r="C96" s="711"/>
      <c r="D96" s="711"/>
      <c r="E96" s="711"/>
      <c r="F96" s="711"/>
      <c r="G96" s="712"/>
      <c r="H96" s="710" t="s">
        <v>414</v>
      </c>
      <c r="I96" s="711"/>
      <c r="J96" s="711"/>
      <c r="K96" s="712"/>
      <c r="L96" s="710">
        <v>-10</v>
      </c>
      <c r="M96" s="711"/>
      <c r="N96" s="711"/>
      <c r="O96" s="711"/>
      <c r="P96" s="712"/>
      <c r="Q96" s="710">
        <v>300</v>
      </c>
      <c r="R96" s="711"/>
      <c r="S96" s="712"/>
      <c r="T96" s="683" t="s">
        <v>989</v>
      </c>
      <c r="U96" s="684"/>
      <c r="V96" s="684"/>
      <c r="W96" s="684"/>
      <c r="X96" s="684"/>
      <c r="Y96" s="684"/>
      <c r="Z96" s="684"/>
      <c r="AA96" s="684"/>
      <c r="AB96" s="684"/>
      <c r="AC96" s="684"/>
      <c r="AD96" s="684"/>
      <c r="AE96" s="684"/>
      <c r="AF96" s="684"/>
      <c r="AG96" s="684"/>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5"/>
    </row>
    <row r="97" spans="2:64" s="34" customFormat="1" ht="18" customHeight="1">
      <c r="B97" s="713"/>
      <c r="C97" s="714"/>
      <c r="D97" s="714"/>
      <c r="E97" s="714"/>
      <c r="F97" s="714"/>
      <c r="G97" s="715"/>
      <c r="H97" s="713"/>
      <c r="I97" s="714"/>
      <c r="J97" s="714"/>
      <c r="K97" s="715"/>
      <c r="L97" s="713"/>
      <c r="M97" s="714"/>
      <c r="N97" s="714"/>
      <c r="O97" s="714"/>
      <c r="P97" s="715"/>
      <c r="Q97" s="713"/>
      <c r="R97" s="714"/>
      <c r="S97" s="715"/>
      <c r="T97" s="686"/>
      <c r="U97" s="687"/>
      <c r="V97" s="687"/>
      <c r="W97" s="687"/>
      <c r="X97" s="687"/>
      <c r="Y97" s="687"/>
      <c r="Z97" s="687"/>
      <c r="AA97" s="687"/>
      <c r="AB97" s="687"/>
      <c r="AC97" s="687"/>
      <c r="AD97" s="687"/>
      <c r="AE97" s="687"/>
      <c r="AF97" s="687"/>
      <c r="AG97" s="687"/>
      <c r="AH97" s="687"/>
      <c r="AI97" s="687"/>
      <c r="AJ97" s="687"/>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c r="BK97" s="687"/>
      <c r="BL97" s="688"/>
    </row>
    <row r="98" spans="2:64" s="34" customFormat="1" ht="18" customHeight="1">
      <c r="B98" s="716"/>
      <c r="C98" s="717"/>
      <c r="D98" s="717"/>
      <c r="E98" s="717"/>
      <c r="F98" s="717"/>
      <c r="G98" s="718"/>
      <c r="H98" s="716"/>
      <c r="I98" s="717"/>
      <c r="J98" s="717"/>
      <c r="K98" s="718"/>
      <c r="L98" s="716"/>
      <c r="M98" s="717"/>
      <c r="N98" s="717"/>
      <c r="O98" s="717"/>
      <c r="P98" s="718"/>
      <c r="Q98" s="716"/>
      <c r="R98" s="717"/>
      <c r="S98" s="718"/>
      <c r="T98" s="689"/>
      <c r="U98" s="690"/>
      <c r="V98" s="690"/>
      <c r="W98" s="690"/>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1"/>
    </row>
    <row r="99" spans="2:64" s="34" customFormat="1" ht="18" customHeight="1">
      <c r="B99" s="692" t="s">
        <v>592</v>
      </c>
      <c r="C99" s="693"/>
      <c r="D99" s="693"/>
      <c r="E99" s="693"/>
      <c r="F99" s="693"/>
      <c r="G99" s="694"/>
      <c r="H99" s="692" t="s">
        <v>414</v>
      </c>
      <c r="I99" s="693"/>
      <c r="J99" s="693"/>
      <c r="K99" s="694"/>
      <c r="L99" s="692" t="s">
        <v>414</v>
      </c>
      <c r="M99" s="693"/>
      <c r="N99" s="693"/>
      <c r="O99" s="693"/>
      <c r="P99" s="694"/>
      <c r="Q99" s="692">
        <v>300</v>
      </c>
      <c r="R99" s="693"/>
      <c r="S99" s="694"/>
      <c r="T99" s="701" t="s">
        <v>990</v>
      </c>
      <c r="U99" s="702"/>
      <c r="V99" s="702"/>
      <c r="W99" s="702"/>
      <c r="X99" s="702"/>
      <c r="Y99" s="702"/>
      <c r="Z99" s="702"/>
      <c r="AA99" s="702"/>
      <c r="AB99" s="702"/>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702"/>
      <c r="BE99" s="702"/>
      <c r="BF99" s="702"/>
      <c r="BG99" s="702"/>
      <c r="BH99" s="702"/>
      <c r="BI99" s="702"/>
      <c r="BJ99" s="702"/>
      <c r="BK99" s="702"/>
      <c r="BL99" s="703"/>
    </row>
    <row r="100" spans="2:64" s="34" customFormat="1" ht="18" customHeight="1">
      <c r="B100" s="695"/>
      <c r="C100" s="696"/>
      <c r="D100" s="696"/>
      <c r="E100" s="696"/>
      <c r="F100" s="696"/>
      <c r="G100" s="697"/>
      <c r="H100" s="695"/>
      <c r="I100" s="696"/>
      <c r="J100" s="696"/>
      <c r="K100" s="697"/>
      <c r="L100" s="695"/>
      <c r="M100" s="696"/>
      <c r="N100" s="696"/>
      <c r="O100" s="696"/>
      <c r="P100" s="697"/>
      <c r="Q100" s="695"/>
      <c r="R100" s="696"/>
      <c r="S100" s="697"/>
      <c r="T100" s="704"/>
      <c r="U100" s="705"/>
      <c r="V100" s="705"/>
      <c r="W100" s="705"/>
      <c r="X100" s="705"/>
      <c r="Y100" s="705"/>
      <c r="Z100" s="705"/>
      <c r="AA100" s="705"/>
      <c r="AB100" s="705"/>
      <c r="AC100" s="705"/>
      <c r="AD100" s="705"/>
      <c r="AE100" s="705"/>
      <c r="AF100" s="705"/>
      <c r="AG100" s="705"/>
      <c r="AH100" s="705"/>
      <c r="AI100" s="705"/>
      <c r="AJ100" s="705"/>
      <c r="AK100" s="705"/>
      <c r="AL100" s="705"/>
      <c r="AM100" s="705"/>
      <c r="AN100" s="705"/>
      <c r="AO100" s="705"/>
      <c r="AP100" s="705"/>
      <c r="AQ100" s="705"/>
      <c r="AR100" s="705"/>
      <c r="AS100" s="705"/>
      <c r="AT100" s="705"/>
      <c r="AU100" s="705"/>
      <c r="AV100" s="705"/>
      <c r="AW100" s="705"/>
      <c r="AX100" s="705"/>
      <c r="AY100" s="705"/>
      <c r="AZ100" s="705"/>
      <c r="BA100" s="705"/>
      <c r="BB100" s="705"/>
      <c r="BC100" s="705"/>
      <c r="BD100" s="705"/>
      <c r="BE100" s="705"/>
      <c r="BF100" s="705"/>
      <c r="BG100" s="705"/>
      <c r="BH100" s="705"/>
      <c r="BI100" s="705"/>
      <c r="BJ100" s="705"/>
      <c r="BK100" s="705"/>
      <c r="BL100" s="706"/>
    </row>
    <row r="101" spans="2:64" s="34" customFormat="1" ht="18" customHeight="1">
      <c r="B101" s="698"/>
      <c r="C101" s="699"/>
      <c r="D101" s="699"/>
      <c r="E101" s="699"/>
      <c r="F101" s="699"/>
      <c r="G101" s="700"/>
      <c r="H101" s="698"/>
      <c r="I101" s="699"/>
      <c r="J101" s="699"/>
      <c r="K101" s="700"/>
      <c r="L101" s="698"/>
      <c r="M101" s="699"/>
      <c r="N101" s="699"/>
      <c r="O101" s="699"/>
      <c r="P101" s="700"/>
      <c r="Q101" s="698"/>
      <c r="R101" s="699"/>
      <c r="S101" s="700"/>
      <c r="T101" s="707"/>
      <c r="U101" s="708"/>
      <c r="V101" s="708"/>
      <c r="W101" s="708"/>
      <c r="X101" s="708"/>
      <c r="Y101" s="708"/>
      <c r="Z101" s="708"/>
      <c r="AA101" s="708"/>
      <c r="AB101" s="708"/>
      <c r="AC101" s="708"/>
      <c r="AD101" s="708"/>
      <c r="AE101" s="708"/>
      <c r="AF101" s="708"/>
      <c r="AG101" s="708"/>
      <c r="AH101" s="708"/>
      <c r="AI101" s="708"/>
      <c r="AJ101" s="708"/>
      <c r="AK101" s="708"/>
      <c r="AL101" s="708"/>
      <c r="AM101" s="708"/>
      <c r="AN101" s="708"/>
      <c r="AO101" s="708"/>
      <c r="AP101" s="708"/>
      <c r="AQ101" s="708"/>
      <c r="AR101" s="708"/>
      <c r="AS101" s="708"/>
      <c r="AT101" s="708"/>
      <c r="AU101" s="708"/>
      <c r="AV101" s="708"/>
      <c r="AW101" s="708"/>
      <c r="AX101" s="708"/>
      <c r="AY101" s="708"/>
      <c r="AZ101" s="708"/>
      <c r="BA101" s="708"/>
      <c r="BB101" s="708"/>
      <c r="BC101" s="708"/>
      <c r="BD101" s="708"/>
      <c r="BE101" s="708"/>
      <c r="BF101" s="708"/>
      <c r="BG101" s="708"/>
      <c r="BH101" s="708"/>
      <c r="BI101" s="708"/>
      <c r="BJ101" s="708"/>
      <c r="BK101" s="708"/>
      <c r="BL101" s="709"/>
    </row>
    <row r="102" spans="2:64" s="34" customFormat="1" ht="18" customHeight="1">
      <c r="B102" s="710" t="s">
        <v>594</v>
      </c>
      <c r="C102" s="711"/>
      <c r="D102" s="711"/>
      <c r="E102" s="711"/>
      <c r="F102" s="711"/>
      <c r="G102" s="712"/>
      <c r="H102" s="710" t="s">
        <v>414</v>
      </c>
      <c r="I102" s="711"/>
      <c r="J102" s="711"/>
      <c r="K102" s="712"/>
      <c r="L102" s="710">
        <v>-20</v>
      </c>
      <c r="M102" s="711"/>
      <c r="N102" s="711"/>
      <c r="O102" s="711"/>
      <c r="P102" s="712"/>
      <c r="Q102" s="710">
        <v>200</v>
      </c>
      <c r="R102" s="711"/>
      <c r="S102" s="712"/>
      <c r="T102" s="683" t="s">
        <v>991</v>
      </c>
      <c r="U102" s="684"/>
      <c r="V102" s="684"/>
      <c r="W102" s="684"/>
      <c r="X102" s="684"/>
      <c r="Y102" s="684"/>
      <c r="Z102" s="684"/>
      <c r="AA102" s="684"/>
      <c r="AB102" s="684"/>
      <c r="AC102" s="684"/>
      <c r="AD102" s="684"/>
      <c r="AE102" s="684"/>
      <c r="AF102" s="684"/>
      <c r="AG102" s="684"/>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5"/>
    </row>
    <row r="103" spans="2:64" s="34" customFormat="1" ht="18" customHeight="1">
      <c r="B103" s="713"/>
      <c r="C103" s="714"/>
      <c r="D103" s="714"/>
      <c r="E103" s="714"/>
      <c r="F103" s="714"/>
      <c r="G103" s="715"/>
      <c r="H103" s="713"/>
      <c r="I103" s="714"/>
      <c r="J103" s="714"/>
      <c r="K103" s="715"/>
      <c r="L103" s="713"/>
      <c r="M103" s="714"/>
      <c r="N103" s="714"/>
      <c r="O103" s="714"/>
      <c r="P103" s="715"/>
      <c r="Q103" s="713"/>
      <c r="R103" s="714"/>
      <c r="S103" s="715"/>
      <c r="T103" s="686"/>
      <c r="U103" s="687"/>
      <c r="V103" s="687"/>
      <c r="W103" s="687"/>
      <c r="X103" s="687"/>
      <c r="Y103" s="687"/>
      <c r="Z103" s="687"/>
      <c r="AA103" s="687"/>
      <c r="AB103" s="687"/>
      <c r="AC103" s="687"/>
      <c r="AD103" s="687"/>
      <c r="AE103" s="687"/>
      <c r="AF103" s="687"/>
      <c r="AG103" s="687"/>
      <c r="AH103" s="687"/>
      <c r="AI103" s="687"/>
      <c r="AJ103" s="687"/>
      <c r="AK103" s="687"/>
      <c r="AL103" s="687"/>
      <c r="AM103" s="687"/>
      <c r="AN103" s="687"/>
      <c r="AO103" s="687"/>
      <c r="AP103" s="687"/>
      <c r="AQ103" s="687"/>
      <c r="AR103" s="687"/>
      <c r="AS103" s="687"/>
      <c r="AT103" s="687"/>
      <c r="AU103" s="687"/>
      <c r="AV103" s="687"/>
      <c r="AW103" s="687"/>
      <c r="AX103" s="687"/>
      <c r="AY103" s="687"/>
      <c r="AZ103" s="687"/>
      <c r="BA103" s="687"/>
      <c r="BB103" s="687"/>
      <c r="BC103" s="687"/>
      <c r="BD103" s="687"/>
      <c r="BE103" s="687"/>
      <c r="BF103" s="687"/>
      <c r="BG103" s="687"/>
      <c r="BH103" s="687"/>
      <c r="BI103" s="687"/>
      <c r="BJ103" s="687"/>
      <c r="BK103" s="687"/>
      <c r="BL103" s="688"/>
    </row>
    <row r="104" spans="2:64" s="34" customFormat="1" ht="18" customHeight="1">
      <c r="B104" s="716"/>
      <c r="C104" s="717"/>
      <c r="D104" s="717"/>
      <c r="E104" s="717"/>
      <c r="F104" s="717"/>
      <c r="G104" s="718"/>
      <c r="H104" s="716"/>
      <c r="I104" s="717"/>
      <c r="J104" s="717"/>
      <c r="K104" s="718"/>
      <c r="L104" s="716"/>
      <c r="M104" s="717"/>
      <c r="N104" s="717"/>
      <c r="O104" s="717"/>
      <c r="P104" s="718"/>
      <c r="Q104" s="716"/>
      <c r="R104" s="717"/>
      <c r="S104" s="718"/>
      <c r="T104" s="689"/>
      <c r="U104" s="690"/>
      <c r="V104" s="690"/>
      <c r="W104" s="690"/>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1"/>
    </row>
    <row r="105" spans="2:64" s="34" customFormat="1" ht="18" customHeight="1">
      <c r="B105" s="692" t="s">
        <v>596</v>
      </c>
      <c r="C105" s="693"/>
      <c r="D105" s="693"/>
      <c r="E105" s="693"/>
      <c r="F105" s="693"/>
      <c r="G105" s="694"/>
      <c r="H105" s="692" t="s">
        <v>414</v>
      </c>
      <c r="I105" s="693"/>
      <c r="J105" s="693"/>
      <c r="K105" s="694"/>
      <c r="L105" s="692">
        <v>-10</v>
      </c>
      <c r="M105" s="693"/>
      <c r="N105" s="693"/>
      <c r="O105" s="693"/>
      <c r="P105" s="694"/>
      <c r="Q105" s="692">
        <v>300</v>
      </c>
      <c r="R105" s="693"/>
      <c r="S105" s="694"/>
      <c r="T105" s="701" t="s">
        <v>992</v>
      </c>
      <c r="U105" s="702"/>
      <c r="V105" s="702"/>
      <c r="W105" s="702"/>
      <c r="X105" s="702"/>
      <c r="Y105" s="702"/>
      <c r="Z105" s="702"/>
      <c r="AA105" s="702"/>
      <c r="AB105" s="702"/>
      <c r="AC105" s="702"/>
      <c r="AD105" s="702"/>
      <c r="AE105" s="702"/>
      <c r="AF105" s="702"/>
      <c r="AG105" s="702"/>
      <c r="AH105" s="702"/>
      <c r="AI105" s="702"/>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702"/>
      <c r="BE105" s="702"/>
      <c r="BF105" s="702"/>
      <c r="BG105" s="702"/>
      <c r="BH105" s="702"/>
      <c r="BI105" s="702"/>
      <c r="BJ105" s="702"/>
      <c r="BK105" s="702"/>
      <c r="BL105" s="703"/>
    </row>
    <row r="106" spans="2:64" s="34" customFormat="1" ht="18" customHeight="1">
      <c r="B106" s="695"/>
      <c r="C106" s="696"/>
      <c r="D106" s="696"/>
      <c r="E106" s="696"/>
      <c r="F106" s="696"/>
      <c r="G106" s="697"/>
      <c r="H106" s="695"/>
      <c r="I106" s="696"/>
      <c r="J106" s="696"/>
      <c r="K106" s="697"/>
      <c r="L106" s="695"/>
      <c r="M106" s="696"/>
      <c r="N106" s="696"/>
      <c r="O106" s="696"/>
      <c r="P106" s="697"/>
      <c r="Q106" s="695"/>
      <c r="R106" s="696"/>
      <c r="S106" s="697"/>
      <c r="T106" s="704"/>
      <c r="U106" s="705"/>
      <c r="V106" s="705"/>
      <c r="W106" s="705"/>
      <c r="X106" s="705"/>
      <c r="Y106" s="705"/>
      <c r="Z106" s="705"/>
      <c r="AA106" s="705"/>
      <c r="AB106" s="705"/>
      <c r="AC106" s="705"/>
      <c r="AD106" s="705"/>
      <c r="AE106" s="705"/>
      <c r="AF106" s="705"/>
      <c r="AG106" s="705"/>
      <c r="AH106" s="705"/>
      <c r="AI106" s="705"/>
      <c r="AJ106" s="705"/>
      <c r="AK106" s="705"/>
      <c r="AL106" s="705"/>
      <c r="AM106" s="705"/>
      <c r="AN106" s="705"/>
      <c r="AO106" s="705"/>
      <c r="AP106" s="705"/>
      <c r="AQ106" s="705"/>
      <c r="AR106" s="705"/>
      <c r="AS106" s="705"/>
      <c r="AT106" s="705"/>
      <c r="AU106" s="705"/>
      <c r="AV106" s="705"/>
      <c r="AW106" s="705"/>
      <c r="AX106" s="705"/>
      <c r="AY106" s="705"/>
      <c r="AZ106" s="705"/>
      <c r="BA106" s="705"/>
      <c r="BB106" s="705"/>
      <c r="BC106" s="705"/>
      <c r="BD106" s="705"/>
      <c r="BE106" s="705"/>
      <c r="BF106" s="705"/>
      <c r="BG106" s="705"/>
      <c r="BH106" s="705"/>
      <c r="BI106" s="705"/>
      <c r="BJ106" s="705"/>
      <c r="BK106" s="705"/>
      <c r="BL106" s="706"/>
    </row>
    <row r="107" spans="2:64" s="34" customFormat="1" ht="18" customHeight="1">
      <c r="B107" s="698"/>
      <c r="C107" s="699"/>
      <c r="D107" s="699"/>
      <c r="E107" s="699"/>
      <c r="F107" s="699"/>
      <c r="G107" s="700"/>
      <c r="H107" s="698"/>
      <c r="I107" s="699"/>
      <c r="J107" s="699"/>
      <c r="K107" s="700"/>
      <c r="L107" s="698"/>
      <c r="M107" s="699"/>
      <c r="N107" s="699"/>
      <c r="O107" s="699"/>
      <c r="P107" s="700"/>
      <c r="Q107" s="698"/>
      <c r="R107" s="699"/>
      <c r="S107" s="700"/>
      <c r="T107" s="707"/>
      <c r="U107" s="708"/>
      <c r="V107" s="708"/>
      <c r="W107" s="708"/>
      <c r="X107" s="708"/>
      <c r="Y107" s="708"/>
      <c r="Z107" s="708"/>
      <c r="AA107" s="708"/>
      <c r="AB107" s="708"/>
      <c r="AC107" s="708"/>
      <c r="AD107" s="708"/>
      <c r="AE107" s="708"/>
      <c r="AF107" s="708"/>
      <c r="AG107" s="708"/>
      <c r="AH107" s="708"/>
      <c r="AI107" s="708"/>
      <c r="AJ107" s="708"/>
      <c r="AK107" s="708"/>
      <c r="AL107" s="708"/>
      <c r="AM107" s="708"/>
      <c r="AN107" s="708"/>
      <c r="AO107" s="708"/>
      <c r="AP107" s="708"/>
      <c r="AQ107" s="708"/>
      <c r="AR107" s="708"/>
      <c r="AS107" s="708"/>
      <c r="AT107" s="708"/>
      <c r="AU107" s="708"/>
      <c r="AV107" s="708"/>
      <c r="AW107" s="708"/>
      <c r="AX107" s="708"/>
      <c r="AY107" s="708"/>
      <c r="AZ107" s="708"/>
      <c r="BA107" s="708"/>
      <c r="BB107" s="708"/>
      <c r="BC107" s="708"/>
      <c r="BD107" s="708"/>
      <c r="BE107" s="708"/>
      <c r="BF107" s="708"/>
      <c r="BG107" s="708"/>
      <c r="BH107" s="708"/>
      <c r="BI107" s="708"/>
      <c r="BJ107" s="708"/>
      <c r="BK107" s="708"/>
      <c r="BL107" s="709"/>
    </row>
    <row r="108" spans="2:64" s="34" customFormat="1" ht="18" customHeight="1">
      <c r="B108" s="710" t="s">
        <v>598</v>
      </c>
      <c r="C108" s="711"/>
      <c r="D108" s="711"/>
      <c r="E108" s="711"/>
      <c r="F108" s="711"/>
      <c r="G108" s="712"/>
      <c r="H108" s="710">
        <v>-20</v>
      </c>
      <c r="I108" s="711"/>
      <c r="J108" s="711"/>
      <c r="K108" s="712"/>
      <c r="L108" s="710" t="s">
        <v>414</v>
      </c>
      <c r="M108" s="711"/>
      <c r="N108" s="711"/>
      <c r="O108" s="711"/>
      <c r="P108" s="712"/>
      <c r="Q108" s="710">
        <v>600</v>
      </c>
      <c r="R108" s="711"/>
      <c r="S108" s="712"/>
      <c r="T108" s="683" t="s">
        <v>993</v>
      </c>
      <c r="U108" s="684"/>
      <c r="V108" s="684"/>
      <c r="W108" s="684"/>
      <c r="X108" s="684"/>
      <c r="Y108" s="684"/>
      <c r="Z108" s="684"/>
      <c r="AA108" s="684"/>
      <c r="AB108" s="684"/>
      <c r="AC108" s="684"/>
      <c r="AD108" s="684"/>
      <c r="AE108" s="684"/>
      <c r="AF108" s="684"/>
      <c r="AG108" s="684"/>
      <c r="AH108" s="684"/>
      <c r="AI108" s="684"/>
      <c r="AJ108" s="684"/>
      <c r="AK108" s="684"/>
      <c r="AL108" s="684"/>
      <c r="AM108" s="684"/>
      <c r="AN108" s="684"/>
      <c r="AO108" s="684"/>
      <c r="AP108" s="684"/>
      <c r="AQ108" s="684"/>
      <c r="AR108" s="684"/>
      <c r="AS108" s="684"/>
      <c r="AT108" s="684"/>
      <c r="AU108" s="684"/>
      <c r="AV108" s="684"/>
      <c r="AW108" s="684"/>
      <c r="AX108" s="684"/>
      <c r="AY108" s="684"/>
      <c r="AZ108" s="684"/>
      <c r="BA108" s="684"/>
      <c r="BB108" s="684"/>
      <c r="BC108" s="684"/>
      <c r="BD108" s="684"/>
      <c r="BE108" s="684"/>
      <c r="BF108" s="684"/>
      <c r="BG108" s="684"/>
      <c r="BH108" s="684"/>
      <c r="BI108" s="684"/>
      <c r="BJ108" s="684"/>
      <c r="BK108" s="684"/>
      <c r="BL108" s="685"/>
    </row>
    <row r="109" spans="2:64" s="34" customFormat="1" ht="18" customHeight="1">
      <c r="B109" s="713"/>
      <c r="C109" s="714"/>
      <c r="D109" s="714"/>
      <c r="E109" s="714"/>
      <c r="F109" s="714"/>
      <c r="G109" s="715"/>
      <c r="H109" s="713"/>
      <c r="I109" s="714"/>
      <c r="J109" s="714"/>
      <c r="K109" s="715"/>
      <c r="L109" s="713"/>
      <c r="M109" s="714"/>
      <c r="N109" s="714"/>
      <c r="O109" s="714"/>
      <c r="P109" s="715"/>
      <c r="Q109" s="713"/>
      <c r="R109" s="714"/>
      <c r="S109" s="715"/>
      <c r="T109" s="686"/>
      <c r="U109" s="687"/>
      <c r="V109" s="687"/>
      <c r="W109" s="687"/>
      <c r="X109" s="687"/>
      <c r="Y109" s="687"/>
      <c r="Z109" s="687"/>
      <c r="AA109" s="687"/>
      <c r="AB109" s="687"/>
      <c r="AC109" s="687"/>
      <c r="AD109" s="687"/>
      <c r="AE109" s="687"/>
      <c r="AF109" s="687"/>
      <c r="AG109" s="687"/>
      <c r="AH109" s="687"/>
      <c r="AI109" s="687"/>
      <c r="AJ109" s="687"/>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c r="BK109" s="687"/>
      <c r="BL109" s="688"/>
    </row>
    <row r="110" spans="2:64" s="34" customFormat="1" ht="18" customHeight="1">
      <c r="B110" s="716"/>
      <c r="C110" s="717"/>
      <c r="D110" s="717"/>
      <c r="E110" s="717"/>
      <c r="F110" s="717"/>
      <c r="G110" s="718"/>
      <c r="H110" s="716"/>
      <c r="I110" s="717"/>
      <c r="J110" s="717"/>
      <c r="K110" s="718"/>
      <c r="L110" s="716"/>
      <c r="M110" s="717"/>
      <c r="N110" s="717"/>
      <c r="O110" s="717"/>
      <c r="P110" s="718"/>
      <c r="Q110" s="716"/>
      <c r="R110" s="717"/>
      <c r="S110" s="718"/>
      <c r="T110" s="689"/>
      <c r="U110" s="690"/>
      <c r="V110" s="690"/>
      <c r="W110" s="690"/>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1"/>
    </row>
    <row r="111" spans="2:64" s="34" customFormat="1" ht="18" customHeight="1">
      <c r="B111" s="692" t="s">
        <v>600</v>
      </c>
      <c r="C111" s="693"/>
      <c r="D111" s="693"/>
      <c r="E111" s="693"/>
      <c r="F111" s="693"/>
      <c r="G111" s="694"/>
      <c r="H111" s="692" t="s">
        <v>414</v>
      </c>
      <c r="I111" s="693"/>
      <c r="J111" s="693"/>
      <c r="K111" s="694"/>
      <c r="L111" s="692">
        <v>10</v>
      </c>
      <c r="M111" s="693"/>
      <c r="N111" s="693"/>
      <c r="O111" s="693"/>
      <c r="P111" s="694"/>
      <c r="Q111" s="692">
        <v>600</v>
      </c>
      <c r="R111" s="693"/>
      <c r="S111" s="694"/>
      <c r="T111" s="701" t="s">
        <v>994</v>
      </c>
      <c r="U111" s="702"/>
      <c r="V111" s="702"/>
      <c r="W111" s="702"/>
      <c r="X111" s="702"/>
      <c r="Y111" s="702"/>
      <c r="Z111" s="702"/>
      <c r="AA111" s="702"/>
      <c r="AB111" s="702"/>
      <c r="AC111" s="702"/>
      <c r="AD111" s="702"/>
      <c r="AE111" s="702"/>
      <c r="AF111" s="702"/>
      <c r="AG111" s="702"/>
      <c r="AH111" s="702"/>
      <c r="AI111" s="702"/>
      <c r="AJ111" s="702"/>
      <c r="AK111" s="702"/>
      <c r="AL111" s="702"/>
      <c r="AM111" s="702"/>
      <c r="AN111" s="702"/>
      <c r="AO111" s="702"/>
      <c r="AP111" s="702"/>
      <c r="AQ111" s="702"/>
      <c r="AR111" s="702"/>
      <c r="AS111" s="702"/>
      <c r="AT111" s="702"/>
      <c r="AU111" s="702"/>
      <c r="AV111" s="702"/>
      <c r="AW111" s="702"/>
      <c r="AX111" s="702"/>
      <c r="AY111" s="702"/>
      <c r="AZ111" s="702"/>
      <c r="BA111" s="702"/>
      <c r="BB111" s="702"/>
      <c r="BC111" s="702"/>
      <c r="BD111" s="702"/>
      <c r="BE111" s="702"/>
      <c r="BF111" s="702"/>
      <c r="BG111" s="702"/>
      <c r="BH111" s="702"/>
      <c r="BI111" s="702"/>
      <c r="BJ111" s="702"/>
      <c r="BK111" s="702"/>
      <c r="BL111" s="703"/>
    </row>
    <row r="112" spans="2:64" s="34" customFormat="1" ht="18" customHeight="1">
      <c r="B112" s="695"/>
      <c r="C112" s="696"/>
      <c r="D112" s="696"/>
      <c r="E112" s="696"/>
      <c r="F112" s="696"/>
      <c r="G112" s="697"/>
      <c r="H112" s="695"/>
      <c r="I112" s="696"/>
      <c r="J112" s="696"/>
      <c r="K112" s="697"/>
      <c r="L112" s="695"/>
      <c r="M112" s="696"/>
      <c r="N112" s="696"/>
      <c r="O112" s="696"/>
      <c r="P112" s="697"/>
      <c r="Q112" s="695"/>
      <c r="R112" s="696"/>
      <c r="S112" s="697"/>
      <c r="T112" s="704"/>
      <c r="U112" s="705"/>
      <c r="V112" s="705"/>
      <c r="W112" s="705"/>
      <c r="X112" s="705"/>
      <c r="Y112" s="705"/>
      <c r="Z112" s="705"/>
      <c r="AA112" s="705"/>
      <c r="AB112" s="705"/>
      <c r="AC112" s="705"/>
      <c r="AD112" s="705"/>
      <c r="AE112" s="705"/>
      <c r="AF112" s="705"/>
      <c r="AG112" s="705"/>
      <c r="AH112" s="705"/>
      <c r="AI112" s="705"/>
      <c r="AJ112" s="705"/>
      <c r="AK112" s="705"/>
      <c r="AL112" s="705"/>
      <c r="AM112" s="705"/>
      <c r="AN112" s="705"/>
      <c r="AO112" s="705"/>
      <c r="AP112" s="705"/>
      <c r="AQ112" s="705"/>
      <c r="AR112" s="705"/>
      <c r="AS112" s="705"/>
      <c r="AT112" s="705"/>
      <c r="AU112" s="705"/>
      <c r="AV112" s="705"/>
      <c r="AW112" s="705"/>
      <c r="AX112" s="705"/>
      <c r="AY112" s="705"/>
      <c r="AZ112" s="705"/>
      <c r="BA112" s="705"/>
      <c r="BB112" s="705"/>
      <c r="BC112" s="705"/>
      <c r="BD112" s="705"/>
      <c r="BE112" s="705"/>
      <c r="BF112" s="705"/>
      <c r="BG112" s="705"/>
      <c r="BH112" s="705"/>
      <c r="BI112" s="705"/>
      <c r="BJ112" s="705"/>
      <c r="BK112" s="705"/>
      <c r="BL112" s="706"/>
    </row>
    <row r="113" spans="2:64" s="34" customFormat="1" ht="18" customHeight="1">
      <c r="B113" s="698"/>
      <c r="C113" s="699"/>
      <c r="D113" s="699"/>
      <c r="E113" s="699"/>
      <c r="F113" s="699"/>
      <c r="G113" s="700"/>
      <c r="H113" s="698"/>
      <c r="I113" s="699"/>
      <c r="J113" s="699"/>
      <c r="K113" s="700"/>
      <c r="L113" s="698"/>
      <c r="M113" s="699"/>
      <c r="N113" s="699"/>
      <c r="O113" s="699"/>
      <c r="P113" s="700"/>
      <c r="Q113" s="698"/>
      <c r="R113" s="699"/>
      <c r="S113" s="700"/>
      <c r="T113" s="707"/>
      <c r="U113" s="708"/>
      <c r="V113" s="708"/>
      <c r="W113" s="708"/>
      <c r="X113" s="708"/>
      <c r="Y113" s="708"/>
      <c r="Z113" s="708"/>
      <c r="AA113" s="708"/>
      <c r="AB113" s="708"/>
      <c r="AC113" s="708"/>
      <c r="AD113" s="708"/>
      <c r="AE113" s="708"/>
      <c r="AF113" s="708"/>
      <c r="AG113" s="708"/>
      <c r="AH113" s="708"/>
      <c r="AI113" s="708"/>
      <c r="AJ113" s="708"/>
      <c r="AK113" s="708"/>
      <c r="AL113" s="708"/>
      <c r="AM113" s="708"/>
      <c r="AN113" s="708"/>
      <c r="AO113" s="708"/>
      <c r="AP113" s="708"/>
      <c r="AQ113" s="708"/>
      <c r="AR113" s="708"/>
      <c r="AS113" s="708"/>
      <c r="AT113" s="708"/>
      <c r="AU113" s="708"/>
      <c r="AV113" s="708"/>
      <c r="AW113" s="708"/>
      <c r="AX113" s="708"/>
      <c r="AY113" s="708"/>
      <c r="AZ113" s="708"/>
      <c r="BA113" s="708"/>
      <c r="BB113" s="708"/>
      <c r="BC113" s="708"/>
      <c r="BD113" s="708"/>
      <c r="BE113" s="708"/>
      <c r="BF113" s="708"/>
      <c r="BG113" s="708"/>
      <c r="BH113" s="708"/>
      <c r="BI113" s="708"/>
      <c r="BJ113" s="708"/>
      <c r="BK113" s="708"/>
      <c r="BL113" s="709"/>
    </row>
    <row r="114" spans="2:64" s="34" customFormat="1" ht="18" customHeight="1"/>
    <row r="115" spans="2:64" s="34" customFormat="1" ht="18" customHeight="1"/>
    <row r="116" spans="2:64" s="34" customFormat="1" ht="18" customHeight="1"/>
    <row r="117" spans="2:64" s="34" customFormat="1" ht="18" customHeight="1"/>
    <row r="118" spans="2:64" s="34" customFormat="1" ht="18" customHeight="1"/>
    <row r="119" spans="2:64" s="34" customFormat="1" ht="18" customHeight="1"/>
    <row r="120" spans="2:64" s="34" customFormat="1" ht="18" customHeight="1"/>
    <row r="121" spans="2:64" s="34" customFormat="1" ht="18" customHeight="1"/>
    <row r="122" spans="2:64" s="34" customFormat="1" ht="18" customHeight="1"/>
    <row r="123" spans="2:64" s="34" customFormat="1" ht="18" customHeight="1"/>
    <row r="124" spans="2:64" s="34" customFormat="1" ht="18" customHeight="1"/>
    <row r="125" spans="2:64" s="34" customFormat="1" ht="18" customHeight="1"/>
    <row r="126" spans="2:64" s="34" customFormat="1" ht="18" customHeight="1"/>
    <row r="127" spans="2:64" s="34" customFormat="1" ht="18" customHeight="1"/>
    <row r="128" spans="2:64" s="34" customFormat="1" ht="18" customHeight="1"/>
    <row r="129" s="34" customFormat="1" ht="18" customHeight="1"/>
    <row r="130" s="34" customFormat="1" ht="18" customHeight="1"/>
    <row r="131" s="34" customFormat="1" ht="18" customHeight="1"/>
    <row r="132" s="34" customFormat="1" ht="18" customHeight="1"/>
    <row r="133" s="34" customFormat="1" ht="18" customHeight="1"/>
    <row r="134" s="34" customFormat="1" ht="18" customHeight="1"/>
    <row r="135" s="34" customFormat="1" ht="18" customHeight="1"/>
    <row r="136" s="34" customFormat="1" ht="18" customHeight="1"/>
    <row r="137" s="34" customFormat="1" ht="18" customHeight="1"/>
    <row r="138" s="34" customFormat="1" ht="18" customHeight="1"/>
    <row r="139" s="34" customFormat="1" ht="18" customHeight="1"/>
    <row r="140" s="34" customFormat="1" ht="18" customHeight="1"/>
    <row r="141" s="34" customFormat="1" ht="18" customHeight="1"/>
    <row r="142" s="34" customFormat="1" ht="18" customHeight="1"/>
    <row r="143" s="34" customFormat="1" ht="18" customHeight="1"/>
    <row r="144" s="34" customFormat="1" ht="18" customHeight="1"/>
    <row r="145" s="34" customFormat="1" ht="18" customHeight="1"/>
    <row r="146" s="34" customFormat="1" ht="18" customHeight="1"/>
    <row r="147" s="34" customFormat="1" ht="18" customHeight="1"/>
    <row r="148" s="34" customFormat="1" ht="18" customHeight="1"/>
    <row r="149" s="34" customFormat="1" ht="18" customHeight="1"/>
    <row r="150" s="34" customFormat="1" ht="18" customHeight="1"/>
    <row r="151" s="34" customFormat="1" ht="18" customHeight="1"/>
    <row r="152" s="34" customFormat="1" ht="18" customHeight="1"/>
    <row r="153" s="34" customFormat="1" ht="18" customHeight="1"/>
    <row r="154" s="34" customFormat="1" ht="18" customHeight="1"/>
    <row r="155" s="34" customFormat="1" ht="18" customHeight="1"/>
    <row r="156" s="34" customFormat="1" ht="18" customHeight="1"/>
    <row r="157" s="34" customFormat="1" ht="18" customHeight="1"/>
    <row r="158" s="34" customFormat="1" ht="18" customHeight="1"/>
    <row r="159" s="34" customFormat="1" ht="18" customHeight="1"/>
    <row r="160" s="34" customFormat="1" ht="18" customHeight="1"/>
    <row r="161" s="34" customFormat="1" ht="18" customHeight="1"/>
    <row r="162" s="34" customFormat="1" ht="18" customHeight="1"/>
    <row r="163" s="34" customFormat="1" ht="18" customHeight="1"/>
    <row r="164" s="34" customFormat="1" ht="18" customHeight="1"/>
    <row r="165" s="34" customFormat="1" ht="18" customHeight="1"/>
    <row r="166" s="34" customFormat="1" ht="18" customHeight="1"/>
    <row r="167" s="34" customFormat="1" ht="18" customHeight="1"/>
    <row r="168" s="34" customFormat="1" ht="18" customHeight="1"/>
    <row r="169" s="34" customFormat="1" ht="18" customHeight="1"/>
    <row r="170" s="34" customFormat="1" ht="18" customHeight="1"/>
    <row r="171" s="34" customFormat="1" ht="18" customHeight="1"/>
    <row r="172" s="34" customFormat="1" ht="18" customHeight="1"/>
    <row r="173" s="34" customFormat="1" ht="18" customHeight="1"/>
    <row r="174" s="34" customFormat="1" ht="18" customHeight="1"/>
    <row r="175" s="34" customFormat="1" ht="18" customHeight="1"/>
    <row r="176" s="34" customFormat="1" ht="18" customHeight="1"/>
    <row r="177" s="34" customFormat="1" ht="18" customHeight="1"/>
    <row r="178" s="34" customFormat="1" ht="18" customHeight="1"/>
    <row r="179" s="34" customFormat="1" ht="18" customHeight="1"/>
    <row r="180" s="34" customFormat="1" ht="18" customHeight="1"/>
    <row r="181" s="34" customFormat="1" ht="18" customHeight="1"/>
    <row r="182" s="34" customFormat="1" ht="18" customHeight="1"/>
    <row r="183" s="34" customFormat="1" ht="18" customHeight="1"/>
    <row r="184" s="34" customFormat="1" ht="18" customHeight="1"/>
    <row r="185" s="34" customFormat="1" ht="18" customHeight="1"/>
    <row r="186" s="34" customFormat="1" ht="18" customHeight="1"/>
    <row r="187" s="34" customFormat="1" ht="18" customHeight="1"/>
    <row r="188" s="34" customFormat="1" ht="18" customHeight="1"/>
    <row r="189" s="34" customFormat="1" ht="18" customHeight="1"/>
    <row r="190" s="34" customFormat="1" ht="18" customHeight="1"/>
    <row r="191" s="34" customFormat="1" ht="18" customHeight="1"/>
    <row r="192" s="34" customFormat="1" ht="18" customHeight="1"/>
    <row r="193" s="34" customFormat="1" ht="18" customHeight="1"/>
    <row r="194" s="34" customFormat="1" ht="18" customHeight="1"/>
    <row r="195" s="34" customFormat="1" ht="18" customHeight="1"/>
    <row r="196" s="34" customFormat="1" ht="18" customHeight="1"/>
    <row r="197" s="34" customFormat="1" ht="18" customHeight="1"/>
    <row r="198" s="34" customFormat="1" ht="18" customHeight="1"/>
    <row r="199" s="34" customFormat="1" ht="18" customHeight="1"/>
    <row r="200" s="34" customFormat="1" ht="18" customHeight="1"/>
    <row r="201" s="34" customFormat="1" ht="18" customHeight="1"/>
    <row r="202" s="34" customFormat="1" ht="18" customHeight="1"/>
    <row r="203" s="34" customFormat="1" ht="18" customHeight="1"/>
    <row r="204" s="34" customFormat="1" ht="18" customHeight="1"/>
    <row r="205" s="34" customFormat="1" ht="18" customHeight="1"/>
    <row r="206" s="34" customFormat="1" ht="18" customHeight="1"/>
    <row r="207" s="34" customFormat="1" ht="18" customHeight="1"/>
    <row r="208" s="34" customFormat="1" ht="18" customHeight="1"/>
    <row r="209" s="34" customFormat="1" ht="18" customHeight="1"/>
    <row r="210" s="34" customFormat="1" ht="18" customHeight="1"/>
    <row r="211" s="34" customFormat="1" ht="18" customHeight="1"/>
    <row r="212" s="34" customFormat="1" ht="18" customHeight="1"/>
    <row r="213" s="34" customFormat="1" ht="18" customHeight="1"/>
    <row r="214" s="34" customFormat="1" ht="18" customHeight="1"/>
    <row r="215" s="34" customFormat="1" ht="18" customHeight="1"/>
    <row r="216" s="34" customFormat="1" ht="18" customHeight="1"/>
    <row r="217" s="34" customFormat="1" ht="18" customHeight="1"/>
    <row r="218" s="34" customFormat="1" ht="18" customHeight="1"/>
    <row r="219" s="34" customFormat="1" ht="18" customHeight="1"/>
    <row r="220" s="34" customFormat="1" ht="18" customHeight="1"/>
    <row r="221" s="34" customFormat="1" ht="18" customHeight="1"/>
    <row r="222" s="34" customFormat="1" ht="18" customHeight="1"/>
    <row r="223" s="34" customFormat="1" ht="18" customHeight="1"/>
    <row r="224" s="34" customFormat="1" ht="18" customHeight="1"/>
    <row r="225" s="34" customFormat="1" ht="18" customHeight="1"/>
    <row r="226" s="34" customFormat="1" ht="18" customHeight="1"/>
    <row r="227" s="34" customFormat="1" ht="18" customHeight="1"/>
    <row r="228" s="34" customFormat="1" ht="18" customHeight="1"/>
    <row r="229" s="34" customFormat="1" ht="18" customHeight="1"/>
    <row r="230" s="34" customFormat="1" ht="18" customHeight="1"/>
    <row r="231" s="34" customFormat="1" ht="18" customHeight="1"/>
    <row r="232" s="34" customFormat="1" ht="18" customHeight="1"/>
    <row r="233" s="34" customFormat="1" ht="18" customHeight="1"/>
    <row r="234" s="34" customFormat="1" ht="18" customHeight="1"/>
    <row r="235" s="34" customFormat="1" ht="18" customHeight="1"/>
    <row r="236" s="34" customFormat="1" ht="18" customHeight="1"/>
    <row r="237" s="34" customFormat="1" ht="18" customHeight="1"/>
    <row r="238" s="34" customFormat="1" ht="18" customHeight="1"/>
    <row r="239" s="34" customFormat="1" ht="18" customHeight="1"/>
    <row r="240" s="34" customFormat="1" ht="18" customHeight="1"/>
    <row r="241" s="34" customFormat="1" ht="18" customHeight="1"/>
    <row r="242" s="34" customFormat="1" ht="18" customHeight="1"/>
    <row r="243" s="34" customFormat="1" ht="18" customHeight="1"/>
    <row r="244" s="34" customFormat="1" ht="18" customHeight="1"/>
    <row r="245" s="34" customFormat="1" ht="18" customHeight="1"/>
    <row r="246" s="34" customFormat="1" ht="18" customHeight="1"/>
    <row r="247" s="34" customFormat="1" ht="18" customHeight="1"/>
    <row r="248" s="34" customFormat="1" ht="18" customHeight="1"/>
    <row r="249" s="34" customFormat="1" ht="18" customHeight="1"/>
    <row r="250" s="34" customFormat="1" ht="18" customHeight="1"/>
    <row r="251" s="34" customFormat="1" ht="18" customHeight="1"/>
    <row r="252" s="34" customFormat="1" ht="18" customHeight="1"/>
    <row r="253" s="34" customFormat="1" ht="18" customHeight="1"/>
    <row r="254" s="34" customFormat="1" ht="18" customHeight="1"/>
    <row r="255" s="34" customFormat="1" ht="18" customHeight="1"/>
    <row r="256" s="34" customFormat="1" ht="18" customHeight="1"/>
    <row r="257" s="34" customFormat="1" ht="18" customHeight="1"/>
    <row r="258" s="34" customFormat="1" ht="18" customHeight="1"/>
    <row r="259" s="34" customFormat="1" ht="18" customHeight="1"/>
    <row r="260" s="34" customFormat="1" ht="18" customHeight="1"/>
    <row r="261" s="34" customFormat="1" ht="18" customHeight="1"/>
    <row r="262" s="34" customFormat="1" ht="18" customHeight="1"/>
    <row r="263" s="34" customFormat="1" ht="18" customHeight="1"/>
    <row r="264" s="34" customFormat="1" ht="18" customHeight="1"/>
    <row r="265" s="34" customFormat="1" ht="18" customHeight="1"/>
    <row r="266" s="34" customFormat="1" ht="18" customHeight="1"/>
    <row r="267" s="34" customFormat="1" ht="18" customHeight="1"/>
    <row r="268" s="34" customFormat="1" ht="18" customHeight="1"/>
    <row r="269" s="34" customFormat="1" ht="18" customHeight="1"/>
    <row r="270" s="34" customFormat="1" ht="18" customHeight="1"/>
    <row r="271" s="34" customFormat="1" ht="18" customHeight="1"/>
    <row r="272" s="34" customFormat="1" ht="18" customHeight="1"/>
    <row r="273" s="34" customFormat="1" ht="18" customHeight="1"/>
    <row r="274" s="34" customFormat="1" ht="18" customHeight="1"/>
    <row r="275" s="34" customFormat="1" ht="18" customHeight="1"/>
    <row r="276" s="34" customFormat="1" ht="18" customHeight="1"/>
    <row r="277" s="34" customFormat="1" ht="18" customHeight="1"/>
    <row r="278" s="34" customFormat="1" ht="18" customHeight="1"/>
    <row r="279" s="34" customFormat="1" ht="18" customHeight="1"/>
    <row r="280" s="34" customFormat="1" ht="18" customHeight="1"/>
    <row r="281" s="34" customFormat="1" ht="18" customHeight="1"/>
    <row r="282" s="34" customFormat="1" ht="18" customHeight="1"/>
    <row r="283" s="34" customFormat="1" ht="18" customHeight="1"/>
    <row r="284" s="34" customFormat="1" ht="18" customHeight="1"/>
    <row r="285" s="34" customFormat="1" ht="18" customHeight="1"/>
    <row r="286" s="34" customFormat="1" ht="18" customHeight="1"/>
    <row r="287" s="34" customFormat="1" ht="18" customHeight="1"/>
    <row r="288" s="34" customFormat="1" ht="18" customHeight="1"/>
    <row r="289" s="34" customFormat="1" ht="18" customHeight="1"/>
    <row r="290" s="34" customFormat="1" ht="18" customHeight="1"/>
    <row r="291" s="34" customFormat="1" ht="18" customHeight="1"/>
    <row r="292" s="34" customFormat="1" ht="18" customHeight="1"/>
    <row r="293" s="34" customFormat="1" ht="18" customHeight="1"/>
    <row r="294" s="34" customFormat="1" ht="18" customHeight="1"/>
    <row r="295" s="34" customFormat="1" ht="18" customHeight="1"/>
    <row r="296" s="34" customFormat="1" ht="18" customHeight="1"/>
    <row r="297" s="34" customFormat="1" ht="18" customHeight="1"/>
    <row r="298" s="34" customFormat="1" ht="18" customHeight="1"/>
    <row r="299" s="34" customFormat="1" ht="18" customHeight="1"/>
    <row r="300" s="34" customFormat="1" ht="18" customHeight="1"/>
    <row r="301" s="34" customFormat="1" ht="18" customHeight="1"/>
    <row r="302" s="34" customFormat="1" ht="18" customHeight="1"/>
    <row r="303" s="34" customFormat="1" ht="18" customHeight="1"/>
    <row r="304" s="34" customFormat="1" ht="18" customHeight="1"/>
    <row r="305" s="34" customFormat="1" ht="18" customHeight="1"/>
    <row r="306" s="34" customFormat="1" ht="18" customHeight="1"/>
    <row r="307" s="34" customFormat="1" ht="18" customHeight="1"/>
    <row r="308" s="34" customFormat="1" ht="18" customHeight="1"/>
    <row r="309" s="34" customFormat="1" ht="18" customHeight="1"/>
    <row r="310" s="34" customFormat="1" ht="18" customHeight="1"/>
    <row r="311" s="34" customFormat="1" ht="18" customHeight="1"/>
    <row r="312" s="34" customFormat="1" ht="18" customHeight="1"/>
    <row r="313" s="34" customFormat="1" ht="18" customHeight="1"/>
    <row r="314" s="34" customFormat="1" ht="18" customHeight="1"/>
    <row r="315" s="34" customFormat="1" ht="18" customHeight="1"/>
    <row r="316" s="34" customFormat="1" ht="18" customHeight="1"/>
    <row r="317" s="34" customFormat="1" ht="18" customHeight="1"/>
    <row r="318" s="34" customFormat="1" ht="18" customHeight="1"/>
    <row r="319" s="34" customFormat="1" ht="18" customHeight="1"/>
    <row r="320" s="34" customFormat="1" ht="18" customHeight="1"/>
    <row r="321" s="34" customFormat="1" ht="18" customHeight="1"/>
    <row r="322" s="34" customFormat="1" ht="18" customHeight="1"/>
    <row r="323" s="34" customFormat="1" ht="18" customHeight="1"/>
    <row r="324" s="34" customFormat="1" ht="18" customHeight="1"/>
    <row r="325" s="34" customFormat="1" ht="18" customHeight="1"/>
    <row r="326" s="34" customFormat="1" ht="18" customHeight="1"/>
    <row r="327" s="34" customFormat="1" ht="18" customHeight="1"/>
    <row r="328" s="34" customFormat="1" ht="18" customHeight="1"/>
    <row r="329" s="34" customFormat="1" ht="18" customHeight="1"/>
    <row r="330" s="34" customFormat="1" ht="18" customHeight="1"/>
    <row r="331" s="34" customFormat="1" ht="18" customHeight="1"/>
    <row r="332" s="34" customFormat="1" ht="18" customHeight="1"/>
    <row r="333" s="34" customFormat="1" ht="18" customHeight="1"/>
    <row r="334" ht="18" customHeight="1"/>
    <row r="335" ht="18" customHeight="1"/>
    <row r="336" ht="18" customHeight="1"/>
    <row r="337" ht="18" customHeight="1"/>
  </sheetData>
  <mergeCells count="347">
    <mergeCell ref="B4:G4"/>
    <mergeCell ref="H4:I4"/>
    <mergeCell ref="J4:T4"/>
    <mergeCell ref="B8:H8"/>
    <mergeCell ref="I8:J8"/>
    <mergeCell ref="K8:N8"/>
    <mergeCell ref="O8:R8"/>
    <mergeCell ref="S8:W8"/>
    <mergeCell ref="X8:AF8"/>
    <mergeCell ref="AG8:AH8"/>
    <mergeCell ref="AI8:AK8"/>
    <mergeCell ref="AL8:AM8"/>
    <mergeCell ref="AN8:BL8"/>
    <mergeCell ref="B9:H9"/>
    <mergeCell ref="I9:J9"/>
    <mergeCell ref="K9:N9"/>
    <mergeCell ref="O9:R9"/>
    <mergeCell ref="S9:W9"/>
    <mergeCell ref="X9:AF9"/>
    <mergeCell ref="AG9:AH9"/>
    <mergeCell ref="AI9:AK9"/>
    <mergeCell ref="AL9:AM9"/>
    <mergeCell ref="AN9:BL9"/>
    <mergeCell ref="AN10:BL10"/>
    <mergeCell ref="B11:H11"/>
    <mergeCell ref="I11:J11"/>
    <mergeCell ref="K11:N11"/>
    <mergeCell ref="O11:R11"/>
    <mergeCell ref="S11:W11"/>
    <mergeCell ref="X11:AF11"/>
    <mergeCell ref="AG11:AH11"/>
    <mergeCell ref="AI11:AK11"/>
    <mergeCell ref="AL11:AM11"/>
    <mergeCell ref="AN11:BL11"/>
    <mergeCell ref="B10:H10"/>
    <mergeCell ref="I10:J10"/>
    <mergeCell ref="K10:N10"/>
    <mergeCell ref="O10:R10"/>
    <mergeCell ref="S10:W10"/>
    <mergeCell ref="X10:AF10"/>
    <mergeCell ref="AG10:AH10"/>
    <mergeCell ref="AI10:AK10"/>
    <mergeCell ref="AL10:AM10"/>
    <mergeCell ref="AN12:BL12"/>
    <mergeCell ref="B13:H13"/>
    <mergeCell ref="I13:J13"/>
    <mergeCell ref="K13:N13"/>
    <mergeCell ref="O13:R13"/>
    <mergeCell ref="S13:W13"/>
    <mergeCell ref="X13:AF13"/>
    <mergeCell ref="AG13:AH13"/>
    <mergeCell ref="AI13:AK13"/>
    <mergeCell ref="AL13:AM13"/>
    <mergeCell ref="AN13:BL13"/>
    <mergeCell ref="B12:H12"/>
    <mergeCell ref="I12:J12"/>
    <mergeCell ref="K12:N12"/>
    <mergeCell ref="O12:R12"/>
    <mergeCell ref="S12:W12"/>
    <mergeCell ref="X12:AF12"/>
    <mergeCell ref="AG12:AH12"/>
    <mergeCell ref="AI12:AK12"/>
    <mergeCell ref="AL12:AM12"/>
    <mergeCell ref="AN15:BL15"/>
    <mergeCell ref="B14:H14"/>
    <mergeCell ref="I14:J14"/>
    <mergeCell ref="K14:N14"/>
    <mergeCell ref="O14:R14"/>
    <mergeCell ref="S14:W14"/>
    <mergeCell ref="X14:AF14"/>
    <mergeCell ref="AG14:AH14"/>
    <mergeCell ref="AI14:AK14"/>
    <mergeCell ref="AL14:AM14"/>
    <mergeCell ref="B15:H15"/>
    <mergeCell ref="I15:J15"/>
    <mergeCell ref="K15:N15"/>
    <mergeCell ref="O15:R15"/>
    <mergeCell ref="S15:W15"/>
    <mergeCell ref="X15:AF15"/>
    <mergeCell ref="AG15:AH15"/>
    <mergeCell ref="AI15:AK15"/>
    <mergeCell ref="AL15:AM15"/>
    <mergeCell ref="AH55:BL55"/>
    <mergeCell ref="M32:P33"/>
    <mergeCell ref="Q32:U33"/>
    <mergeCell ref="V32:X33"/>
    <mergeCell ref="Y36:BL37"/>
    <mergeCell ref="B38:H39"/>
    <mergeCell ref="B36:H37"/>
    <mergeCell ref="I36:L37"/>
    <mergeCell ref="M36:P37"/>
    <mergeCell ref="B55:J55"/>
    <mergeCell ref="K55:M55"/>
    <mergeCell ref="N55:Q55"/>
    <mergeCell ref="R55:S55"/>
    <mergeCell ref="T55:U55"/>
    <mergeCell ref="V55:X55"/>
    <mergeCell ref="Y55:AA55"/>
    <mergeCell ref="AB55:AD55"/>
    <mergeCell ref="AE55:AG55"/>
    <mergeCell ref="Q36:U37"/>
    <mergeCell ref="V36:X37"/>
    <mergeCell ref="B34:H35"/>
    <mergeCell ref="B42:H43"/>
    <mergeCell ref="I42:L43"/>
    <mergeCell ref="M42:P43"/>
    <mergeCell ref="AH56:BL56"/>
    <mergeCell ref="B57:J57"/>
    <mergeCell ref="K57:M57"/>
    <mergeCell ref="N57:Q57"/>
    <mergeCell ref="R57:S57"/>
    <mergeCell ref="T57:U57"/>
    <mergeCell ref="V57:X57"/>
    <mergeCell ref="Y57:AA57"/>
    <mergeCell ref="AB57:AD57"/>
    <mergeCell ref="AE57:AG57"/>
    <mergeCell ref="AH57:BL57"/>
    <mergeCell ref="B56:J56"/>
    <mergeCell ref="K56:M56"/>
    <mergeCell ref="N56:Q56"/>
    <mergeCell ref="R56:S56"/>
    <mergeCell ref="T56:U56"/>
    <mergeCell ref="V56:X56"/>
    <mergeCell ref="Y56:AA56"/>
    <mergeCell ref="AB56:AD56"/>
    <mergeCell ref="AE56:AG56"/>
    <mergeCell ref="AE60:AG60"/>
    <mergeCell ref="AH58:BL58"/>
    <mergeCell ref="B59:J59"/>
    <mergeCell ref="K59:M59"/>
    <mergeCell ref="N59:Q59"/>
    <mergeCell ref="R59:S59"/>
    <mergeCell ref="T59:U59"/>
    <mergeCell ref="V59:X59"/>
    <mergeCell ref="Y59:AA59"/>
    <mergeCell ref="AB59:AD59"/>
    <mergeCell ref="AE59:AG59"/>
    <mergeCell ref="AH59:BL59"/>
    <mergeCell ref="B58:J58"/>
    <mergeCell ref="K58:M58"/>
    <mergeCell ref="N58:Q58"/>
    <mergeCell ref="R58:S58"/>
    <mergeCell ref="T58:U58"/>
    <mergeCell ref="V58:X58"/>
    <mergeCell ref="Y58:AA58"/>
    <mergeCell ref="AB58:AD58"/>
    <mergeCell ref="AE58:AG58"/>
    <mergeCell ref="I24:L25"/>
    <mergeCell ref="M24:P25"/>
    <mergeCell ref="Y38:BL39"/>
    <mergeCell ref="B32:H33"/>
    <mergeCell ref="I32:L33"/>
    <mergeCell ref="AH60:BL60"/>
    <mergeCell ref="B61:J61"/>
    <mergeCell ref="K61:M61"/>
    <mergeCell ref="N61:Q61"/>
    <mergeCell ref="R61:S61"/>
    <mergeCell ref="T61:U61"/>
    <mergeCell ref="V61:X61"/>
    <mergeCell ref="Y61:AA61"/>
    <mergeCell ref="AB61:AD61"/>
    <mergeCell ref="AE61:AG61"/>
    <mergeCell ref="AH61:BL61"/>
    <mergeCell ref="B60:J60"/>
    <mergeCell ref="K60:M60"/>
    <mergeCell ref="N60:Q60"/>
    <mergeCell ref="R60:S60"/>
    <mergeCell ref="T60:U60"/>
    <mergeCell ref="V60:X60"/>
    <mergeCell ref="Y60:AA60"/>
    <mergeCell ref="AB60:AD60"/>
    <mergeCell ref="Q24:U25"/>
    <mergeCell ref="Q34:U35"/>
    <mergeCell ref="V34:X35"/>
    <mergeCell ref="Y34:BL35"/>
    <mergeCell ref="I34:L35"/>
    <mergeCell ref="M34:P35"/>
    <mergeCell ref="B65:G65"/>
    <mergeCell ref="H65:K65"/>
    <mergeCell ref="L65:P65"/>
    <mergeCell ref="Q65:S65"/>
    <mergeCell ref="T65:BL65"/>
    <mergeCell ref="B24:H25"/>
    <mergeCell ref="Y24:BL25"/>
    <mergeCell ref="V24:X25"/>
    <mergeCell ref="I30:L31"/>
    <mergeCell ref="M30:P31"/>
    <mergeCell ref="Q30:U31"/>
    <mergeCell ref="V30:X31"/>
    <mergeCell ref="Y30:BL31"/>
    <mergeCell ref="B28:H29"/>
    <mergeCell ref="I28:L29"/>
    <mergeCell ref="M28:P29"/>
    <mergeCell ref="V28:X29"/>
    <mergeCell ref="Y28:BL29"/>
    <mergeCell ref="B2:G3"/>
    <mergeCell ref="H2:I3"/>
    <mergeCell ref="J2:T3"/>
    <mergeCell ref="B17:BL18"/>
    <mergeCell ref="B22:H23"/>
    <mergeCell ref="I22:L23"/>
    <mergeCell ref="M22:P23"/>
    <mergeCell ref="Q22:U23"/>
    <mergeCell ref="V22:X23"/>
    <mergeCell ref="Y22:BL23"/>
    <mergeCell ref="B20:H21"/>
    <mergeCell ref="I20:L21"/>
    <mergeCell ref="M20:P21"/>
    <mergeCell ref="Q20:U21"/>
    <mergeCell ref="V20:X21"/>
    <mergeCell ref="Y20:BL21"/>
    <mergeCell ref="B6:BL7"/>
    <mergeCell ref="B19:H19"/>
    <mergeCell ref="I19:L19"/>
    <mergeCell ref="M19:P19"/>
    <mergeCell ref="Q19:U19"/>
    <mergeCell ref="V19:X19"/>
    <mergeCell ref="Y19:BL19"/>
    <mergeCell ref="AN14:BL14"/>
    <mergeCell ref="Y26:BL27"/>
    <mergeCell ref="I26:L27"/>
    <mergeCell ref="M26:P27"/>
    <mergeCell ref="Q26:U27"/>
    <mergeCell ref="V26:X27"/>
    <mergeCell ref="Q28:U29"/>
    <mergeCell ref="B26:H27"/>
    <mergeCell ref="B30:H31"/>
    <mergeCell ref="Y32:BL33"/>
    <mergeCell ref="Q42:U43"/>
    <mergeCell ref="V42:X43"/>
    <mergeCell ref="Y42:BL43"/>
    <mergeCell ref="B40:H41"/>
    <mergeCell ref="I40:L41"/>
    <mergeCell ref="M40:P41"/>
    <mergeCell ref="Q40:U41"/>
    <mergeCell ref="V40:X41"/>
    <mergeCell ref="Y40:BL41"/>
    <mergeCell ref="I38:L39"/>
    <mergeCell ref="M38:P39"/>
    <mergeCell ref="Q38:U39"/>
    <mergeCell ref="V38:X39"/>
    <mergeCell ref="T84:BL86"/>
    <mergeCell ref="T66:BL68"/>
    <mergeCell ref="B66:G68"/>
    <mergeCell ref="H66:K68"/>
    <mergeCell ref="L66:P68"/>
    <mergeCell ref="Q66:S68"/>
    <mergeCell ref="B69:G71"/>
    <mergeCell ref="H69:K71"/>
    <mergeCell ref="L69:P71"/>
    <mergeCell ref="Q69:S71"/>
    <mergeCell ref="T69:BL71"/>
    <mergeCell ref="H72:K74"/>
    <mergeCell ref="L72:P74"/>
    <mergeCell ref="Q72:S74"/>
    <mergeCell ref="T72:BL74"/>
    <mergeCell ref="B75:G77"/>
    <mergeCell ref="H75:K77"/>
    <mergeCell ref="L75:P77"/>
    <mergeCell ref="Q75:S77"/>
    <mergeCell ref="T75:BL77"/>
    <mergeCell ref="B102:G104"/>
    <mergeCell ref="H102:K104"/>
    <mergeCell ref="L102:P104"/>
    <mergeCell ref="Q102:S104"/>
    <mergeCell ref="T102:BL104"/>
    <mergeCell ref="T90:BL92"/>
    <mergeCell ref="B93:G95"/>
    <mergeCell ref="H93:K95"/>
    <mergeCell ref="B46:H47"/>
    <mergeCell ref="L93:P95"/>
    <mergeCell ref="Q93:S95"/>
    <mergeCell ref="T93:BL95"/>
    <mergeCell ref="B90:G92"/>
    <mergeCell ref="H90:K92"/>
    <mergeCell ref="L90:P92"/>
    <mergeCell ref="Q90:S92"/>
    <mergeCell ref="B78:G80"/>
    <mergeCell ref="H78:K80"/>
    <mergeCell ref="L78:P80"/>
    <mergeCell ref="Q78:S80"/>
    <mergeCell ref="T78:BL80"/>
    <mergeCell ref="B81:G83"/>
    <mergeCell ref="H81:K83"/>
    <mergeCell ref="L81:P83"/>
    <mergeCell ref="B111:G113"/>
    <mergeCell ref="H111:K113"/>
    <mergeCell ref="L111:P113"/>
    <mergeCell ref="Q111:S113"/>
    <mergeCell ref="T111:BL113"/>
    <mergeCell ref="B105:G107"/>
    <mergeCell ref="H105:K107"/>
    <mergeCell ref="L105:P107"/>
    <mergeCell ref="Q105:S107"/>
    <mergeCell ref="T105:BL107"/>
    <mergeCell ref="B108:G110"/>
    <mergeCell ref="H108:K110"/>
    <mergeCell ref="L108:P110"/>
    <mergeCell ref="Q108:S110"/>
    <mergeCell ref="T108:BL110"/>
    <mergeCell ref="B53:BL54"/>
    <mergeCell ref="B96:G98"/>
    <mergeCell ref="H96:K98"/>
    <mergeCell ref="L96:P98"/>
    <mergeCell ref="Q96:S98"/>
    <mergeCell ref="T96:BL98"/>
    <mergeCell ref="B99:G101"/>
    <mergeCell ref="H99:K101"/>
    <mergeCell ref="L99:P101"/>
    <mergeCell ref="Q99:S101"/>
    <mergeCell ref="T99:BL101"/>
    <mergeCell ref="L87:P89"/>
    <mergeCell ref="Q81:S83"/>
    <mergeCell ref="T81:BL83"/>
    <mergeCell ref="B84:G86"/>
    <mergeCell ref="H84:K86"/>
    <mergeCell ref="B87:G89"/>
    <mergeCell ref="H87:K89"/>
    <mergeCell ref="B72:G74"/>
    <mergeCell ref="Q87:S89"/>
    <mergeCell ref="T87:BL89"/>
    <mergeCell ref="L84:P86"/>
    <mergeCell ref="Q84:S86"/>
    <mergeCell ref="B63:BL64"/>
    <mergeCell ref="B48:H49"/>
    <mergeCell ref="I48:L49"/>
    <mergeCell ref="M48:P49"/>
    <mergeCell ref="Q48:U49"/>
    <mergeCell ref="V48:X49"/>
    <mergeCell ref="Y48:BL49"/>
    <mergeCell ref="B50:H51"/>
    <mergeCell ref="I50:L51"/>
    <mergeCell ref="M50:P51"/>
    <mergeCell ref="V50:X51"/>
    <mergeCell ref="Q50:U51"/>
    <mergeCell ref="Y50:BL51"/>
    <mergeCell ref="B44:H45"/>
    <mergeCell ref="I44:L45"/>
    <mergeCell ref="M44:P45"/>
    <mergeCell ref="Q44:U45"/>
    <mergeCell ref="V44:X45"/>
    <mergeCell ref="Y44:BL45"/>
    <mergeCell ref="Q46:U47"/>
    <mergeCell ref="V46:X47"/>
    <mergeCell ref="Y46:BL47"/>
    <mergeCell ref="I46:L47"/>
    <mergeCell ref="M46:P47"/>
  </mergeCells>
  <phoneticPr fontId="3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37"/>
  <sheetViews>
    <sheetView topLeftCell="A10" zoomScaleNormal="100" workbookViewId="0">
      <selection activeCell="C33" sqref="C33"/>
    </sheetView>
  </sheetViews>
  <sheetFormatPr defaultColWidth="8.88671875" defaultRowHeight="13.8"/>
  <sheetData>
    <row r="1" spans="1:24">
      <c r="B1" t="s">
        <v>6</v>
      </c>
      <c r="C1" t="s">
        <v>7</v>
      </c>
      <c r="D1" t="s">
        <v>8</v>
      </c>
      <c r="E1" t="s">
        <v>9</v>
      </c>
      <c r="F1" t="s">
        <v>10</v>
      </c>
      <c r="G1" t="s">
        <v>11</v>
      </c>
      <c r="H1" t="s">
        <v>12</v>
      </c>
      <c r="I1" t="s">
        <v>995</v>
      </c>
      <c r="J1" t="s">
        <v>65</v>
      </c>
      <c r="K1" t="s">
        <v>62</v>
      </c>
      <c r="L1" t="s">
        <v>99</v>
      </c>
      <c r="M1" t="s">
        <v>63</v>
      </c>
      <c r="N1" t="s">
        <v>149</v>
      </c>
      <c r="O1" t="s">
        <v>155</v>
      </c>
      <c r="P1" t="s">
        <v>145</v>
      </c>
      <c r="Q1" t="s">
        <v>153</v>
      </c>
      <c r="R1" t="s">
        <v>85</v>
      </c>
      <c r="S1" t="s">
        <v>119</v>
      </c>
      <c r="T1" t="s">
        <v>137</v>
      </c>
      <c r="U1" t="s">
        <v>84</v>
      </c>
      <c r="V1" t="s">
        <v>101</v>
      </c>
      <c r="W1" t="s">
        <v>106</v>
      </c>
      <c r="X1" t="s">
        <v>67</v>
      </c>
    </row>
    <row r="2" spans="1:24">
      <c r="A2" t="s">
        <v>608</v>
      </c>
      <c r="C2">
        <v>5</v>
      </c>
      <c r="D2">
        <v>5</v>
      </c>
      <c r="I2">
        <v>10</v>
      </c>
      <c r="J2">
        <v>5</v>
      </c>
      <c r="K2">
        <v>3</v>
      </c>
    </row>
    <row r="3" spans="1:24">
      <c r="A3" t="s">
        <v>614</v>
      </c>
      <c r="C3">
        <v>3</v>
      </c>
      <c r="D3">
        <v>3</v>
      </c>
      <c r="H3">
        <v>5</v>
      </c>
      <c r="L3">
        <v>6</v>
      </c>
      <c r="M3">
        <v>5</v>
      </c>
    </row>
    <row r="4" spans="1:24">
      <c r="A4" t="s">
        <v>620</v>
      </c>
      <c r="D4">
        <v>6</v>
      </c>
      <c r="F4">
        <v>3</v>
      </c>
      <c r="M4">
        <v>10</v>
      </c>
      <c r="P4">
        <v>3</v>
      </c>
      <c r="T4">
        <v>5</v>
      </c>
    </row>
    <row r="5" spans="1:24">
      <c r="A5" t="s">
        <v>626</v>
      </c>
      <c r="D5">
        <v>8</v>
      </c>
      <c r="F5">
        <v>3</v>
      </c>
      <c r="N5">
        <v>6</v>
      </c>
    </row>
    <row r="6" spans="1:24">
      <c r="A6" t="s">
        <v>630</v>
      </c>
      <c r="C6">
        <v>3</v>
      </c>
      <c r="D6">
        <v>10</v>
      </c>
      <c r="O6">
        <v>10</v>
      </c>
    </row>
    <row r="7" spans="1:24">
      <c r="A7" t="s">
        <v>636</v>
      </c>
      <c r="B7">
        <v>8</v>
      </c>
      <c r="C7">
        <v>8</v>
      </c>
    </row>
    <row r="8" spans="1:24">
      <c r="A8" t="s">
        <v>641</v>
      </c>
      <c r="E8">
        <v>6</v>
      </c>
      <c r="I8">
        <v>30</v>
      </c>
    </row>
    <row r="9" spans="1:24">
      <c r="A9" t="s">
        <v>647</v>
      </c>
      <c r="D9">
        <v>8</v>
      </c>
      <c r="P9">
        <v>30</v>
      </c>
    </row>
    <row r="10" spans="1:24">
      <c r="A10" t="s">
        <v>651</v>
      </c>
      <c r="E10">
        <v>3</v>
      </c>
      <c r="F10">
        <v>6</v>
      </c>
      <c r="L10">
        <v>6</v>
      </c>
      <c r="Q10">
        <v>3</v>
      </c>
      <c r="R10">
        <v>40</v>
      </c>
    </row>
    <row r="11" spans="1:24">
      <c r="A11" t="s">
        <v>657</v>
      </c>
      <c r="C11">
        <v>5</v>
      </c>
      <c r="D11">
        <v>6</v>
      </c>
      <c r="J11">
        <v>5</v>
      </c>
      <c r="Q11">
        <v>3</v>
      </c>
    </row>
    <row r="12" spans="1:24">
      <c r="A12" t="s">
        <v>663</v>
      </c>
      <c r="I12">
        <v>10</v>
      </c>
      <c r="J12">
        <v>30</v>
      </c>
      <c r="Q12">
        <v>10</v>
      </c>
    </row>
    <row r="13" spans="1:24">
      <c r="A13" t="s">
        <v>668</v>
      </c>
      <c r="D13">
        <v>5</v>
      </c>
      <c r="G13">
        <v>15</v>
      </c>
      <c r="M13">
        <v>3</v>
      </c>
      <c r="Q13">
        <v>6</v>
      </c>
    </row>
    <row r="14" spans="1:24">
      <c r="A14" t="s">
        <v>672</v>
      </c>
      <c r="B14">
        <v>15</v>
      </c>
      <c r="C14">
        <v>15</v>
      </c>
    </row>
    <row r="15" spans="1:24">
      <c r="A15" t="s">
        <v>677</v>
      </c>
      <c r="B15">
        <v>6</v>
      </c>
      <c r="C15">
        <v>5</v>
      </c>
      <c r="O15">
        <v>3</v>
      </c>
    </row>
    <row r="16" spans="1:24">
      <c r="A16" t="s">
        <v>683</v>
      </c>
      <c r="C16">
        <v>3</v>
      </c>
      <c r="D16">
        <v>5</v>
      </c>
      <c r="S16">
        <v>30</v>
      </c>
    </row>
    <row r="17" spans="1:23">
      <c r="A17" t="s">
        <v>689</v>
      </c>
      <c r="E17">
        <v>6</v>
      </c>
      <c r="T17">
        <v>5</v>
      </c>
    </row>
    <row r="18" spans="1:23">
      <c r="A18" t="s">
        <v>693</v>
      </c>
      <c r="C18">
        <v>15</v>
      </c>
    </row>
    <row r="19" spans="1:23">
      <c r="A19" t="s">
        <v>698</v>
      </c>
      <c r="B19">
        <v>5</v>
      </c>
      <c r="C19">
        <v>10</v>
      </c>
    </row>
    <row r="20" spans="1:23">
      <c r="A20" t="s">
        <v>703</v>
      </c>
      <c r="K20">
        <v>10</v>
      </c>
    </row>
    <row r="21" spans="1:23">
      <c r="A21" t="s">
        <v>708</v>
      </c>
      <c r="C21">
        <v>8</v>
      </c>
      <c r="G21">
        <v>8</v>
      </c>
    </row>
    <row r="22" spans="1:23">
      <c r="A22" t="s">
        <v>711</v>
      </c>
      <c r="C22">
        <v>8</v>
      </c>
      <c r="G22">
        <v>20</v>
      </c>
    </row>
    <row r="23" spans="1:23">
      <c r="A23" t="s">
        <v>716</v>
      </c>
      <c r="U23">
        <v>15</v>
      </c>
    </row>
    <row r="24" spans="1:23">
      <c r="A24" t="s">
        <v>721</v>
      </c>
      <c r="C24">
        <v>10</v>
      </c>
    </row>
    <row r="25" spans="1:23">
      <c r="A25" t="s">
        <v>726</v>
      </c>
      <c r="B25">
        <v>8</v>
      </c>
    </row>
    <row r="26" spans="1:23">
      <c r="A26" t="s">
        <v>729</v>
      </c>
      <c r="B26">
        <v>15</v>
      </c>
      <c r="C26">
        <v>10</v>
      </c>
      <c r="G26">
        <v>5</v>
      </c>
      <c r="L26">
        <v>15</v>
      </c>
      <c r="V26">
        <v>15</v>
      </c>
    </row>
    <row r="27" spans="1:23">
      <c r="A27" t="s">
        <v>735</v>
      </c>
      <c r="C27">
        <v>5</v>
      </c>
      <c r="G27">
        <v>5</v>
      </c>
    </row>
    <row r="28" spans="1:23">
      <c r="A28" t="s">
        <v>740</v>
      </c>
      <c r="C28">
        <v>3</v>
      </c>
      <c r="M28">
        <v>10</v>
      </c>
    </row>
    <row r="29" spans="1:23">
      <c r="A29" t="s">
        <v>744</v>
      </c>
      <c r="G29">
        <v>5</v>
      </c>
      <c r="T29">
        <v>30</v>
      </c>
      <c r="W29">
        <v>5</v>
      </c>
    </row>
    <row r="30" spans="1:23">
      <c r="A30" t="s">
        <v>748</v>
      </c>
      <c r="C30">
        <v>5</v>
      </c>
      <c r="D30">
        <v>5</v>
      </c>
      <c r="I30">
        <v>10</v>
      </c>
    </row>
    <row r="31" spans="1:23">
      <c r="A31" t="s">
        <v>751</v>
      </c>
      <c r="B31">
        <v>5</v>
      </c>
      <c r="C31">
        <v>5</v>
      </c>
      <c r="D31">
        <v>3</v>
      </c>
      <c r="G31">
        <v>5</v>
      </c>
    </row>
    <row r="32" spans="1:23">
      <c r="A32" t="s">
        <v>753</v>
      </c>
      <c r="B32">
        <v>5</v>
      </c>
      <c r="C32">
        <v>5</v>
      </c>
      <c r="G32">
        <v>3</v>
      </c>
      <c r="M32">
        <v>5</v>
      </c>
    </row>
    <row r="33" spans="1:24">
      <c r="A33" t="s">
        <v>757</v>
      </c>
      <c r="B33">
        <v>20</v>
      </c>
      <c r="C33">
        <v>15</v>
      </c>
      <c r="W33">
        <v>10</v>
      </c>
      <c r="X33">
        <v>40</v>
      </c>
    </row>
    <row r="34" spans="1:24">
      <c r="A34" t="s">
        <v>761</v>
      </c>
      <c r="B34">
        <v>8</v>
      </c>
      <c r="C34">
        <v>8</v>
      </c>
      <c r="W34">
        <v>10</v>
      </c>
    </row>
    <row r="35" spans="1:24">
      <c r="A35" t="s">
        <v>765</v>
      </c>
      <c r="B35">
        <v>45</v>
      </c>
      <c r="C35">
        <v>45</v>
      </c>
      <c r="G35">
        <v>45</v>
      </c>
    </row>
    <row r="36" spans="1:24">
      <c r="A36" t="s">
        <v>768</v>
      </c>
    </row>
    <row r="37" spans="1:24">
      <c r="A37" t="s">
        <v>770</v>
      </c>
    </row>
  </sheetData>
  <phoneticPr fontId="32"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BE404"/>
  <sheetViews>
    <sheetView showGridLines="0" workbookViewId="0">
      <selection activeCell="AN1" sqref="AN1"/>
    </sheetView>
  </sheetViews>
  <sheetFormatPr defaultColWidth="3" defaultRowHeight="13.8"/>
  <cols>
    <col min="1" max="16384" width="3" style="35"/>
  </cols>
  <sheetData>
    <row r="1" spans="2:57" s="34" customFormat="1" ht="18" customHeight="1"/>
    <row r="2" spans="2:57" s="34" customFormat="1" ht="18" customHeight="1">
      <c r="B2" s="728" t="s">
        <v>996</v>
      </c>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c r="AH2" s="729"/>
      <c r="AI2" s="729"/>
      <c r="AJ2" s="729"/>
      <c r="AK2" s="729"/>
      <c r="AL2" s="729"/>
      <c r="AM2" s="729"/>
      <c r="AN2" s="729"/>
      <c r="AO2" s="729"/>
      <c r="AP2" s="729"/>
      <c r="AQ2" s="729"/>
      <c r="AR2" s="729"/>
      <c r="AS2" s="729"/>
      <c r="AT2" s="729"/>
      <c r="AU2" s="729"/>
      <c r="AV2" s="729"/>
      <c r="AW2" s="729"/>
      <c r="AX2" s="729"/>
      <c r="AY2" s="729"/>
      <c r="AZ2" s="729"/>
      <c r="BA2" s="729"/>
      <c r="BB2" s="729"/>
      <c r="BC2" s="729"/>
      <c r="BD2" s="729"/>
      <c r="BE2" s="730"/>
    </row>
    <row r="3" spans="2:57" s="34" customFormat="1" ht="18" customHeight="1">
      <c r="B3" s="731"/>
      <c r="C3" s="732"/>
      <c r="D3" s="732"/>
      <c r="E3" s="732"/>
      <c r="F3" s="732"/>
      <c r="G3" s="732"/>
      <c r="H3" s="732"/>
      <c r="I3" s="732"/>
      <c r="J3" s="732"/>
      <c r="K3" s="732"/>
      <c r="L3" s="732"/>
      <c r="M3" s="732"/>
      <c r="N3" s="732"/>
      <c r="O3" s="732"/>
      <c r="P3" s="732"/>
      <c r="Q3" s="732"/>
      <c r="R3" s="732"/>
      <c r="S3" s="732"/>
      <c r="T3" s="732"/>
      <c r="U3" s="732"/>
      <c r="V3" s="732"/>
      <c r="W3" s="732"/>
      <c r="X3" s="732"/>
      <c r="Y3" s="732"/>
      <c r="Z3" s="732"/>
      <c r="AA3" s="732"/>
      <c r="AB3" s="732"/>
      <c r="AC3" s="732"/>
      <c r="AD3" s="732"/>
      <c r="AE3" s="732"/>
      <c r="AF3" s="732"/>
      <c r="AG3" s="732"/>
      <c r="AH3" s="732"/>
      <c r="AI3" s="732"/>
      <c r="AJ3" s="732"/>
      <c r="AK3" s="732"/>
      <c r="AL3" s="732"/>
      <c r="AM3" s="732"/>
      <c r="AN3" s="732"/>
      <c r="AO3" s="732"/>
      <c r="AP3" s="732"/>
      <c r="AQ3" s="732"/>
      <c r="AR3" s="732"/>
      <c r="AS3" s="732"/>
      <c r="AT3" s="732"/>
      <c r="AU3" s="732"/>
      <c r="AV3" s="732"/>
      <c r="AW3" s="732"/>
      <c r="AX3" s="732"/>
      <c r="AY3" s="732"/>
      <c r="AZ3" s="732"/>
      <c r="BA3" s="732"/>
      <c r="BB3" s="732"/>
      <c r="BC3" s="732"/>
      <c r="BD3" s="732"/>
      <c r="BE3" s="733"/>
    </row>
    <row r="4" spans="2:57" s="34" customFormat="1" ht="18" customHeight="1">
      <c r="B4" s="736" t="s">
        <v>54</v>
      </c>
      <c r="C4" s="737"/>
      <c r="D4" s="737"/>
      <c r="E4" s="737"/>
      <c r="F4" s="737"/>
      <c r="G4" s="738"/>
      <c r="H4" s="754" t="s">
        <v>997</v>
      </c>
      <c r="I4" s="754"/>
      <c r="J4" s="754"/>
      <c r="K4" s="736" t="s">
        <v>200</v>
      </c>
      <c r="L4" s="738"/>
      <c r="M4" s="736" t="s">
        <v>345</v>
      </c>
      <c r="N4" s="737"/>
      <c r="O4" s="738"/>
      <c r="P4" s="736" t="s">
        <v>998</v>
      </c>
      <c r="Q4" s="737"/>
      <c r="R4" s="737"/>
      <c r="S4" s="738"/>
      <c r="T4" s="736" t="s">
        <v>999</v>
      </c>
      <c r="U4" s="737"/>
      <c r="V4" s="737"/>
      <c r="W4" s="737"/>
      <c r="X4" s="737"/>
      <c r="Y4" s="737"/>
      <c r="Z4" s="737"/>
      <c r="AA4" s="737"/>
      <c r="AB4" s="737"/>
      <c r="AC4" s="737"/>
      <c r="AD4" s="737"/>
      <c r="AE4" s="737"/>
      <c r="AF4" s="737"/>
      <c r="AG4" s="737"/>
      <c r="AH4" s="737"/>
      <c r="AI4" s="737"/>
      <c r="AJ4" s="737"/>
      <c r="AK4" s="737"/>
      <c r="AL4" s="737"/>
      <c r="AM4" s="737"/>
      <c r="AN4" s="737"/>
      <c r="AO4" s="737"/>
      <c r="AP4" s="737"/>
      <c r="AQ4" s="737"/>
      <c r="AR4" s="737"/>
      <c r="AS4" s="737"/>
      <c r="AT4" s="737"/>
      <c r="AU4" s="737"/>
      <c r="AV4" s="737"/>
      <c r="AW4" s="737"/>
      <c r="AX4" s="737"/>
      <c r="AY4" s="737"/>
      <c r="AZ4" s="737"/>
      <c r="BA4" s="737"/>
      <c r="BB4" s="737"/>
      <c r="BC4" s="737"/>
      <c r="BD4" s="737"/>
      <c r="BE4" s="738"/>
    </row>
    <row r="5" spans="2:57" s="34" customFormat="1" ht="18" customHeight="1">
      <c r="B5" s="764" t="s">
        <v>1000</v>
      </c>
      <c r="C5" s="765"/>
      <c r="D5" s="765"/>
      <c r="E5" s="765"/>
      <c r="F5" s="765"/>
      <c r="G5" s="766"/>
      <c r="H5" s="764" t="s">
        <v>414</v>
      </c>
      <c r="I5" s="765"/>
      <c r="J5" s="766"/>
      <c r="K5" s="764" t="s">
        <v>1001</v>
      </c>
      <c r="L5" s="766"/>
      <c r="M5" s="764" t="s">
        <v>414</v>
      </c>
      <c r="N5" s="765"/>
      <c r="O5" s="766"/>
      <c r="P5" s="764" t="s">
        <v>80</v>
      </c>
      <c r="Q5" s="765"/>
      <c r="R5" s="765"/>
      <c r="S5" s="766"/>
      <c r="T5" s="764" t="s">
        <v>414</v>
      </c>
      <c r="U5" s="765"/>
      <c r="V5" s="765"/>
      <c r="W5" s="765"/>
      <c r="X5" s="765"/>
      <c r="Y5" s="765"/>
      <c r="Z5" s="765"/>
      <c r="AA5" s="765"/>
      <c r="AB5" s="765"/>
      <c r="AC5" s="765"/>
      <c r="AD5" s="765"/>
      <c r="AE5" s="765"/>
      <c r="AF5" s="765"/>
      <c r="AG5" s="765"/>
      <c r="AH5" s="765"/>
      <c r="AI5" s="765"/>
      <c r="AJ5" s="765"/>
      <c r="AK5" s="765"/>
      <c r="AL5" s="765"/>
      <c r="AM5" s="765"/>
      <c r="AN5" s="765"/>
      <c r="AO5" s="765"/>
      <c r="AP5" s="765"/>
      <c r="AQ5" s="765"/>
      <c r="AR5" s="765"/>
      <c r="AS5" s="765"/>
      <c r="AT5" s="765"/>
      <c r="AU5" s="765"/>
      <c r="AV5" s="765"/>
      <c r="AW5" s="765"/>
      <c r="AX5" s="765"/>
      <c r="AY5" s="765"/>
      <c r="AZ5" s="765"/>
      <c r="BA5" s="765"/>
      <c r="BB5" s="765"/>
      <c r="BC5" s="765"/>
      <c r="BD5" s="765"/>
      <c r="BE5" s="766"/>
    </row>
    <row r="6" spans="2:57" s="34" customFormat="1" ht="18" customHeight="1">
      <c r="B6" s="761" t="s">
        <v>1002</v>
      </c>
      <c r="C6" s="762"/>
      <c r="D6" s="762"/>
      <c r="E6" s="762"/>
      <c r="F6" s="762"/>
      <c r="G6" s="763"/>
      <c r="H6" s="761">
        <v>-10</v>
      </c>
      <c r="I6" s="762"/>
      <c r="J6" s="763"/>
      <c r="K6" s="761" t="s">
        <v>1003</v>
      </c>
      <c r="L6" s="763"/>
      <c r="M6" s="761">
        <v>100</v>
      </c>
      <c r="N6" s="762"/>
      <c r="O6" s="763"/>
      <c r="P6" s="761" t="s">
        <v>80</v>
      </c>
      <c r="Q6" s="762"/>
      <c r="R6" s="762"/>
      <c r="S6" s="763"/>
      <c r="T6" s="761" t="s">
        <v>1004</v>
      </c>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c r="AS6" s="762"/>
      <c r="AT6" s="762"/>
      <c r="AU6" s="762"/>
      <c r="AV6" s="762"/>
      <c r="AW6" s="762"/>
      <c r="AX6" s="762"/>
      <c r="AY6" s="762"/>
      <c r="AZ6" s="762"/>
      <c r="BA6" s="762"/>
      <c r="BB6" s="762"/>
      <c r="BC6" s="762"/>
      <c r="BD6" s="762"/>
      <c r="BE6" s="763"/>
    </row>
    <row r="7" spans="2:57" s="34" customFormat="1" ht="18" customHeight="1">
      <c r="B7" s="764" t="s">
        <v>1005</v>
      </c>
      <c r="C7" s="765"/>
      <c r="D7" s="765"/>
      <c r="E7" s="765"/>
      <c r="F7" s="765"/>
      <c r="G7" s="766"/>
      <c r="H7" s="764" t="s">
        <v>414</v>
      </c>
      <c r="I7" s="765"/>
      <c r="J7" s="766"/>
      <c r="K7" s="764" t="s">
        <v>1003</v>
      </c>
      <c r="L7" s="766"/>
      <c r="M7" s="764">
        <v>50</v>
      </c>
      <c r="N7" s="765"/>
      <c r="O7" s="766"/>
      <c r="P7" s="764" t="s">
        <v>80</v>
      </c>
      <c r="Q7" s="765"/>
      <c r="R7" s="765"/>
      <c r="S7" s="766"/>
      <c r="T7" s="764" t="s">
        <v>1006</v>
      </c>
      <c r="U7" s="765"/>
      <c r="V7" s="765"/>
      <c r="W7" s="765"/>
      <c r="X7" s="765"/>
      <c r="Y7" s="765"/>
      <c r="Z7" s="765"/>
      <c r="AA7" s="765"/>
      <c r="AB7" s="765"/>
      <c r="AC7" s="765"/>
      <c r="AD7" s="765"/>
      <c r="AE7" s="765"/>
      <c r="AF7" s="765"/>
      <c r="AG7" s="765"/>
      <c r="AH7" s="765"/>
      <c r="AI7" s="765"/>
      <c r="AJ7" s="765"/>
      <c r="AK7" s="765"/>
      <c r="AL7" s="765"/>
      <c r="AM7" s="765"/>
      <c r="AN7" s="765"/>
      <c r="AO7" s="765"/>
      <c r="AP7" s="765"/>
      <c r="AQ7" s="765"/>
      <c r="AR7" s="765"/>
      <c r="AS7" s="765"/>
      <c r="AT7" s="765"/>
      <c r="AU7" s="765"/>
      <c r="AV7" s="765"/>
      <c r="AW7" s="765"/>
      <c r="AX7" s="765"/>
      <c r="AY7" s="765"/>
      <c r="AZ7" s="765"/>
      <c r="BA7" s="765"/>
      <c r="BB7" s="765"/>
      <c r="BC7" s="765"/>
      <c r="BD7" s="765"/>
      <c r="BE7" s="766"/>
    </row>
    <row r="8" spans="2:57" s="34" customFormat="1" ht="18" customHeight="1">
      <c r="B8" s="761" t="s">
        <v>1007</v>
      </c>
      <c r="C8" s="762"/>
      <c r="D8" s="762"/>
      <c r="E8" s="762"/>
      <c r="F8" s="762"/>
      <c r="G8" s="763"/>
      <c r="H8" s="761">
        <v>-10</v>
      </c>
      <c r="I8" s="762"/>
      <c r="J8" s="763"/>
      <c r="K8" s="761" t="s">
        <v>1003</v>
      </c>
      <c r="L8" s="763"/>
      <c r="M8" s="761">
        <v>200</v>
      </c>
      <c r="N8" s="762"/>
      <c r="O8" s="763"/>
      <c r="P8" s="761" t="s">
        <v>80</v>
      </c>
      <c r="Q8" s="762"/>
      <c r="R8" s="762"/>
      <c r="S8" s="763"/>
      <c r="T8" s="761" t="s">
        <v>1008</v>
      </c>
      <c r="U8" s="762"/>
      <c r="V8" s="762"/>
      <c r="W8" s="762"/>
      <c r="X8" s="762"/>
      <c r="Y8" s="762"/>
      <c r="Z8" s="762"/>
      <c r="AA8" s="762"/>
      <c r="AB8" s="762"/>
      <c r="AC8" s="762"/>
      <c r="AD8" s="762"/>
      <c r="AE8" s="762"/>
      <c r="AF8" s="762"/>
      <c r="AG8" s="762"/>
      <c r="AH8" s="762"/>
      <c r="AI8" s="762"/>
      <c r="AJ8" s="762"/>
      <c r="AK8" s="762"/>
      <c r="AL8" s="762"/>
      <c r="AM8" s="762"/>
      <c r="AN8" s="762"/>
      <c r="AO8" s="762"/>
      <c r="AP8" s="762"/>
      <c r="AQ8" s="762"/>
      <c r="AR8" s="762"/>
      <c r="AS8" s="762"/>
      <c r="AT8" s="762"/>
      <c r="AU8" s="762"/>
      <c r="AV8" s="762"/>
      <c r="AW8" s="762"/>
      <c r="AX8" s="762"/>
      <c r="AY8" s="762"/>
      <c r="AZ8" s="762"/>
      <c r="BA8" s="762"/>
      <c r="BB8" s="762"/>
      <c r="BC8" s="762"/>
      <c r="BD8" s="762"/>
      <c r="BE8" s="763"/>
    </row>
    <row r="9" spans="2:57" s="34" customFormat="1" ht="18" customHeight="1">
      <c r="B9" s="764" t="s">
        <v>1009</v>
      </c>
      <c r="C9" s="765"/>
      <c r="D9" s="765"/>
      <c r="E9" s="765"/>
      <c r="F9" s="765"/>
      <c r="G9" s="766"/>
      <c r="H9" s="764" t="s">
        <v>414</v>
      </c>
      <c r="I9" s="765"/>
      <c r="J9" s="766"/>
      <c r="K9" s="764" t="s">
        <v>1010</v>
      </c>
      <c r="L9" s="766"/>
      <c r="M9" s="764">
        <v>100</v>
      </c>
      <c r="N9" s="765"/>
      <c r="O9" s="766"/>
      <c r="P9" s="764" t="s">
        <v>80</v>
      </c>
      <c r="Q9" s="765"/>
      <c r="R9" s="765"/>
      <c r="S9" s="766"/>
      <c r="T9" s="764" t="s">
        <v>1011</v>
      </c>
      <c r="U9" s="765"/>
      <c r="V9" s="765"/>
      <c r="W9" s="765"/>
      <c r="X9" s="765"/>
      <c r="Y9" s="765"/>
      <c r="Z9" s="765"/>
      <c r="AA9" s="765"/>
      <c r="AB9" s="765"/>
      <c r="AC9" s="765"/>
      <c r="AD9" s="765"/>
      <c r="AE9" s="765"/>
      <c r="AF9" s="765"/>
      <c r="AG9" s="765"/>
      <c r="AH9" s="765"/>
      <c r="AI9" s="765"/>
      <c r="AJ9" s="765"/>
      <c r="AK9" s="765"/>
      <c r="AL9" s="765"/>
      <c r="AM9" s="765"/>
      <c r="AN9" s="765"/>
      <c r="AO9" s="765"/>
      <c r="AP9" s="765"/>
      <c r="AQ9" s="765"/>
      <c r="AR9" s="765"/>
      <c r="AS9" s="765"/>
      <c r="AT9" s="765"/>
      <c r="AU9" s="765"/>
      <c r="AV9" s="765"/>
      <c r="AW9" s="765"/>
      <c r="AX9" s="765"/>
      <c r="AY9" s="765"/>
      <c r="AZ9" s="765"/>
      <c r="BA9" s="765"/>
      <c r="BB9" s="765"/>
      <c r="BC9" s="765"/>
      <c r="BD9" s="765"/>
      <c r="BE9" s="766"/>
    </row>
    <row r="10" spans="2:57" s="34" customFormat="1" ht="18" customHeight="1">
      <c r="B10" s="761" t="s">
        <v>1012</v>
      </c>
      <c r="C10" s="762"/>
      <c r="D10" s="762"/>
      <c r="E10" s="762"/>
      <c r="F10" s="762"/>
      <c r="G10" s="763"/>
      <c r="H10" s="761">
        <v>-10</v>
      </c>
      <c r="I10" s="762"/>
      <c r="J10" s="763"/>
      <c r="K10" s="761" t="s">
        <v>1003</v>
      </c>
      <c r="L10" s="763"/>
      <c r="M10" s="761" t="s">
        <v>1013</v>
      </c>
      <c r="N10" s="762"/>
      <c r="O10" s="763"/>
      <c r="P10" s="761" t="s">
        <v>80</v>
      </c>
      <c r="Q10" s="762"/>
      <c r="R10" s="762"/>
      <c r="S10" s="763"/>
      <c r="T10" s="761" t="s">
        <v>1014</v>
      </c>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R10" s="762"/>
      <c r="AS10" s="762"/>
      <c r="AT10" s="762"/>
      <c r="AU10" s="762"/>
      <c r="AV10" s="762"/>
      <c r="AW10" s="762"/>
      <c r="AX10" s="762"/>
      <c r="AY10" s="762"/>
      <c r="AZ10" s="762"/>
      <c r="BA10" s="762"/>
      <c r="BB10" s="762"/>
      <c r="BC10" s="762"/>
      <c r="BD10" s="762"/>
      <c r="BE10" s="763"/>
    </row>
    <row r="11" spans="2:57" s="34" customFormat="1" ht="18" customHeight="1">
      <c r="B11" s="764" t="s">
        <v>1015</v>
      </c>
      <c r="C11" s="765"/>
      <c r="D11" s="765"/>
      <c r="E11" s="765"/>
      <c r="F11" s="765"/>
      <c r="G11" s="766"/>
      <c r="H11" s="764" t="s">
        <v>414</v>
      </c>
      <c r="I11" s="765"/>
      <c r="J11" s="766"/>
      <c r="K11" s="764" t="s">
        <v>1010</v>
      </c>
      <c r="L11" s="766"/>
      <c r="M11" s="764">
        <v>50</v>
      </c>
      <c r="N11" s="765"/>
      <c r="O11" s="766"/>
      <c r="P11" s="764" t="s">
        <v>1016</v>
      </c>
      <c r="Q11" s="765"/>
      <c r="R11" s="765"/>
      <c r="S11" s="766"/>
      <c r="T11" s="764" t="s">
        <v>1017</v>
      </c>
      <c r="U11" s="765"/>
      <c r="V11" s="765"/>
      <c r="W11" s="765"/>
      <c r="X11" s="765"/>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6"/>
    </row>
    <row r="12" spans="2:57" s="34" customFormat="1" ht="18" customHeight="1">
      <c r="B12" s="761" t="s">
        <v>1018</v>
      </c>
      <c r="C12" s="762"/>
      <c r="D12" s="762"/>
      <c r="E12" s="762"/>
      <c r="F12" s="762"/>
      <c r="G12" s="763"/>
      <c r="H12" s="761" t="s">
        <v>414</v>
      </c>
      <c r="I12" s="762"/>
      <c r="J12" s="763"/>
      <c r="K12" s="776" t="s">
        <v>1019</v>
      </c>
      <c r="L12" s="777"/>
      <c r="M12" s="761" t="s">
        <v>414</v>
      </c>
      <c r="N12" s="762"/>
      <c r="O12" s="763"/>
      <c r="P12" s="761" t="s">
        <v>1020</v>
      </c>
      <c r="Q12" s="762"/>
      <c r="R12" s="762"/>
      <c r="S12" s="763"/>
      <c r="T12" s="761" t="s">
        <v>414</v>
      </c>
      <c r="U12" s="762"/>
      <c r="V12" s="762"/>
      <c r="W12" s="762"/>
      <c r="X12" s="762"/>
      <c r="Y12" s="762"/>
      <c r="Z12" s="762"/>
      <c r="AA12" s="762"/>
      <c r="AB12" s="762"/>
      <c r="AC12" s="762"/>
      <c r="AD12" s="762"/>
      <c r="AE12" s="762"/>
      <c r="AF12" s="762"/>
      <c r="AG12" s="762"/>
      <c r="AH12" s="762"/>
      <c r="AI12" s="762"/>
      <c r="AJ12" s="762"/>
      <c r="AK12" s="762"/>
      <c r="AL12" s="762"/>
      <c r="AM12" s="762"/>
      <c r="AN12" s="762"/>
      <c r="AO12" s="762"/>
      <c r="AP12" s="762"/>
      <c r="AQ12" s="762"/>
      <c r="AR12" s="762"/>
      <c r="AS12" s="762"/>
      <c r="AT12" s="762"/>
      <c r="AU12" s="762"/>
      <c r="AV12" s="762"/>
      <c r="AW12" s="762"/>
      <c r="AX12" s="762"/>
      <c r="AY12" s="762"/>
      <c r="AZ12" s="762"/>
      <c r="BA12" s="762"/>
      <c r="BB12" s="762"/>
      <c r="BC12" s="762"/>
      <c r="BD12" s="762"/>
      <c r="BE12" s="763"/>
    </row>
    <row r="13" spans="2:57" s="34" customFormat="1" ht="18" customHeight="1">
      <c r="B13" s="764" t="s">
        <v>1021</v>
      </c>
      <c r="C13" s="765"/>
      <c r="D13" s="765"/>
      <c r="E13" s="765"/>
      <c r="F13" s="765"/>
      <c r="G13" s="766"/>
      <c r="H13" s="764" t="s">
        <v>414</v>
      </c>
      <c r="I13" s="765"/>
      <c r="J13" s="766"/>
      <c r="K13" s="764" t="s">
        <v>1001</v>
      </c>
      <c r="L13" s="766"/>
      <c r="M13" s="764">
        <v>100</v>
      </c>
      <c r="N13" s="765"/>
      <c r="O13" s="766"/>
      <c r="P13" s="764" t="s">
        <v>1022</v>
      </c>
      <c r="Q13" s="765"/>
      <c r="R13" s="765"/>
      <c r="S13" s="766"/>
      <c r="T13" s="764" t="s">
        <v>1023</v>
      </c>
      <c r="U13" s="765"/>
      <c r="V13" s="765"/>
      <c r="W13" s="765"/>
      <c r="X13" s="765"/>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6"/>
    </row>
    <row r="14" spans="2:57" s="34" customFormat="1" ht="18" customHeight="1">
      <c r="B14" s="761" t="s">
        <v>1024</v>
      </c>
      <c r="C14" s="762"/>
      <c r="D14" s="762"/>
      <c r="E14" s="762"/>
      <c r="F14" s="762"/>
      <c r="G14" s="763"/>
      <c r="H14" s="761" t="s">
        <v>414</v>
      </c>
      <c r="I14" s="762"/>
      <c r="J14" s="763"/>
      <c r="K14" s="761" t="s">
        <v>1001</v>
      </c>
      <c r="L14" s="763"/>
      <c r="M14" s="761">
        <v>200</v>
      </c>
      <c r="N14" s="762"/>
      <c r="O14" s="763"/>
      <c r="P14" s="761" t="s">
        <v>1022</v>
      </c>
      <c r="Q14" s="762"/>
      <c r="R14" s="762"/>
      <c r="S14" s="763"/>
      <c r="T14" s="761" t="s">
        <v>1025</v>
      </c>
      <c r="U14" s="762"/>
      <c r="V14" s="762"/>
      <c r="W14" s="762"/>
      <c r="X14" s="762"/>
      <c r="Y14" s="762"/>
      <c r="Z14" s="762"/>
      <c r="AA14" s="762"/>
      <c r="AB14" s="762"/>
      <c r="AC14" s="762"/>
      <c r="AD14" s="762"/>
      <c r="AE14" s="762"/>
      <c r="AF14" s="762"/>
      <c r="AG14" s="762"/>
      <c r="AH14" s="762"/>
      <c r="AI14" s="762"/>
      <c r="AJ14" s="762"/>
      <c r="AK14" s="762"/>
      <c r="AL14" s="762"/>
      <c r="AM14" s="762"/>
      <c r="AN14" s="762"/>
      <c r="AO14" s="762"/>
      <c r="AP14" s="762"/>
      <c r="AQ14" s="762"/>
      <c r="AR14" s="762"/>
      <c r="AS14" s="762"/>
      <c r="AT14" s="762"/>
      <c r="AU14" s="762"/>
      <c r="AV14" s="762"/>
      <c r="AW14" s="762"/>
      <c r="AX14" s="762"/>
      <c r="AY14" s="762"/>
      <c r="AZ14" s="762"/>
      <c r="BA14" s="762"/>
      <c r="BB14" s="762"/>
      <c r="BC14" s="762"/>
      <c r="BD14" s="762"/>
      <c r="BE14" s="763"/>
    </row>
    <row r="15" spans="2:57" s="34" customFormat="1" ht="18" customHeight="1">
      <c r="B15" s="764" t="s">
        <v>1026</v>
      </c>
      <c r="C15" s="765"/>
      <c r="D15" s="765"/>
      <c r="E15" s="765"/>
      <c r="F15" s="765"/>
      <c r="G15" s="766"/>
      <c r="H15" s="764">
        <v>4</v>
      </c>
      <c r="I15" s="765"/>
      <c r="J15" s="766"/>
      <c r="K15" s="764" t="s">
        <v>1001</v>
      </c>
      <c r="L15" s="766"/>
      <c r="M15" s="764">
        <v>400</v>
      </c>
      <c r="N15" s="765"/>
      <c r="O15" s="766"/>
      <c r="P15" s="764" t="s">
        <v>1022</v>
      </c>
      <c r="Q15" s="765"/>
      <c r="R15" s="765"/>
      <c r="S15" s="766"/>
      <c r="T15" s="764" t="s">
        <v>1027</v>
      </c>
      <c r="U15" s="765"/>
      <c r="V15" s="765"/>
      <c r="W15" s="765"/>
      <c r="X15" s="765"/>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6"/>
    </row>
    <row r="16" spans="2:57" s="34" customFormat="1" ht="18" customHeight="1">
      <c r="B16" s="761" t="s">
        <v>1028</v>
      </c>
      <c r="C16" s="762"/>
      <c r="D16" s="762"/>
      <c r="E16" s="762"/>
      <c r="F16" s="762"/>
      <c r="G16" s="763"/>
      <c r="H16" s="761" t="s">
        <v>414</v>
      </c>
      <c r="I16" s="762"/>
      <c r="J16" s="763"/>
      <c r="K16" s="761" t="s">
        <v>1001</v>
      </c>
      <c r="L16" s="763"/>
      <c r="M16" s="761">
        <v>300</v>
      </c>
      <c r="N16" s="762"/>
      <c r="O16" s="763"/>
      <c r="P16" s="761" t="s">
        <v>1022</v>
      </c>
      <c r="Q16" s="762"/>
      <c r="R16" s="762"/>
      <c r="S16" s="763"/>
      <c r="T16" s="761" t="s">
        <v>1029</v>
      </c>
      <c r="U16" s="762"/>
      <c r="V16" s="762"/>
      <c r="W16" s="762"/>
      <c r="X16" s="762"/>
      <c r="Y16" s="762"/>
      <c r="Z16" s="762"/>
      <c r="AA16" s="762"/>
      <c r="AB16" s="762"/>
      <c r="AC16" s="762"/>
      <c r="AD16" s="762"/>
      <c r="AE16" s="762"/>
      <c r="AF16" s="762"/>
      <c r="AG16" s="762"/>
      <c r="AH16" s="762"/>
      <c r="AI16" s="762"/>
      <c r="AJ16" s="762"/>
      <c r="AK16" s="762"/>
      <c r="AL16" s="762"/>
      <c r="AM16" s="762"/>
      <c r="AN16" s="762"/>
      <c r="AO16" s="762"/>
      <c r="AP16" s="762"/>
      <c r="AQ16" s="762"/>
      <c r="AR16" s="762"/>
      <c r="AS16" s="762"/>
      <c r="AT16" s="762"/>
      <c r="AU16" s="762"/>
      <c r="AV16" s="762"/>
      <c r="AW16" s="762"/>
      <c r="AX16" s="762"/>
      <c r="AY16" s="762"/>
      <c r="AZ16" s="762"/>
      <c r="BA16" s="762"/>
      <c r="BB16" s="762"/>
      <c r="BC16" s="762"/>
      <c r="BD16" s="762"/>
      <c r="BE16" s="763"/>
    </row>
    <row r="17" spans="2:57" s="34" customFormat="1" ht="18" customHeight="1">
      <c r="B17" s="764" t="s">
        <v>1030</v>
      </c>
      <c r="C17" s="765"/>
      <c r="D17" s="765"/>
      <c r="E17" s="765"/>
      <c r="F17" s="765"/>
      <c r="G17" s="766"/>
      <c r="H17" s="764">
        <v>10</v>
      </c>
      <c r="I17" s="765"/>
      <c r="J17" s="766"/>
      <c r="K17" s="764" t="s">
        <v>1001</v>
      </c>
      <c r="L17" s="766"/>
      <c r="M17" s="764">
        <v>200</v>
      </c>
      <c r="N17" s="765"/>
      <c r="O17" s="766"/>
      <c r="P17" s="764" t="s">
        <v>1022</v>
      </c>
      <c r="Q17" s="765"/>
      <c r="R17" s="765"/>
      <c r="S17" s="766"/>
      <c r="T17" s="764" t="s">
        <v>1031</v>
      </c>
      <c r="U17" s="765"/>
      <c r="V17" s="765"/>
      <c r="W17" s="765"/>
      <c r="X17" s="765"/>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6"/>
    </row>
    <row r="18" spans="2:57" s="34" customFormat="1" ht="18" customHeight="1">
      <c r="B18" s="761" t="s">
        <v>1032</v>
      </c>
      <c r="C18" s="762"/>
      <c r="D18" s="762"/>
      <c r="E18" s="762"/>
      <c r="F18" s="762"/>
      <c r="G18" s="763"/>
      <c r="H18" s="761">
        <v>10</v>
      </c>
      <c r="I18" s="762"/>
      <c r="J18" s="763"/>
      <c r="K18" s="761" t="s">
        <v>1001</v>
      </c>
      <c r="L18" s="763"/>
      <c r="M18" s="761">
        <v>50</v>
      </c>
      <c r="N18" s="762"/>
      <c r="O18" s="763"/>
      <c r="P18" s="761" t="s">
        <v>1022</v>
      </c>
      <c r="Q18" s="762"/>
      <c r="R18" s="762"/>
      <c r="S18" s="763"/>
      <c r="T18" s="761" t="s">
        <v>1033</v>
      </c>
      <c r="U18" s="762"/>
      <c r="V18" s="762"/>
      <c r="W18" s="762"/>
      <c r="X18" s="762"/>
      <c r="Y18" s="762"/>
      <c r="Z18" s="762"/>
      <c r="AA18" s="762"/>
      <c r="AB18" s="762"/>
      <c r="AC18" s="762"/>
      <c r="AD18" s="762"/>
      <c r="AE18" s="762"/>
      <c r="AF18" s="762"/>
      <c r="AG18" s="762"/>
      <c r="AH18" s="762"/>
      <c r="AI18" s="762"/>
      <c r="AJ18" s="762"/>
      <c r="AK18" s="762"/>
      <c r="AL18" s="762"/>
      <c r="AM18" s="762"/>
      <c r="AN18" s="762"/>
      <c r="AO18" s="762"/>
      <c r="AP18" s="762"/>
      <c r="AQ18" s="762"/>
      <c r="AR18" s="762"/>
      <c r="AS18" s="762"/>
      <c r="AT18" s="762"/>
      <c r="AU18" s="762"/>
      <c r="AV18" s="762"/>
      <c r="AW18" s="762"/>
      <c r="AX18" s="762"/>
      <c r="AY18" s="762"/>
      <c r="AZ18" s="762"/>
      <c r="BA18" s="762"/>
      <c r="BB18" s="762"/>
      <c r="BC18" s="762"/>
      <c r="BD18" s="762"/>
      <c r="BE18" s="763"/>
    </row>
    <row r="19" spans="2:57" s="34" customFormat="1" ht="18" customHeight="1">
      <c r="B19" s="764" t="s">
        <v>1034</v>
      </c>
      <c r="C19" s="765"/>
      <c r="D19" s="765"/>
      <c r="E19" s="765"/>
      <c r="F19" s="765"/>
      <c r="G19" s="766"/>
      <c r="H19" s="764">
        <v>10</v>
      </c>
      <c r="I19" s="765"/>
      <c r="J19" s="766"/>
      <c r="K19" s="764" t="s">
        <v>1035</v>
      </c>
      <c r="L19" s="766"/>
      <c r="M19" s="764">
        <v>300</v>
      </c>
      <c r="N19" s="765"/>
      <c r="O19" s="766"/>
      <c r="P19" s="764" t="s">
        <v>1036</v>
      </c>
      <c r="Q19" s="765"/>
      <c r="R19" s="765"/>
      <c r="S19" s="766"/>
      <c r="T19" s="764" t="s">
        <v>1031</v>
      </c>
      <c r="U19" s="765"/>
      <c r="V19" s="765"/>
      <c r="W19" s="765"/>
      <c r="X19" s="765"/>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6"/>
    </row>
    <row r="20" spans="2:57" s="34" customFormat="1" ht="18" customHeight="1"/>
    <row r="21" spans="2:57" s="34" customFormat="1" ht="18" customHeight="1">
      <c r="B21" s="728" t="s">
        <v>367</v>
      </c>
      <c r="C21" s="729"/>
      <c r="D21" s="729"/>
      <c r="E21" s="729"/>
      <c r="F21" s="729"/>
      <c r="G21" s="729"/>
      <c r="H21" s="729"/>
      <c r="I21" s="729"/>
      <c r="J21" s="729"/>
      <c r="K21" s="729"/>
      <c r="L21" s="729"/>
      <c r="M21" s="729"/>
      <c r="N21" s="729"/>
      <c r="O21" s="729"/>
      <c r="P21" s="729"/>
      <c r="Q21" s="729"/>
      <c r="R21" s="729"/>
      <c r="S21" s="729"/>
      <c r="T21" s="729"/>
      <c r="U21" s="729"/>
      <c r="V21" s="729"/>
      <c r="W21" s="729"/>
      <c r="X21" s="729"/>
      <c r="Y21" s="729"/>
      <c r="Z21" s="729"/>
      <c r="AA21" s="729"/>
      <c r="AB21" s="729"/>
      <c r="AC21" s="729"/>
      <c r="AD21" s="729"/>
      <c r="AE21" s="729"/>
      <c r="AF21" s="729"/>
      <c r="AG21" s="729"/>
      <c r="AH21" s="729"/>
      <c r="AI21" s="729"/>
      <c r="AJ21" s="729"/>
      <c r="AK21" s="729"/>
      <c r="AL21" s="729"/>
      <c r="AM21" s="729"/>
      <c r="AN21" s="729"/>
      <c r="AO21" s="729"/>
      <c r="AP21" s="729"/>
      <c r="AQ21" s="729"/>
      <c r="AR21" s="729"/>
      <c r="AS21" s="729"/>
      <c r="AT21" s="729"/>
      <c r="AU21" s="729"/>
      <c r="AV21" s="729"/>
      <c r="AW21" s="729"/>
      <c r="AX21" s="729"/>
      <c r="AY21" s="729"/>
      <c r="AZ21" s="729"/>
      <c r="BA21" s="729"/>
      <c r="BB21" s="729"/>
      <c r="BC21" s="729"/>
      <c r="BD21" s="729"/>
      <c r="BE21" s="730"/>
    </row>
    <row r="22" spans="2:57" s="34" customFormat="1" ht="18" customHeight="1">
      <c r="B22" s="731"/>
      <c r="C22" s="732"/>
      <c r="D22" s="732"/>
      <c r="E22" s="732"/>
      <c r="F22" s="732"/>
      <c r="G22" s="732"/>
      <c r="H22" s="732"/>
      <c r="I22" s="732"/>
      <c r="J22" s="732"/>
      <c r="K22" s="732"/>
      <c r="L22" s="732"/>
      <c r="M22" s="732"/>
      <c r="N22" s="732"/>
      <c r="O22" s="732"/>
      <c r="P22" s="732"/>
      <c r="Q22" s="732"/>
      <c r="R22" s="732"/>
      <c r="S22" s="732"/>
      <c r="T22" s="732"/>
      <c r="U22" s="732"/>
      <c r="V22" s="732"/>
      <c r="W22" s="732"/>
      <c r="X22" s="732"/>
      <c r="Y22" s="732"/>
      <c r="Z22" s="732"/>
      <c r="AA22" s="732"/>
      <c r="AB22" s="732"/>
      <c r="AC22" s="732"/>
      <c r="AD22" s="732"/>
      <c r="AE22" s="732"/>
      <c r="AF22" s="732"/>
      <c r="AG22" s="732"/>
      <c r="AH22" s="732"/>
      <c r="AI22" s="732"/>
      <c r="AJ22" s="732"/>
      <c r="AK22" s="732"/>
      <c r="AL22" s="732"/>
      <c r="AM22" s="732"/>
      <c r="AN22" s="732"/>
      <c r="AO22" s="732"/>
      <c r="AP22" s="732"/>
      <c r="AQ22" s="732"/>
      <c r="AR22" s="732"/>
      <c r="AS22" s="732"/>
      <c r="AT22" s="732"/>
      <c r="AU22" s="732"/>
      <c r="AV22" s="732"/>
      <c r="AW22" s="732"/>
      <c r="AX22" s="732"/>
      <c r="AY22" s="732"/>
      <c r="AZ22" s="732"/>
      <c r="BA22" s="732"/>
      <c r="BB22" s="732"/>
      <c r="BC22" s="732"/>
      <c r="BD22" s="732"/>
      <c r="BE22" s="733"/>
    </row>
    <row r="23" spans="2:57" s="34" customFormat="1" ht="18" customHeight="1">
      <c r="B23" s="736" t="s">
        <v>54</v>
      </c>
      <c r="C23" s="737"/>
      <c r="D23" s="737"/>
      <c r="E23" s="737"/>
      <c r="F23" s="737"/>
      <c r="G23" s="738"/>
      <c r="H23" s="736" t="s">
        <v>997</v>
      </c>
      <c r="I23" s="737"/>
      <c r="J23" s="738"/>
      <c r="K23" s="736" t="s">
        <v>1037</v>
      </c>
      <c r="L23" s="737"/>
      <c r="M23" s="737"/>
      <c r="N23" s="738"/>
      <c r="O23" s="736" t="s">
        <v>345</v>
      </c>
      <c r="P23" s="737"/>
      <c r="Q23" s="738"/>
      <c r="R23" s="736" t="s">
        <v>998</v>
      </c>
      <c r="S23" s="737"/>
      <c r="T23" s="737"/>
      <c r="U23" s="738"/>
      <c r="V23" s="736" t="s">
        <v>339</v>
      </c>
      <c r="W23" s="737"/>
      <c r="X23" s="737"/>
      <c r="Y23" s="737"/>
      <c r="Z23" s="737"/>
      <c r="AA23" s="737"/>
      <c r="AB23" s="737"/>
      <c r="AC23" s="737"/>
      <c r="AD23" s="737"/>
      <c r="AE23" s="737"/>
      <c r="AF23" s="737"/>
      <c r="AG23" s="737"/>
      <c r="AH23" s="737"/>
      <c r="AI23" s="737"/>
      <c r="AJ23" s="737"/>
      <c r="AK23" s="737"/>
      <c r="AL23" s="737"/>
      <c r="AM23" s="737"/>
      <c r="AN23" s="737"/>
      <c r="AO23" s="737"/>
      <c r="AP23" s="737"/>
      <c r="AQ23" s="737"/>
      <c r="AR23" s="737"/>
      <c r="AS23" s="737"/>
      <c r="AT23" s="737"/>
      <c r="AU23" s="737"/>
      <c r="AV23" s="737"/>
      <c r="AW23" s="737"/>
      <c r="AX23" s="737"/>
      <c r="AY23" s="737"/>
      <c r="AZ23" s="737"/>
      <c r="BA23" s="737"/>
      <c r="BB23" s="737"/>
      <c r="BC23" s="737"/>
      <c r="BD23" s="737"/>
      <c r="BE23" s="738"/>
    </row>
    <row r="24" spans="2:57" s="34" customFormat="1" ht="18" customHeight="1">
      <c r="B24" s="710" t="s">
        <v>368</v>
      </c>
      <c r="C24" s="711"/>
      <c r="D24" s="711"/>
      <c r="E24" s="711"/>
      <c r="F24" s="711"/>
      <c r="G24" s="712"/>
      <c r="H24" s="710">
        <v>10</v>
      </c>
      <c r="I24" s="711"/>
      <c r="J24" s="712"/>
      <c r="K24" s="710">
        <v>-20</v>
      </c>
      <c r="L24" s="711"/>
      <c r="M24" s="711"/>
      <c r="N24" s="712"/>
      <c r="O24" s="710">
        <v>300</v>
      </c>
      <c r="P24" s="711"/>
      <c r="Q24" s="712"/>
      <c r="R24" s="710" t="s">
        <v>1038</v>
      </c>
      <c r="S24" s="711"/>
      <c r="T24" s="711"/>
      <c r="U24" s="712"/>
      <c r="V24" s="710" t="s">
        <v>414</v>
      </c>
      <c r="W24" s="711"/>
      <c r="X24" s="711"/>
      <c r="Y24" s="711"/>
      <c r="Z24" s="711"/>
      <c r="AA24" s="711"/>
      <c r="AB24" s="711"/>
      <c r="AC24" s="711"/>
      <c r="AD24" s="711"/>
      <c r="AE24" s="711"/>
      <c r="AF24" s="711"/>
      <c r="AG24" s="711"/>
      <c r="AH24" s="711"/>
      <c r="AI24" s="711"/>
      <c r="AJ24" s="711"/>
      <c r="AK24" s="711"/>
      <c r="AL24" s="711"/>
      <c r="AM24" s="711"/>
      <c r="AN24" s="711"/>
      <c r="AO24" s="711"/>
      <c r="AP24" s="711"/>
      <c r="AQ24" s="711"/>
      <c r="AR24" s="711"/>
      <c r="AS24" s="711"/>
      <c r="AT24" s="711"/>
      <c r="AU24" s="711"/>
      <c r="AV24" s="711"/>
      <c r="AW24" s="711"/>
      <c r="AX24" s="711"/>
      <c r="AY24" s="711"/>
      <c r="AZ24" s="711"/>
      <c r="BA24" s="711"/>
      <c r="BB24" s="711"/>
      <c r="BC24" s="711"/>
      <c r="BD24" s="711"/>
      <c r="BE24" s="712"/>
    </row>
    <row r="25" spans="2:57" s="34" customFormat="1" ht="18" customHeight="1">
      <c r="B25" s="716"/>
      <c r="C25" s="717"/>
      <c r="D25" s="717"/>
      <c r="E25" s="717"/>
      <c r="F25" s="717"/>
      <c r="G25" s="718"/>
      <c r="H25" s="716"/>
      <c r="I25" s="717"/>
      <c r="J25" s="718"/>
      <c r="K25" s="716"/>
      <c r="L25" s="717"/>
      <c r="M25" s="717"/>
      <c r="N25" s="718"/>
      <c r="O25" s="716"/>
      <c r="P25" s="717"/>
      <c r="Q25" s="718"/>
      <c r="R25" s="716"/>
      <c r="S25" s="717"/>
      <c r="T25" s="717"/>
      <c r="U25" s="718"/>
      <c r="V25" s="716"/>
      <c r="W25" s="717"/>
      <c r="X25" s="717"/>
      <c r="Y25" s="717"/>
      <c r="Z25" s="717"/>
      <c r="AA25" s="717"/>
      <c r="AB25" s="717"/>
      <c r="AC25" s="717"/>
      <c r="AD25" s="717"/>
      <c r="AE25" s="717"/>
      <c r="AF25" s="717"/>
      <c r="AG25" s="717"/>
      <c r="AH25" s="717"/>
      <c r="AI25" s="717"/>
      <c r="AJ25" s="717"/>
      <c r="AK25" s="717"/>
      <c r="AL25" s="717"/>
      <c r="AM25" s="717"/>
      <c r="AN25" s="717"/>
      <c r="AO25" s="717"/>
      <c r="AP25" s="717"/>
      <c r="AQ25" s="717"/>
      <c r="AR25" s="717"/>
      <c r="AS25" s="717"/>
      <c r="AT25" s="717"/>
      <c r="AU25" s="717"/>
      <c r="AV25" s="717"/>
      <c r="AW25" s="717"/>
      <c r="AX25" s="717"/>
      <c r="AY25" s="717"/>
      <c r="AZ25" s="717"/>
      <c r="BA25" s="717"/>
      <c r="BB25" s="717"/>
      <c r="BC25" s="717"/>
      <c r="BD25" s="717"/>
      <c r="BE25" s="718"/>
    </row>
    <row r="26" spans="2:57" s="34" customFormat="1" ht="18" customHeight="1">
      <c r="B26" s="692" t="s">
        <v>369</v>
      </c>
      <c r="C26" s="693"/>
      <c r="D26" s="693"/>
      <c r="E26" s="693"/>
      <c r="F26" s="693"/>
      <c r="G26" s="694"/>
      <c r="H26" s="692" t="s">
        <v>414</v>
      </c>
      <c r="I26" s="693"/>
      <c r="J26" s="694"/>
      <c r="K26" s="692">
        <v>-10</v>
      </c>
      <c r="L26" s="693"/>
      <c r="M26" s="693"/>
      <c r="N26" s="694"/>
      <c r="O26" s="692">
        <v>700</v>
      </c>
      <c r="P26" s="693"/>
      <c r="Q26" s="694"/>
      <c r="R26" s="692" t="s">
        <v>1039</v>
      </c>
      <c r="S26" s="693"/>
      <c r="T26" s="693"/>
      <c r="U26" s="694"/>
      <c r="V26" s="692" t="s">
        <v>1040</v>
      </c>
      <c r="W26" s="693"/>
      <c r="X26" s="693"/>
      <c r="Y26" s="693"/>
      <c r="Z26" s="693"/>
      <c r="AA26" s="693"/>
      <c r="AB26" s="693"/>
      <c r="AC26" s="693"/>
      <c r="AD26" s="693"/>
      <c r="AE26" s="693"/>
      <c r="AF26" s="693"/>
      <c r="AG26" s="693"/>
      <c r="AH26" s="693"/>
      <c r="AI26" s="693"/>
      <c r="AJ26" s="693"/>
      <c r="AK26" s="693"/>
      <c r="AL26" s="693"/>
      <c r="AM26" s="693"/>
      <c r="AN26" s="693"/>
      <c r="AO26" s="693"/>
      <c r="AP26" s="693"/>
      <c r="AQ26" s="693"/>
      <c r="AR26" s="693"/>
      <c r="AS26" s="693"/>
      <c r="AT26" s="693"/>
      <c r="AU26" s="693"/>
      <c r="AV26" s="693"/>
      <c r="AW26" s="693"/>
      <c r="AX26" s="693"/>
      <c r="AY26" s="693"/>
      <c r="AZ26" s="693"/>
      <c r="BA26" s="693"/>
      <c r="BB26" s="693"/>
      <c r="BC26" s="693"/>
      <c r="BD26" s="693"/>
      <c r="BE26" s="694"/>
    </row>
    <row r="27" spans="2:57" s="34" customFormat="1" ht="18" customHeight="1">
      <c r="B27" s="698"/>
      <c r="C27" s="699"/>
      <c r="D27" s="699"/>
      <c r="E27" s="699"/>
      <c r="F27" s="699"/>
      <c r="G27" s="700"/>
      <c r="H27" s="698"/>
      <c r="I27" s="699"/>
      <c r="J27" s="700"/>
      <c r="K27" s="698"/>
      <c r="L27" s="699"/>
      <c r="M27" s="699"/>
      <c r="N27" s="700"/>
      <c r="O27" s="698"/>
      <c r="P27" s="699"/>
      <c r="Q27" s="700"/>
      <c r="R27" s="698"/>
      <c r="S27" s="699"/>
      <c r="T27" s="699"/>
      <c r="U27" s="700"/>
      <c r="V27" s="698"/>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700"/>
    </row>
    <row r="28" spans="2:57" s="34" customFormat="1" ht="18" customHeight="1">
      <c r="B28" s="710" t="s">
        <v>370</v>
      </c>
      <c r="C28" s="711"/>
      <c r="D28" s="711"/>
      <c r="E28" s="711"/>
      <c r="F28" s="711"/>
      <c r="G28" s="712"/>
      <c r="H28" s="710" t="s">
        <v>414</v>
      </c>
      <c r="I28" s="711"/>
      <c r="J28" s="712"/>
      <c r="K28" s="710">
        <v>10</v>
      </c>
      <c r="L28" s="711"/>
      <c r="M28" s="711"/>
      <c r="N28" s="712"/>
      <c r="O28" s="710">
        <v>600</v>
      </c>
      <c r="P28" s="711"/>
      <c r="Q28" s="712"/>
      <c r="R28" s="710" t="s">
        <v>1038</v>
      </c>
      <c r="S28" s="711"/>
      <c r="T28" s="711"/>
      <c r="U28" s="712"/>
      <c r="V28" s="710" t="s">
        <v>414</v>
      </c>
      <c r="W28" s="711"/>
      <c r="X28" s="711"/>
      <c r="Y28" s="711"/>
      <c r="Z28" s="711"/>
      <c r="AA28" s="711"/>
      <c r="AB28" s="711"/>
      <c r="AC28" s="711"/>
      <c r="AD28" s="711"/>
      <c r="AE28" s="711"/>
      <c r="AF28" s="711"/>
      <c r="AG28" s="711"/>
      <c r="AH28" s="711"/>
      <c r="AI28" s="711"/>
      <c r="AJ28" s="711"/>
      <c r="AK28" s="711"/>
      <c r="AL28" s="711"/>
      <c r="AM28" s="711"/>
      <c r="AN28" s="711"/>
      <c r="AO28" s="711"/>
      <c r="AP28" s="711"/>
      <c r="AQ28" s="711"/>
      <c r="AR28" s="711"/>
      <c r="AS28" s="711"/>
      <c r="AT28" s="711"/>
      <c r="AU28" s="711"/>
      <c r="AV28" s="711"/>
      <c r="AW28" s="711"/>
      <c r="AX28" s="711"/>
      <c r="AY28" s="711"/>
      <c r="AZ28" s="711"/>
      <c r="BA28" s="711"/>
      <c r="BB28" s="711"/>
      <c r="BC28" s="711"/>
      <c r="BD28" s="711"/>
      <c r="BE28" s="712"/>
    </row>
    <row r="29" spans="2:57" s="34" customFormat="1" ht="18" customHeight="1">
      <c r="B29" s="716"/>
      <c r="C29" s="717"/>
      <c r="D29" s="717"/>
      <c r="E29" s="717"/>
      <c r="F29" s="717"/>
      <c r="G29" s="718"/>
      <c r="H29" s="716"/>
      <c r="I29" s="717"/>
      <c r="J29" s="718"/>
      <c r="K29" s="716"/>
      <c r="L29" s="717"/>
      <c r="M29" s="717"/>
      <c r="N29" s="718"/>
      <c r="O29" s="716"/>
      <c r="P29" s="717"/>
      <c r="Q29" s="718"/>
      <c r="R29" s="716"/>
      <c r="S29" s="717"/>
      <c r="T29" s="717"/>
      <c r="U29" s="718"/>
      <c r="V29" s="716"/>
      <c r="W29" s="717"/>
      <c r="X29" s="717"/>
      <c r="Y29" s="717"/>
      <c r="Z29" s="717"/>
      <c r="AA29" s="717"/>
      <c r="AB29" s="717"/>
      <c r="AC29" s="717"/>
      <c r="AD29" s="717"/>
      <c r="AE29" s="717"/>
      <c r="AF29" s="717"/>
      <c r="AG29" s="717"/>
      <c r="AH29" s="717"/>
      <c r="AI29" s="717"/>
      <c r="AJ29" s="717"/>
      <c r="AK29" s="717"/>
      <c r="AL29" s="717"/>
      <c r="AM29" s="717"/>
      <c r="AN29" s="717"/>
      <c r="AO29" s="717"/>
      <c r="AP29" s="717"/>
      <c r="AQ29" s="717"/>
      <c r="AR29" s="717"/>
      <c r="AS29" s="717"/>
      <c r="AT29" s="717"/>
      <c r="AU29" s="717"/>
      <c r="AV29" s="717"/>
      <c r="AW29" s="717"/>
      <c r="AX29" s="717"/>
      <c r="AY29" s="717"/>
      <c r="AZ29" s="717"/>
      <c r="BA29" s="717"/>
      <c r="BB29" s="717"/>
      <c r="BC29" s="717"/>
      <c r="BD29" s="717"/>
      <c r="BE29" s="718"/>
    </row>
    <row r="30" spans="2:57" s="34" customFormat="1" ht="18" customHeight="1">
      <c r="B30" s="692" t="s">
        <v>371</v>
      </c>
      <c r="C30" s="693"/>
      <c r="D30" s="693"/>
      <c r="E30" s="693"/>
      <c r="F30" s="693"/>
      <c r="G30" s="694"/>
      <c r="H30" s="692" t="s">
        <v>414</v>
      </c>
      <c r="I30" s="693"/>
      <c r="J30" s="694"/>
      <c r="K30" s="692">
        <v>-10</v>
      </c>
      <c r="L30" s="693"/>
      <c r="M30" s="693"/>
      <c r="N30" s="694"/>
      <c r="O30" s="692">
        <v>300</v>
      </c>
      <c r="P30" s="693"/>
      <c r="Q30" s="694"/>
      <c r="R30" s="692" t="s">
        <v>1038</v>
      </c>
      <c r="S30" s="693"/>
      <c r="T30" s="693"/>
      <c r="U30" s="694"/>
      <c r="V30" s="692" t="s">
        <v>1041</v>
      </c>
      <c r="W30" s="693"/>
      <c r="X30" s="693"/>
      <c r="Y30" s="693"/>
      <c r="Z30" s="693"/>
      <c r="AA30" s="693"/>
      <c r="AB30" s="693"/>
      <c r="AC30" s="693"/>
      <c r="AD30" s="693"/>
      <c r="AE30" s="693"/>
      <c r="AF30" s="693"/>
      <c r="AG30" s="693"/>
      <c r="AH30" s="693"/>
      <c r="AI30" s="693"/>
      <c r="AJ30" s="693"/>
      <c r="AK30" s="693"/>
      <c r="AL30" s="693"/>
      <c r="AM30" s="693"/>
      <c r="AN30" s="693"/>
      <c r="AO30" s="693"/>
      <c r="AP30" s="693"/>
      <c r="AQ30" s="693"/>
      <c r="AR30" s="693"/>
      <c r="AS30" s="693"/>
      <c r="AT30" s="693"/>
      <c r="AU30" s="693"/>
      <c r="AV30" s="693"/>
      <c r="AW30" s="693"/>
      <c r="AX30" s="693"/>
      <c r="AY30" s="693"/>
      <c r="AZ30" s="693"/>
      <c r="BA30" s="693"/>
      <c r="BB30" s="693"/>
      <c r="BC30" s="693"/>
      <c r="BD30" s="693"/>
      <c r="BE30" s="694"/>
    </row>
    <row r="31" spans="2:57" s="34" customFormat="1" ht="18" customHeight="1">
      <c r="B31" s="698"/>
      <c r="C31" s="699"/>
      <c r="D31" s="699"/>
      <c r="E31" s="699"/>
      <c r="F31" s="699"/>
      <c r="G31" s="700"/>
      <c r="H31" s="698"/>
      <c r="I31" s="699"/>
      <c r="J31" s="700"/>
      <c r="K31" s="698"/>
      <c r="L31" s="699"/>
      <c r="M31" s="699"/>
      <c r="N31" s="700"/>
      <c r="O31" s="698"/>
      <c r="P31" s="699"/>
      <c r="Q31" s="700"/>
      <c r="R31" s="698"/>
      <c r="S31" s="699"/>
      <c r="T31" s="699"/>
      <c r="U31" s="700"/>
      <c r="V31" s="698"/>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700"/>
    </row>
    <row r="32" spans="2:57" s="34" customFormat="1" ht="18" customHeight="1">
      <c r="B32" s="710" t="s">
        <v>372</v>
      </c>
      <c r="C32" s="711"/>
      <c r="D32" s="711"/>
      <c r="E32" s="711"/>
      <c r="F32" s="711"/>
      <c r="G32" s="712"/>
      <c r="H32" s="710" t="s">
        <v>414</v>
      </c>
      <c r="I32" s="711"/>
      <c r="J32" s="712"/>
      <c r="K32" s="710">
        <v>-10</v>
      </c>
      <c r="L32" s="711"/>
      <c r="M32" s="711"/>
      <c r="N32" s="712"/>
      <c r="O32" s="710">
        <v>600</v>
      </c>
      <c r="P32" s="711"/>
      <c r="Q32" s="712"/>
      <c r="R32" s="710" t="s">
        <v>1042</v>
      </c>
      <c r="S32" s="711"/>
      <c r="T32" s="711"/>
      <c r="U32" s="712"/>
      <c r="V32" s="710" t="s">
        <v>1043</v>
      </c>
      <c r="W32" s="711"/>
      <c r="X32" s="711"/>
      <c r="Y32" s="711"/>
      <c r="Z32" s="711"/>
      <c r="AA32" s="711"/>
      <c r="AB32" s="711"/>
      <c r="AC32" s="711"/>
      <c r="AD32" s="711"/>
      <c r="AE32" s="711"/>
      <c r="AF32" s="711"/>
      <c r="AG32" s="711"/>
      <c r="AH32" s="711"/>
      <c r="AI32" s="711"/>
      <c r="AJ32" s="711"/>
      <c r="AK32" s="711"/>
      <c r="AL32" s="711"/>
      <c r="AM32" s="711"/>
      <c r="AN32" s="711"/>
      <c r="AO32" s="711"/>
      <c r="AP32" s="711"/>
      <c r="AQ32" s="711"/>
      <c r="AR32" s="711"/>
      <c r="AS32" s="711"/>
      <c r="AT32" s="711"/>
      <c r="AU32" s="711"/>
      <c r="AV32" s="711"/>
      <c r="AW32" s="711"/>
      <c r="AX32" s="711"/>
      <c r="AY32" s="711"/>
      <c r="AZ32" s="711"/>
      <c r="BA32" s="711"/>
      <c r="BB32" s="711"/>
      <c r="BC32" s="711"/>
      <c r="BD32" s="711"/>
      <c r="BE32" s="712"/>
    </row>
    <row r="33" spans="2:57" s="34" customFormat="1" ht="18" customHeight="1">
      <c r="B33" s="716"/>
      <c r="C33" s="717"/>
      <c r="D33" s="717"/>
      <c r="E33" s="717"/>
      <c r="F33" s="717"/>
      <c r="G33" s="718"/>
      <c r="H33" s="716"/>
      <c r="I33" s="717"/>
      <c r="J33" s="718"/>
      <c r="K33" s="716"/>
      <c r="L33" s="717"/>
      <c r="M33" s="717"/>
      <c r="N33" s="718"/>
      <c r="O33" s="716"/>
      <c r="P33" s="717"/>
      <c r="Q33" s="718"/>
      <c r="R33" s="716"/>
      <c r="S33" s="717"/>
      <c r="T33" s="717"/>
      <c r="U33" s="718"/>
      <c r="V33" s="716"/>
      <c r="W33" s="717"/>
      <c r="X33" s="717"/>
      <c r="Y33" s="717"/>
      <c r="Z33" s="717"/>
      <c r="AA33" s="717"/>
      <c r="AB33" s="717"/>
      <c r="AC33" s="717"/>
      <c r="AD33" s="717"/>
      <c r="AE33" s="717"/>
      <c r="AF33" s="717"/>
      <c r="AG33" s="717"/>
      <c r="AH33" s="717"/>
      <c r="AI33" s="717"/>
      <c r="AJ33" s="717"/>
      <c r="AK33" s="717"/>
      <c r="AL33" s="717"/>
      <c r="AM33" s="717"/>
      <c r="AN33" s="717"/>
      <c r="AO33" s="717"/>
      <c r="AP33" s="717"/>
      <c r="AQ33" s="717"/>
      <c r="AR33" s="717"/>
      <c r="AS33" s="717"/>
      <c r="AT33" s="717"/>
      <c r="AU33" s="717"/>
      <c r="AV33" s="717"/>
      <c r="AW33" s="717"/>
      <c r="AX33" s="717"/>
      <c r="AY33" s="717"/>
      <c r="AZ33" s="717"/>
      <c r="BA33" s="717"/>
      <c r="BB33" s="717"/>
      <c r="BC33" s="717"/>
      <c r="BD33" s="717"/>
      <c r="BE33" s="718"/>
    </row>
    <row r="34" spans="2:57" s="34" customFormat="1" ht="18" customHeight="1">
      <c r="B34" s="692" t="s">
        <v>373</v>
      </c>
      <c r="C34" s="693"/>
      <c r="D34" s="693"/>
      <c r="E34" s="693"/>
      <c r="F34" s="693"/>
      <c r="G34" s="694"/>
      <c r="H34" s="692" t="s">
        <v>414</v>
      </c>
      <c r="I34" s="693"/>
      <c r="J34" s="694"/>
      <c r="K34" s="692" t="s">
        <v>414</v>
      </c>
      <c r="L34" s="693"/>
      <c r="M34" s="693"/>
      <c r="N34" s="694"/>
      <c r="O34" s="692">
        <v>600</v>
      </c>
      <c r="P34" s="693"/>
      <c r="Q34" s="694"/>
      <c r="R34" s="692" t="s">
        <v>1044</v>
      </c>
      <c r="S34" s="693"/>
      <c r="T34" s="693"/>
      <c r="U34" s="694"/>
      <c r="V34" s="692" t="s">
        <v>1045</v>
      </c>
      <c r="W34" s="693"/>
      <c r="X34" s="693"/>
      <c r="Y34" s="693"/>
      <c r="Z34" s="693"/>
      <c r="AA34" s="693"/>
      <c r="AB34" s="693"/>
      <c r="AC34" s="693"/>
      <c r="AD34" s="693"/>
      <c r="AE34" s="693"/>
      <c r="AF34" s="693"/>
      <c r="AG34" s="693"/>
      <c r="AH34" s="693"/>
      <c r="AI34" s="693"/>
      <c r="AJ34" s="693"/>
      <c r="AK34" s="693"/>
      <c r="AL34" s="693"/>
      <c r="AM34" s="693"/>
      <c r="AN34" s="693"/>
      <c r="AO34" s="693"/>
      <c r="AP34" s="693"/>
      <c r="AQ34" s="693"/>
      <c r="AR34" s="693"/>
      <c r="AS34" s="693"/>
      <c r="AT34" s="693"/>
      <c r="AU34" s="693"/>
      <c r="AV34" s="693"/>
      <c r="AW34" s="693"/>
      <c r="AX34" s="693"/>
      <c r="AY34" s="693"/>
      <c r="AZ34" s="693"/>
      <c r="BA34" s="693"/>
      <c r="BB34" s="693"/>
      <c r="BC34" s="693"/>
      <c r="BD34" s="693"/>
      <c r="BE34" s="694"/>
    </row>
    <row r="35" spans="2:57" s="34" customFormat="1" ht="18" customHeight="1">
      <c r="B35" s="698"/>
      <c r="C35" s="699"/>
      <c r="D35" s="699"/>
      <c r="E35" s="699"/>
      <c r="F35" s="699"/>
      <c r="G35" s="700"/>
      <c r="H35" s="698"/>
      <c r="I35" s="699"/>
      <c r="J35" s="700"/>
      <c r="K35" s="698"/>
      <c r="L35" s="699"/>
      <c r="M35" s="699"/>
      <c r="N35" s="700"/>
      <c r="O35" s="698"/>
      <c r="P35" s="699"/>
      <c r="Q35" s="700"/>
      <c r="R35" s="698"/>
      <c r="S35" s="699"/>
      <c r="T35" s="699"/>
      <c r="U35" s="700"/>
      <c r="V35" s="698"/>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700"/>
    </row>
    <row r="36" spans="2:57" s="34" customFormat="1" ht="18" customHeight="1">
      <c r="B36" s="710" t="s">
        <v>374</v>
      </c>
      <c r="C36" s="711"/>
      <c r="D36" s="711"/>
      <c r="E36" s="711"/>
      <c r="F36" s="711"/>
      <c r="G36" s="712"/>
      <c r="H36" s="710" t="s">
        <v>414</v>
      </c>
      <c r="I36" s="711"/>
      <c r="J36" s="712"/>
      <c r="K36" s="710">
        <v>-25</v>
      </c>
      <c r="L36" s="711"/>
      <c r="M36" s="711"/>
      <c r="N36" s="712"/>
      <c r="O36" s="710">
        <v>600</v>
      </c>
      <c r="P36" s="711"/>
      <c r="Q36" s="712"/>
      <c r="R36" s="710" t="s">
        <v>1038</v>
      </c>
      <c r="S36" s="711"/>
      <c r="T36" s="711"/>
      <c r="U36" s="712"/>
      <c r="V36" s="710" t="s">
        <v>1046</v>
      </c>
      <c r="W36" s="711"/>
      <c r="X36" s="711"/>
      <c r="Y36" s="711"/>
      <c r="Z36" s="711"/>
      <c r="AA36" s="711"/>
      <c r="AB36" s="711"/>
      <c r="AC36" s="711"/>
      <c r="AD36" s="711"/>
      <c r="AE36" s="711"/>
      <c r="AF36" s="711"/>
      <c r="AG36" s="711"/>
      <c r="AH36" s="711"/>
      <c r="AI36" s="711"/>
      <c r="AJ36" s="711"/>
      <c r="AK36" s="711"/>
      <c r="AL36" s="711"/>
      <c r="AM36" s="711"/>
      <c r="AN36" s="711"/>
      <c r="AO36" s="711"/>
      <c r="AP36" s="711"/>
      <c r="AQ36" s="711"/>
      <c r="AR36" s="711"/>
      <c r="AS36" s="711"/>
      <c r="AT36" s="711"/>
      <c r="AU36" s="711"/>
      <c r="AV36" s="711"/>
      <c r="AW36" s="711"/>
      <c r="AX36" s="711"/>
      <c r="AY36" s="711"/>
      <c r="AZ36" s="711"/>
      <c r="BA36" s="711"/>
      <c r="BB36" s="711"/>
      <c r="BC36" s="711"/>
      <c r="BD36" s="711"/>
      <c r="BE36" s="712"/>
    </row>
    <row r="37" spans="2:57" s="34" customFormat="1" ht="18" customHeight="1">
      <c r="B37" s="716"/>
      <c r="C37" s="717"/>
      <c r="D37" s="717"/>
      <c r="E37" s="717"/>
      <c r="F37" s="717"/>
      <c r="G37" s="718"/>
      <c r="H37" s="716"/>
      <c r="I37" s="717"/>
      <c r="J37" s="718"/>
      <c r="K37" s="716"/>
      <c r="L37" s="717"/>
      <c r="M37" s="717"/>
      <c r="N37" s="718"/>
      <c r="O37" s="716"/>
      <c r="P37" s="717"/>
      <c r="Q37" s="718"/>
      <c r="R37" s="716"/>
      <c r="S37" s="717"/>
      <c r="T37" s="717"/>
      <c r="U37" s="718"/>
      <c r="V37" s="716"/>
      <c r="W37" s="717"/>
      <c r="X37" s="717"/>
      <c r="Y37" s="717"/>
      <c r="Z37" s="717"/>
      <c r="AA37" s="717"/>
      <c r="AB37" s="717"/>
      <c r="AC37" s="717"/>
      <c r="AD37" s="717"/>
      <c r="AE37" s="717"/>
      <c r="AF37" s="717"/>
      <c r="AG37" s="717"/>
      <c r="AH37" s="717"/>
      <c r="AI37" s="717"/>
      <c r="AJ37" s="717"/>
      <c r="AK37" s="717"/>
      <c r="AL37" s="717"/>
      <c r="AM37" s="717"/>
      <c r="AN37" s="717"/>
      <c r="AO37" s="717"/>
      <c r="AP37" s="717"/>
      <c r="AQ37" s="717"/>
      <c r="AR37" s="717"/>
      <c r="AS37" s="717"/>
      <c r="AT37" s="717"/>
      <c r="AU37" s="717"/>
      <c r="AV37" s="717"/>
      <c r="AW37" s="717"/>
      <c r="AX37" s="717"/>
      <c r="AY37" s="717"/>
      <c r="AZ37" s="717"/>
      <c r="BA37" s="717"/>
      <c r="BB37" s="717"/>
      <c r="BC37" s="717"/>
      <c r="BD37" s="717"/>
      <c r="BE37" s="718"/>
    </row>
    <row r="38" spans="2:57" s="34" customFormat="1" ht="18" customHeight="1">
      <c r="B38" s="692" t="s">
        <v>375</v>
      </c>
      <c r="C38" s="693"/>
      <c r="D38" s="693"/>
      <c r="E38" s="693"/>
      <c r="F38" s="693"/>
      <c r="G38" s="694"/>
      <c r="H38" s="692" t="s">
        <v>414</v>
      </c>
      <c r="I38" s="693"/>
      <c r="J38" s="694"/>
      <c r="K38" s="692" t="s">
        <v>414</v>
      </c>
      <c r="L38" s="693"/>
      <c r="M38" s="693"/>
      <c r="N38" s="694"/>
      <c r="O38" s="692">
        <v>600</v>
      </c>
      <c r="P38" s="693"/>
      <c r="Q38" s="694"/>
      <c r="R38" s="692" t="s">
        <v>1047</v>
      </c>
      <c r="S38" s="693"/>
      <c r="T38" s="693"/>
      <c r="U38" s="694"/>
      <c r="V38" s="692" t="s">
        <v>1048</v>
      </c>
      <c r="W38" s="693"/>
      <c r="X38" s="693"/>
      <c r="Y38" s="693"/>
      <c r="Z38" s="693"/>
      <c r="AA38" s="693"/>
      <c r="AB38" s="693"/>
      <c r="AC38" s="693"/>
      <c r="AD38" s="693"/>
      <c r="AE38" s="693"/>
      <c r="AF38" s="693"/>
      <c r="AG38" s="693"/>
      <c r="AH38" s="693"/>
      <c r="AI38" s="693"/>
      <c r="AJ38" s="693"/>
      <c r="AK38" s="693"/>
      <c r="AL38" s="693"/>
      <c r="AM38" s="693"/>
      <c r="AN38" s="693"/>
      <c r="AO38" s="693"/>
      <c r="AP38" s="693"/>
      <c r="AQ38" s="693"/>
      <c r="AR38" s="693"/>
      <c r="AS38" s="693"/>
      <c r="AT38" s="693"/>
      <c r="AU38" s="693"/>
      <c r="AV38" s="693"/>
      <c r="AW38" s="693"/>
      <c r="AX38" s="693"/>
      <c r="AY38" s="693"/>
      <c r="AZ38" s="693"/>
      <c r="BA38" s="693"/>
      <c r="BB38" s="693"/>
      <c r="BC38" s="693"/>
      <c r="BD38" s="693"/>
      <c r="BE38" s="694"/>
    </row>
    <row r="39" spans="2:57" s="34" customFormat="1" ht="18" customHeight="1">
      <c r="B39" s="698"/>
      <c r="C39" s="699"/>
      <c r="D39" s="699"/>
      <c r="E39" s="699"/>
      <c r="F39" s="699"/>
      <c r="G39" s="700"/>
      <c r="H39" s="698"/>
      <c r="I39" s="699"/>
      <c r="J39" s="700"/>
      <c r="K39" s="698"/>
      <c r="L39" s="699"/>
      <c r="M39" s="699"/>
      <c r="N39" s="700"/>
      <c r="O39" s="698"/>
      <c r="P39" s="699"/>
      <c r="Q39" s="700"/>
      <c r="R39" s="698"/>
      <c r="S39" s="699"/>
      <c r="T39" s="699"/>
      <c r="U39" s="700"/>
      <c r="V39" s="698"/>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700"/>
    </row>
    <row r="40" spans="2:57" s="34" customFormat="1" ht="18" customHeight="1">
      <c r="B40" s="710" t="s">
        <v>376</v>
      </c>
      <c r="C40" s="711"/>
      <c r="D40" s="711"/>
      <c r="E40" s="711"/>
      <c r="F40" s="711"/>
      <c r="G40" s="712"/>
      <c r="H40" s="710" t="s">
        <v>414</v>
      </c>
      <c r="I40" s="711"/>
      <c r="J40" s="712"/>
      <c r="K40" s="710">
        <v>-20</v>
      </c>
      <c r="L40" s="711"/>
      <c r="M40" s="711"/>
      <c r="N40" s="712"/>
      <c r="O40" s="710">
        <v>600</v>
      </c>
      <c r="P40" s="711"/>
      <c r="Q40" s="712"/>
      <c r="R40" s="710" t="s">
        <v>1049</v>
      </c>
      <c r="S40" s="711"/>
      <c r="T40" s="711"/>
      <c r="U40" s="712"/>
      <c r="V40" s="710" t="s">
        <v>1050</v>
      </c>
      <c r="W40" s="711"/>
      <c r="X40" s="711"/>
      <c r="Y40" s="711"/>
      <c r="Z40" s="711"/>
      <c r="AA40" s="711"/>
      <c r="AB40" s="711"/>
      <c r="AC40" s="711"/>
      <c r="AD40" s="711"/>
      <c r="AE40" s="711"/>
      <c r="AF40" s="711"/>
      <c r="AG40" s="711"/>
      <c r="AH40" s="711"/>
      <c r="AI40" s="711"/>
      <c r="AJ40" s="711"/>
      <c r="AK40" s="711"/>
      <c r="AL40" s="711"/>
      <c r="AM40" s="711"/>
      <c r="AN40" s="711"/>
      <c r="AO40" s="711"/>
      <c r="AP40" s="711"/>
      <c r="AQ40" s="711"/>
      <c r="AR40" s="711"/>
      <c r="AS40" s="711"/>
      <c r="AT40" s="711"/>
      <c r="AU40" s="711"/>
      <c r="AV40" s="711"/>
      <c r="AW40" s="711"/>
      <c r="AX40" s="711"/>
      <c r="AY40" s="711"/>
      <c r="AZ40" s="711"/>
      <c r="BA40" s="711"/>
      <c r="BB40" s="711"/>
      <c r="BC40" s="711"/>
      <c r="BD40" s="711"/>
      <c r="BE40" s="712"/>
    </row>
    <row r="41" spans="2:57" s="34" customFormat="1" ht="18" customHeight="1">
      <c r="B41" s="716"/>
      <c r="C41" s="717"/>
      <c r="D41" s="717"/>
      <c r="E41" s="717"/>
      <c r="F41" s="717"/>
      <c r="G41" s="718"/>
      <c r="H41" s="716"/>
      <c r="I41" s="717"/>
      <c r="J41" s="718"/>
      <c r="K41" s="716"/>
      <c r="L41" s="717"/>
      <c r="M41" s="717"/>
      <c r="N41" s="718"/>
      <c r="O41" s="716"/>
      <c r="P41" s="717"/>
      <c r="Q41" s="718"/>
      <c r="R41" s="716"/>
      <c r="S41" s="717"/>
      <c r="T41" s="717"/>
      <c r="U41" s="718"/>
      <c r="V41" s="716"/>
      <c r="W41" s="717"/>
      <c r="X41" s="717"/>
      <c r="Y41" s="717"/>
      <c r="Z41" s="717"/>
      <c r="AA41" s="717"/>
      <c r="AB41" s="717"/>
      <c r="AC41" s="717"/>
      <c r="AD41" s="717"/>
      <c r="AE41" s="717"/>
      <c r="AF41" s="717"/>
      <c r="AG41" s="717"/>
      <c r="AH41" s="717"/>
      <c r="AI41" s="717"/>
      <c r="AJ41" s="717"/>
      <c r="AK41" s="717"/>
      <c r="AL41" s="717"/>
      <c r="AM41" s="717"/>
      <c r="AN41" s="717"/>
      <c r="AO41" s="717"/>
      <c r="AP41" s="717"/>
      <c r="AQ41" s="717"/>
      <c r="AR41" s="717"/>
      <c r="AS41" s="717"/>
      <c r="AT41" s="717"/>
      <c r="AU41" s="717"/>
      <c r="AV41" s="717"/>
      <c r="AW41" s="717"/>
      <c r="AX41" s="717"/>
      <c r="AY41" s="717"/>
      <c r="AZ41" s="717"/>
      <c r="BA41" s="717"/>
      <c r="BB41" s="717"/>
      <c r="BC41" s="717"/>
      <c r="BD41" s="717"/>
      <c r="BE41" s="718"/>
    </row>
    <row r="42" spans="2:57" s="34" customFormat="1" ht="18" customHeight="1"/>
    <row r="43" spans="2:57" s="34" customFormat="1" ht="18" customHeight="1"/>
    <row r="44" spans="2:57" s="34" customFormat="1" ht="18" customHeight="1"/>
    <row r="45" spans="2:57" s="34" customFormat="1" ht="18" customHeight="1"/>
    <row r="46" spans="2:57" s="34" customFormat="1" ht="18" customHeight="1"/>
    <row r="47" spans="2:57" s="34" customFormat="1" ht="18" customHeight="1"/>
    <row r="48" spans="2:57" s="34" customFormat="1" ht="18" customHeight="1"/>
    <row r="49" s="34" customFormat="1" ht="18" customHeight="1"/>
    <row r="50" s="34" customFormat="1" ht="18" customHeight="1"/>
    <row r="51" s="34" customFormat="1" ht="18" customHeight="1"/>
    <row r="52" s="34" customFormat="1" ht="18" customHeight="1"/>
    <row r="53" s="34" customFormat="1" ht="18" customHeight="1"/>
    <row r="54" s="34" customFormat="1" ht="18" customHeight="1"/>
    <row r="55" s="34" customFormat="1" ht="18" customHeight="1"/>
    <row r="56" s="34" customFormat="1" ht="18" customHeight="1"/>
    <row r="57" s="34" customFormat="1" ht="18" customHeight="1"/>
    <row r="58" s="34" customFormat="1" ht="18" customHeight="1"/>
    <row r="59" s="34" customFormat="1" ht="18" customHeight="1"/>
    <row r="60" s="34" customFormat="1" ht="18" customHeight="1"/>
    <row r="61" s="34" customFormat="1" ht="18" customHeight="1"/>
    <row r="62" s="34" customFormat="1" ht="18" customHeight="1"/>
    <row r="63" s="34" customFormat="1" ht="18" customHeight="1"/>
    <row r="64" s="34" customFormat="1" ht="18" customHeight="1"/>
    <row r="65" s="34" customFormat="1" ht="18" customHeight="1"/>
    <row r="66" s="34" customFormat="1" ht="18" customHeight="1"/>
    <row r="67" s="34" customFormat="1" ht="18" customHeight="1"/>
    <row r="68" s="34" customFormat="1" ht="18" customHeight="1"/>
    <row r="69" s="34" customFormat="1" ht="18" customHeight="1"/>
    <row r="70" s="34" customFormat="1" ht="18" customHeight="1"/>
    <row r="71" s="34" customFormat="1" ht="18" customHeight="1"/>
    <row r="72" s="34" customFormat="1" ht="18" customHeight="1"/>
    <row r="73" s="34" customFormat="1" ht="18" customHeight="1"/>
    <row r="74" s="34" customFormat="1" ht="18" customHeight="1"/>
    <row r="75" s="34" customFormat="1" ht="18" customHeight="1"/>
    <row r="76" s="34" customFormat="1" ht="18" customHeight="1"/>
    <row r="77" s="34" customFormat="1" ht="18" customHeight="1"/>
    <row r="78" s="34" customFormat="1" ht="18" customHeight="1"/>
    <row r="79" s="34" customFormat="1" ht="18" customHeight="1"/>
    <row r="80" s="34" customFormat="1" ht="18" customHeight="1"/>
    <row r="81" s="34" customFormat="1" ht="18" customHeight="1"/>
    <row r="82" s="34" customFormat="1" ht="18" customHeight="1"/>
    <row r="83" s="34" customFormat="1" ht="18" customHeight="1"/>
    <row r="84" s="34" customFormat="1" ht="18" customHeight="1"/>
    <row r="85" s="34" customFormat="1" ht="18" customHeight="1"/>
    <row r="86" s="34" customFormat="1" ht="18" customHeight="1"/>
    <row r="87" s="34" customFormat="1" ht="18" customHeight="1"/>
    <row r="88" s="34" customFormat="1" ht="18" customHeight="1"/>
    <row r="89" s="34" customFormat="1" ht="18" customHeight="1"/>
    <row r="90" s="34" customFormat="1" ht="18" customHeight="1"/>
    <row r="91" s="34" customFormat="1" ht="18" customHeight="1"/>
    <row r="92" s="34" customFormat="1" ht="18" customHeight="1"/>
    <row r="93" s="34" customFormat="1" ht="18" customHeight="1"/>
    <row r="94" s="34" customFormat="1" ht="18" customHeight="1"/>
    <row r="95" s="34" customFormat="1" ht="18" customHeight="1"/>
    <row r="96" s="34" customFormat="1" ht="18" customHeight="1"/>
    <row r="97" s="34" customFormat="1" ht="18" customHeight="1"/>
    <row r="98" s="34" customFormat="1" ht="18" customHeight="1"/>
    <row r="99" s="34" customFormat="1" ht="18" customHeight="1"/>
    <row r="100" s="34" customFormat="1" ht="18" customHeight="1"/>
    <row r="101" s="34" customFormat="1" ht="18" customHeight="1"/>
    <row r="102" s="34" customFormat="1" ht="18" customHeight="1"/>
    <row r="103" s="34" customFormat="1" ht="18" customHeight="1"/>
    <row r="104" s="34" customFormat="1" ht="18" customHeight="1"/>
    <row r="105" s="34" customFormat="1" ht="18" customHeight="1"/>
    <row r="106" s="34" customFormat="1" ht="18" customHeight="1"/>
    <row r="107" s="34" customFormat="1" ht="18" customHeight="1"/>
    <row r="108" s="34" customFormat="1" ht="18" customHeight="1"/>
    <row r="109" s="34" customFormat="1" ht="18" customHeight="1"/>
    <row r="110" s="34" customFormat="1" ht="18" customHeight="1"/>
    <row r="111" s="34" customFormat="1" ht="18" customHeight="1"/>
    <row r="112" s="34" customFormat="1" ht="18" customHeight="1"/>
    <row r="113" s="34" customFormat="1" ht="18" customHeight="1"/>
    <row r="114" s="34" customFormat="1" ht="18" customHeight="1"/>
    <row r="115" s="34" customFormat="1" ht="18" customHeight="1"/>
    <row r="116" s="34" customFormat="1" ht="18" customHeight="1"/>
    <row r="117" s="34" customFormat="1" ht="18" customHeight="1"/>
    <row r="118" s="34" customFormat="1" ht="18" customHeight="1"/>
    <row r="119" s="34" customFormat="1" ht="18" customHeight="1"/>
    <row r="120" s="34" customFormat="1" ht="18" customHeight="1"/>
    <row r="121" s="34" customFormat="1" ht="18" customHeight="1"/>
    <row r="122" s="34" customFormat="1" ht="18" customHeight="1"/>
    <row r="123" s="34" customFormat="1" ht="18" customHeight="1"/>
    <row r="124" s="34" customFormat="1" ht="18" customHeight="1"/>
    <row r="125" s="34" customFormat="1" ht="18" customHeight="1"/>
    <row r="126" s="34" customFormat="1" ht="18" customHeight="1"/>
    <row r="127" s="34" customFormat="1" ht="18" customHeight="1"/>
    <row r="128" s="34" customFormat="1" ht="18" customHeight="1"/>
    <row r="129" s="34" customFormat="1" ht="18" customHeight="1"/>
    <row r="130" s="34" customFormat="1" ht="18" customHeight="1"/>
    <row r="131" s="34" customFormat="1" ht="18" customHeight="1"/>
    <row r="132" s="34" customFormat="1" ht="18" customHeight="1"/>
    <row r="133" s="34" customFormat="1" ht="18" customHeight="1"/>
    <row r="134" s="34" customFormat="1" ht="18" customHeight="1"/>
    <row r="135" s="34" customFormat="1" ht="18" customHeight="1"/>
    <row r="136" s="34" customFormat="1" ht="18" customHeight="1"/>
    <row r="137" s="34" customFormat="1" ht="18" customHeight="1"/>
    <row r="138" s="34" customFormat="1" ht="18" customHeight="1"/>
    <row r="139" s="34" customFormat="1" ht="18" customHeight="1"/>
    <row r="140" s="34" customFormat="1" ht="18" customHeight="1"/>
    <row r="141" s="34" customFormat="1" ht="18" customHeight="1"/>
    <row r="142" s="34" customFormat="1" ht="18" customHeight="1"/>
    <row r="143" s="34" customFormat="1" ht="18" customHeight="1"/>
    <row r="144" s="34" customFormat="1" ht="18" customHeight="1"/>
    <row r="145" s="34" customFormat="1" ht="18" customHeight="1"/>
    <row r="146" s="34" customFormat="1" ht="18" customHeight="1"/>
    <row r="147" s="34" customFormat="1" ht="18" customHeight="1"/>
    <row r="148" s="34" customFormat="1" ht="18" customHeight="1"/>
    <row r="149" s="34" customFormat="1" ht="18" customHeight="1"/>
    <row r="150" s="34" customFormat="1" ht="18" customHeight="1"/>
    <row r="151" s="34" customFormat="1" ht="18" customHeight="1"/>
    <row r="152" s="34" customFormat="1" ht="18" customHeight="1"/>
    <row r="153" s="34" customFormat="1" ht="18" customHeight="1"/>
    <row r="154" s="34" customFormat="1" ht="18" customHeight="1"/>
    <row r="155" s="34" customFormat="1" ht="18" customHeight="1"/>
    <row r="156" s="34" customFormat="1" ht="18" customHeight="1"/>
    <row r="157" s="34" customFormat="1" ht="18" customHeight="1"/>
    <row r="158" s="34" customFormat="1" ht="18" customHeight="1"/>
    <row r="159" s="34" customFormat="1" ht="18" customHeight="1"/>
    <row r="160" s="34" customFormat="1" ht="18" customHeight="1"/>
    <row r="161" s="34" customFormat="1" ht="18" customHeight="1"/>
    <row r="162" s="34" customFormat="1" ht="18" customHeight="1"/>
    <row r="163" s="34" customFormat="1" ht="18" customHeight="1"/>
    <row r="164" s="34" customFormat="1" ht="18" customHeight="1"/>
    <row r="165" s="34" customFormat="1" ht="18" customHeight="1"/>
    <row r="166" s="34" customFormat="1" ht="18" customHeight="1"/>
    <row r="167" s="34" customFormat="1" ht="18" customHeight="1"/>
    <row r="168" s="34" customFormat="1" ht="18" customHeight="1"/>
    <row r="169" s="34" customFormat="1" ht="18" customHeight="1"/>
    <row r="170" s="34" customFormat="1" ht="18" customHeight="1"/>
    <row r="171" s="34" customFormat="1" ht="18" customHeight="1"/>
    <row r="172" s="34" customFormat="1" ht="18" customHeight="1"/>
    <row r="173" s="34" customFormat="1" ht="18" customHeight="1"/>
    <row r="174" s="34" customFormat="1" ht="18" customHeight="1"/>
    <row r="175" s="34" customFormat="1" ht="18" customHeight="1"/>
    <row r="176" s="34" customFormat="1" ht="18" customHeight="1"/>
    <row r="177" s="34" customFormat="1" ht="18" customHeight="1"/>
    <row r="178" s="34" customFormat="1" ht="18" customHeight="1"/>
    <row r="179" s="34" customFormat="1" ht="18" customHeight="1"/>
    <row r="180" s="34" customFormat="1" ht="18" customHeight="1"/>
    <row r="181" s="34" customFormat="1" ht="18" customHeight="1"/>
    <row r="182" s="34" customFormat="1" ht="18" customHeight="1"/>
    <row r="183" s="34" customFormat="1" ht="18" customHeight="1"/>
    <row r="184" s="34" customFormat="1" ht="18" customHeight="1"/>
    <row r="185" s="34" customFormat="1" ht="18" customHeight="1"/>
    <row r="186" s="34" customFormat="1" ht="18" customHeight="1"/>
    <row r="187" s="34" customFormat="1" ht="18" customHeight="1"/>
    <row r="188" s="34" customFormat="1" ht="18" customHeight="1"/>
    <row r="189" s="34" customFormat="1" ht="18" customHeight="1"/>
    <row r="190" s="34" customFormat="1" ht="18" customHeight="1"/>
    <row r="191" s="34" customFormat="1" ht="18" customHeight="1"/>
    <row r="192" s="34" customFormat="1" ht="18" customHeight="1"/>
    <row r="193" s="34" customFormat="1" ht="18" customHeight="1"/>
    <row r="194" s="34" customFormat="1" ht="18" customHeight="1"/>
    <row r="195" s="34" customFormat="1" ht="18" customHeight="1"/>
    <row r="196" s="34" customFormat="1" ht="18" customHeight="1"/>
    <row r="197" s="34" customFormat="1" ht="18" customHeight="1"/>
    <row r="198" s="34" customFormat="1" ht="18" customHeight="1"/>
    <row r="199" s="34" customFormat="1" ht="18" customHeight="1"/>
    <row r="200" s="34" customFormat="1" ht="18" customHeight="1"/>
    <row r="201" s="34" customFormat="1" ht="18" customHeight="1"/>
    <row r="202" s="34" customFormat="1" ht="18" customHeight="1"/>
    <row r="203" s="34" customFormat="1" ht="18" customHeight="1"/>
    <row r="204" s="34" customFormat="1" ht="18" customHeight="1"/>
    <row r="205" s="34" customFormat="1" ht="18" customHeight="1"/>
    <row r="206" s="34" customFormat="1" ht="18" customHeight="1"/>
    <row r="207" s="34" customFormat="1" ht="18" customHeight="1"/>
    <row r="208" s="34" customFormat="1" ht="18" customHeight="1"/>
    <row r="209" s="34" customFormat="1" ht="18" customHeight="1"/>
    <row r="210" s="34" customFormat="1" ht="18" customHeight="1"/>
    <row r="211" s="34" customFormat="1" ht="18" customHeight="1"/>
    <row r="212" s="34" customFormat="1" ht="18" customHeight="1"/>
    <row r="213" s="34" customFormat="1" ht="18" customHeight="1"/>
    <row r="214" s="34" customFormat="1" ht="18" customHeight="1"/>
    <row r="215" s="34" customFormat="1" ht="18" customHeight="1"/>
    <row r="216" s="34" customFormat="1" ht="18" customHeight="1"/>
    <row r="217" s="34" customFormat="1" ht="18" customHeight="1"/>
    <row r="218" s="34" customFormat="1" ht="18" customHeight="1"/>
    <row r="219" s="34" customFormat="1" ht="18" customHeight="1"/>
    <row r="220" s="34" customFormat="1" ht="18" customHeight="1"/>
    <row r="221" s="34" customFormat="1" ht="18" customHeight="1"/>
    <row r="222" s="34" customFormat="1" ht="18" customHeight="1"/>
    <row r="223" s="34" customFormat="1" ht="18" customHeight="1"/>
    <row r="224" s="34" customFormat="1" ht="18" customHeight="1"/>
    <row r="225" s="34" customFormat="1" ht="18" customHeight="1"/>
    <row r="226" s="34" customFormat="1" ht="18" customHeight="1"/>
    <row r="227" s="34" customFormat="1" ht="18" customHeight="1"/>
    <row r="228" s="34" customFormat="1" ht="18" customHeight="1"/>
    <row r="229" s="34" customFormat="1" ht="18" customHeight="1"/>
    <row r="230" s="34" customFormat="1" ht="18" customHeight="1"/>
    <row r="231" s="34" customFormat="1" ht="18" customHeight="1"/>
    <row r="232" s="34" customFormat="1" ht="18" customHeight="1"/>
    <row r="233" s="34" customFormat="1" ht="18" customHeight="1"/>
    <row r="234" s="34" customFormat="1" ht="18" customHeight="1"/>
    <row r="235" s="34" customFormat="1" ht="18" customHeight="1"/>
    <row r="236" s="34" customFormat="1" ht="18" customHeight="1"/>
    <row r="237" s="34" customFormat="1" ht="18" customHeight="1"/>
    <row r="238" s="34" customFormat="1" ht="18" customHeight="1"/>
    <row r="239" s="34" customFormat="1" ht="18" customHeight="1"/>
    <row r="240" s="34" customFormat="1" ht="18" customHeight="1"/>
    <row r="241" s="34" customFormat="1" ht="18" customHeight="1"/>
    <row r="242" s="34" customFormat="1" ht="18" customHeight="1"/>
    <row r="243" s="34" customFormat="1" ht="18" customHeight="1"/>
    <row r="244" s="34" customFormat="1" ht="18" customHeight="1"/>
    <row r="245" s="34" customFormat="1" ht="18" customHeight="1"/>
    <row r="246" s="34" customFormat="1" ht="18" customHeight="1"/>
    <row r="247" s="34" customFormat="1" ht="18" customHeight="1"/>
    <row r="248" s="34" customFormat="1" ht="18" customHeight="1"/>
    <row r="249" s="34" customFormat="1" ht="18" customHeight="1"/>
    <row r="250" s="34" customFormat="1" ht="18" customHeight="1"/>
    <row r="251" s="34" customFormat="1" ht="18" customHeight="1"/>
    <row r="252" s="34" customFormat="1" ht="18" customHeight="1"/>
    <row r="253" s="34" customFormat="1" ht="18" customHeight="1"/>
    <row r="254" s="34" customFormat="1" ht="18" customHeight="1"/>
    <row r="255" s="34" customFormat="1" ht="18" customHeight="1"/>
    <row r="256" s="34" customFormat="1" ht="18" customHeight="1"/>
    <row r="257" s="34" customFormat="1" ht="18" customHeight="1"/>
    <row r="258" s="34" customFormat="1" ht="18" customHeight="1"/>
    <row r="259" s="34" customFormat="1" ht="18" customHeight="1"/>
    <row r="260" s="34" customFormat="1" ht="18" customHeight="1"/>
    <row r="261" s="34" customFormat="1" ht="18" customHeight="1"/>
    <row r="262" s="34" customFormat="1" ht="18" customHeight="1"/>
    <row r="263" s="34" customFormat="1" ht="18" customHeight="1"/>
    <row r="264" s="34" customFormat="1" ht="18" customHeight="1"/>
    <row r="265" s="34" customFormat="1" ht="18" customHeight="1"/>
    <row r="266" s="34" customFormat="1" ht="18" customHeight="1"/>
    <row r="267" s="34" customFormat="1" ht="18" customHeight="1"/>
    <row r="268" s="34" customFormat="1" ht="18" customHeight="1"/>
    <row r="269" s="34" customFormat="1" ht="18" customHeight="1"/>
    <row r="270" s="34" customFormat="1" ht="18" customHeight="1"/>
    <row r="271" s="34" customFormat="1" ht="18" customHeight="1"/>
    <row r="272" s="34" customFormat="1" ht="18" customHeight="1"/>
    <row r="273" s="34" customFormat="1" ht="18" customHeight="1"/>
    <row r="274" s="34" customFormat="1" ht="18" customHeight="1"/>
    <row r="275" s="34" customFormat="1" ht="18" customHeight="1"/>
    <row r="276" s="34" customFormat="1" ht="18" customHeight="1"/>
    <row r="277" s="34" customFormat="1" ht="18" customHeight="1"/>
    <row r="278" s="34" customFormat="1" ht="18" customHeight="1"/>
    <row r="279" s="34" customFormat="1" ht="18" customHeight="1"/>
    <row r="280" s="34" customFormat="1" ht="18" customHeight="1"/>
    <row r="281" s="34" customFormat="1" ht="18" customHeight="1"/>
    <row r="282" s="34" customFormat="1" ht="18" customHeight="1"/>
    <row r="283" s="34" customFormat="1" ht="18" customHeight="1"/>
    <row r="284" s="34" customFormat="1" ht="18" customHeight="1"/>
    <row r="285" s="34" customFormat="1" ht="18" customHeight="1"/>
    <row r="286" s="34" customFormat="1" ht="18" customHeight="1"/>
    <row r="287" s="34" customFormat="1" ht="18" customHeight="1"/>
    <row r="288" s="34" customFormat="1" ht="18" customHeight="1"/>
    <row r="289" s="34" customFormat="1" ht="18" customHeight="1"/>
    <row r="290" s="34" customFormat="1" ht="18" customHeight="1"/>
    <row r="291" s="34" customFormat="1" ht="18" customHeight="1"/>
    <row r="292" s="34" customFormat="1" ht="18" customHeight="1"/>
    <row r="293" s="34" customFormat="1" ht="18" customHeight="1"/>
    <row r="294" s="34" customFormat="1" ht="18" customHeight="1"/>
    <row r="295" s="34" customFormat="1" ht="18" customHeight="1"/>
    <row r="296" s="34" customFormat="1" ht="18" customHeight="1"/>
    <row r="297" s="34" customFormat="1" ht="18" customHeight="1"/>
    <row r="298" s="34" customFormat="1" ht="18" customHeight="1"/>
    <row r="299" s="34" customFormat="1" ht="18" customHeight="1"/>
    <row r="300" s="34" customFormat="1" ht="18" customHeight="1"/>
    <row r="301" s="34" customFormat="1" ht="18" customHeight="1"/>
    <row r="302" s="34" customFormat="1" ht="18" customHeight="1"/>
    <row r="303" s="34" customFormat="1" ht="18" customHeight="1"/>
    <row r="304" s="34" customFormat="1" ht="18" customHeight="1"/>
    <row r="305" s="34" customFormat="1" ht="18" customHeight="1"/>
    <row r="306" s="34" customFormat="1" ht="18" customHeight="1"/>
    <row r="307" s="34" customFormat="1" ht="18" customHeight="1"/>
    <row r="308" s="34" customFormat="1" ht="18" customHeight="1"/>
    <row r="309" s="34" customFormat="1" ht="18" customHeight="1"/>
    <row r="310" s="34" customFormat="1" ht="18" customHeight="1"/>
    <row r="311" s="34" customFormat="1" ht="18" customHeight="1"/>
    <row r="312" s="34" customFormat="1" ht="18" customHeight="1"/>
    <row r="313" s="34" customFormat="1" ht="18" customHeight="1"/>
    <row r="314" s="34" customFormat="1" ht="18" customHeight="1"/>
    <row r="315" s="34" customFormat="1" ht="18" customHeight="1"/>
    <row r="316" s="34" customFormat="1" ht="18" customHeight="1"/>
    <row r="317" s="34" customFormat="1" ht="18" customHeight="1"/>
    <row r="318" s="34" customFormat="1" ht="18" customHeight="1"/>
    <row r="319" s="34" customFormat="1" ht="18" customHeight="1"/>
    <row r="320" s="34" customFormat="1" ht="18" customHeight="1"/>
    <row r="321" s="34" customFormat="1" ht="18" customHeight="1"/>
    <row r="322" s="34" customFormat="1" ht="18" customHeight="1"/>
    <row r="323" s="34" customFormat="1" ht="18" customHeight="1"/>
    <row r="324" s="34" customFormat="1" ht="18" customHeight="1"/>
    <row r="325" s="34" customFormat="1" ht="18" customHeight="1"/>
    <row r="326" s="34" customFormat="1" ht="18" customHeight="1"/>
    <row r="327" s="34" customFormat="1" ht="18" customHeight="1"/>
    <row r="328" s="34" customFormat="1" ht="18" customHeight="1"/>
    <row r="329" s="34" customFormat="1" ht="18" customHeight="1"/>
    <row r="330" s="34" customFormat="1" ht="18" customHeight="1"/>
    <row r="331" s="34" customFormat="1" ht="18" customHeight="1"/>
    <row r="332" s="34" customFormat="1" ht="18" customHeight="1"/>
    <row r="333" s="34" customFormat="1" ht="18" customHeight="1"/>
    <row r="334" s="34" customFormat="1" ht="18" customHeight="1"/>
    <row r="335" s="34" customFormat="1" ht="18" customHeight="1"/>
    <row r="336" s="34" customFormat="1" ht="18" customHeight="1"/>
    <row r="337" s="34" customFormat="1" ht="18" customHeight="1"/>
    <row r="338" s="34" customFormat="1" ht="18" customHeight="1"/>
    <row r="339" s="34" customFormat="1" ht="18" customHeight="1"/>
    <row r="340" s="34" customFormat="1" ht="18" customHeight="1"/>
    <row r="341" s="34" customFormat="1" ht="18" customHeight="1"/>
    <row r="342" s="34" customFormat="1" ht="18" customHeight="1"/>
    <row r="343" s="34" customFormat="1" ht="18" customHeight="1"/>
    <row r="344" s="34" customFormat="1" ht="18" customHeight="1"/>
    <row r="345" s="34" customFormat="1" ht="18" customHeight="1"/>
    <row r="346" s="34" customFormat="1" ht="18" customHeight="1"/>
    <row r="347" s="34" customFormat="1" ht="18" customHeight="1"/>
    <row r="348" s="34" customFormat="1" ht="18" customHeight="1"/>
    <row r="349" s="34" customFormat="1" ht="18" customHeight="1"/>
    <row r="350" s="34" customFormat="1" ht="18" customHeight="1"/>
    <row r="351" s="34" customFormat="1" ht="18" customHeight="1"/>
    <row r="352" s="34" customFormat="1" ht="18" customHeight="1"/>
    <row r="353" s="34" customFormat="1" ht="18" customHeight="1"/>
    <row r="354" s="34" customFormat="1" ht="18" customHeight="1"/>
    <row r="355" s="34" customFormat="1" ht="18" customHeight="1"/>
    <row r="356" s="34" customFormat="1" ht="18" customHeight="1"/>
    <row r="357" s="34" customFormat="1" ht="18" customHeight="1"/>
    <row r="358" s="34" customFormat="1" ht="18" customHeight="1"/>
    <row r="359" s="34" customFormat="1" ht="18" customHeight="1"/>
    <row r="360" s="34" customFormat="1" ht="18" customHeight="1"/>
    <row r="361" s="34" customFormat="1" ht="18" customHeight="1"/>
    <row r="362" s="34" customFormat="1" ht="18" customHeight="1"/>
    <row r="363" s="34" customFormat="1" ht="18" customHeight="1"/>
    <row r="364" s="34" customFormat="1" ht="18" customHeight="1"/>
    <row r="365" s="34" customFormat="1" ht="18" customHeight="1"/>
    <row r="366" s="34" customFormat="1" ht="18" customHeight="1"/>
    <row r="367" s="34" customFormat="1" ht="18" customHeight="1"/>
    <row r="368" s="34" customFormat="1" ht="18" customHeight="1"/>
    <row r="369" s="34" customFormat="1" ht="18" customHeight="1"/>
    <row r="370" s="34" customFormat="1" ht="18" customHeight="1"/>
    <row r="371" s="34" customFormat="1" ht="18" customHeight="1"/>
    <row r="372" s="34" customFormat="1" ht="18" customHeight="1"/>
    <row r="373" s="34" customFormat="1" ht="18" customHeight="1"/>
    <row r="374" s="34" customFormat="1" ht="18" customHeight="1"/>
    <row r="375" s="34" customFormat="1" ht="18" customHeight="1"/>
    <row r="376" s="34" customFormat="1" ht="18" customHeight="1"/>
    <row r="377" s="34" customFormat="1" ht="18" customHeight="1"/>
    <row r="378" s="34" customFormat="1" ht="18" customHeight="1"/>
    <row r="379" s="34" customFormat="1" ht="18" customHeight="1"/>
    <row r="380" s="34" customFormat="1" ht="18" customHeight="1"/>
    <row r="381" s="34" customFormat="1" ht="18" customHeight="1"/>
    <row r="382" s="34" customFormat="1" ht="18" customHeight="1"/>
    <row r="383" s="34" customFormat="1" ht="18" customHeight="1"/>
    <row r="384" s="34" customFormat="1" ht="18" customHeight="1"/>
    <row r="385" s="34" customFormat="1" ht="18" customHeight="1"/>
    <row r="386" s="34" customFormat="1" ht="18" customHeight="1"/>
    <row r="387" s="34" customFormat="1" ht="18" customHeight="1"/>
    <row r="388" s="34" customFormat="1" ht="18" customHeight="1"/>
    <row r="389" s="34" customFormat="1" ht="18" customHeight="1"/>
    <row r="390" s="34" customFormat="1" ht="18" customHeight="1"/>
    <row r="391" s="34" customFormat="1" ht="18" customHeight="1"/>
    <row r="392" s="34" customFormat="1" ht="18" customHeight="1"/>
    <row r="393" s="34" customFormat="1" ht="18" customHeight="1"/>
    <row r="394" s="34" customFormat="1" ht="18" customHeight="1"/>
    <row r="395" s="34" customFormat="1" ht="18" customHeight="1"/>
    <row r="396" s="34" customFormat="1" ht="18" customHeight="1"/>
    <row r="397" s="34" customFormat="1" ht="18" customHeight="1"/>
    <row r="398" s="34" customFormat="1" ht="18" customHeight="1"/>
    <row r="399" s="34" customFormat="1" ht="18" customHeight="1"/>
    <row r="400" s="34" customFormat="1" ht="18" customHeight="1"/>
    <row r="401" s="34" customFormat="1" ht="18" customHeight="1"/>
    <row r="402" s="34" customFormat="1" ht="18" customHeight="1"/>
    <row r="403" s="34" customFormat="1" ht="18" customHeight="1"/>
    <row r="404" s="34" customFormat="1" ht="18" customHeight="1"/>
  </sheetData>
  <mergeCells count="158">
    <mergeCell ref="B4:G4"/>
    <mergeCell ref="H4:J4"/>
    <mergeCell ref="K4:L4"/>
    <mergeCell ref="M4:O4"/>
    <mergeCell ref="P4:S4"/>
    <mergeCell ref="T4:BE4"/>
    <mergeCell ref="B5:G5"/>
    <mergeCell ref="H5:J5"/>
    <mergeCell ref="K5:L5"/>
    <mergeCell ref="M5:O5"/>
    <mergeCell ref="P5:S5"/>
    <mergeCell ref="T5:BE5"/>
    <mergeCell ref="B6:G6"/>
    <mergeCell ref="H6:J6"/>
    <mergeCell ref="K6:L6"/>
    <mergeCell ref="M6:O6"/>
    <mergeCell ref="P6:S6"/>
    <mergeCell ref="T6:BE6"/>
    <mergeCell ref="B7:G7"/>
    <mergeCell ref="H7:J7"/>
    <mergeCell ref="K7:L7"/>
    <mergeCell ref="M7:O7"/>
    <mergeCell ref="P7:S7"/>
    <mergeCell ref="T7:BE7"/>
    <mergeCell ref="B8:G8"/>
    <mergeCell ref="H8:J8"/>
    <mergeCell ref="K8:L8"/>
    <mergeCell ref="M8:O8"/>
    <mergeCell ref="P8:S8"/>
    <mergeCell ref="T8:BE8"/>
    <mergeCell ref="B9:G9"/>
    <mergeCell ref="H9:J9"/>
    <mergeCell ref="K9:L9"/>
    <mergeCell ref="M9:O9"/>
    <mergeCell ref="P9:S9"/>
    <mergeCell ref="T9:BE9"/>
    <mergeCell ref="B10:G10"/>
    <mergeCell ref="H10:J10"/>
    <mergeCell ref="K10:L10"/>
    <mergeCell ref="M10:O10"/>
    <mergeCell ref="P10:S10"/>
    <mergeCell ref="T10:BE10"/>
    <mergeCell ref="B11:G11"/>
    <mergeCell ref="H11:J11"/>
    <mergeCell ref="K11:L11"/>
    <mergeCell ref="M11:O11"/>
    <mergeCell ref="P11:S11"/>
    <mergeCell ref="T11:BE11"/>
    <mergeCell ref="B12:G12"/>
    <mergeCell ref="H12:J12"/>
    <mergeCell ref="K12:L12"/>
    <mergeCell ref="M12:O12"/>
    <mergeCell ref="P12:S12"/>
    <mergeCell ref="T12:BE12"/>
    <mergeCell ref="B13:G13"/>
    <mergeCell ref="H13:J13"/>
    <mergeCell ref="K13:L13"/>
    <mergeCell ref="M13:O13"/>
    <mergeCell ref="P13:S13"/>
    <mergeCell ref="T13:BE13"/>
    <mergeCell ref="B14:G14"/>
    <mergeCell ref="H14:J14"/>
    <mergeCell ref="K14:L14"/>
    <mergeCell ref="M14:O14"/>
    <mergeCell ref="P14:S14"/>
    <mergeCell ref="T14:BE14"/>
    <mergeCell ref="B15:G15"/>
    <mergeCell ref="H15:J15"/>
    <mergeCell ref="K15:L15"/>
    <mergeCell ref="M15:O15"/>
    <mergeCell ref="P15:S15"/>
    <mergeCell ref="T15:BE15"/>
    <mergeCell ref="P19:S19"/>
    <mergeCell ref="T19:BE19"/>
    <mergeCell ref="B16:G16"/>
    <mergeCell ref="H16:J16"/>
    <mergeCell ref="K16:L16"/>
    <mergeCell ref="M16:O16"/>
    <mergeCell ref="P16:S16"/>
    <mergeCell ref="T16:BE16"/>
    <mergeCell ref="B17:G17"/>
    <mergeCell ref="H17:J17"/>
    <mergeCell ref="K17:L17"/>
    <mergeCell ref="M17:O17"/>
    <mergeCell ref="P17:S17"/>
    <mergeCell ref="T17:BE17"/>
    <mergeCell ref="B23:G23"/>
    <mergeCell ref="H23:J23"/>
    <mergeCell ref="K23:N23"/>
    <mergeCell ref="O23:Q23"/>
    <mergeCell ref="R23:U23"/>
    <mergeCell ref="V23:BE23"/>
    <mergeCell ref="B2:BE3"/>
    <mergeCell ref="V24:BE25"/>
    <mergeCell ref="B24:G25"/>
    <mergeCell ref="H24:J25"/>
    <mergeCell ref="K24:N25"/>
    <mergeCell ref="O24:Q25"/>
    <mergeCell ref="R24:U25"/>
    <mergeCell ref="B21:BE22"/>
    <mergeCell ref="B18:G18"/>
    <mergeCell ref="H18:J18"/>
    <mergeCell ref="K18:L18"/>
    <mergeCell ref="M18:O18"/>
    <mergeCell ref="P18:S18"/>
    <mergeCell ref="T18:BE18"/>
    <mergeCell ref="B19:G19"/>
    <mergeCell ref="H19:J19"/>
    <mergeCell ref="K19:L19"/>
    <mergeCell ref="M19:O19"/>
    <mergeCell ref="R40:U41"/>
    <mergeCell ref="V40:BE41"/>
    <mergeCell ref="R32:U33"/>
    <mergeCell ref="V32:BE33"/>
    <mergeCell ref="B28:G29"/>
    <mergeCell ref="H28:J29"/>
    <mergeCell ref="K28:N29"/>
    <mergeCell ref="O28:Q29"/>
    <mergeCell ref="B34:G35"/>
    <mergeCell ref="H34:J35"/>
    <mergeCell ref="K34:N35"/>
    <mergeCell ref="O34:Q35"/>
    <mergeCell ref="B30:G31"/>
    <mergeCell ref="H30:J31"/>
    <mergeCell ref="K30:N31"/>
    <mergeCell ref="O30:Q31"/>
    <mergeCell ref="R30:U31"/>
    <mergeCell ref="V30:BE31"/>
    <mergeCell ref="R38:U39"/>
    <mergeCell ref="V38:BE39"/>
    <mergeCell ref="B32:G33"/>
    <mergeCell ref="H32:J33"/>
    <mergeCell ref="K32:N33"/>
    <mergeCell ref="O32:Q33"/>
    <mergeCell ref="B38:G39"/>
    <mergeCell ref="H38:J39"/>
    <mergeCell ref="K38:N39"/>
    <mergeCell ref="O38:Q39"/>
    <mergeCell ref="B36:G37"/>
    <mergeCell ref="H36:J37"/>
    <mergeCell ref="K36:N37"/>
    <mergeCell ref="O36:Q37"/>
    <mergeCell ref="B40:G41"/>
    <mergeCell ref="H40:J41"/>
    <mergeCell ref="K40:N41"/>
    <mergeCell ref="O40:Q41"/>
    <mergeCell ref="R34:U35"/>
    <mergeCell ref="V34:BE35"/>
    <mergeCell ref="R36:U37"/>
    <mergeCell ref="V36:BE37"/>
    <mergeCell ref="R28:U29"/>
    <mergeCell ref="V28:BE29"/>
    <mergeCell ref="B26:G27"/>
    <mergeCell ref="H26:J27"/>
    <mergeCell ref="K26:N27"/>
    <mergeCell ref="O26:Q27"/>
    <mergeCell ref="R26:U27"/>
    <mergeCell ref="V26:BE27"/>
  </mergeCells>
  <phoneticPr fontId="3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JD563"/>
  <sheetViews>
    <sheetView showGridLines="0" topLeftCell="E1" workbookViewId="0">
      <selection activeCell="AT1" sqref="AT1"/>
    </sheetView>
  </sheetViews>
  <sheetFormatPr defaultColWidth="3" defaultRowHeight="13.8"/>
  <cols>
    <col min="1" max="13" width="3" style="35"/>
    <col min="14" max="14" width="10.5546875" style="35" customWidth="1"/>
    <col min="15" max="16384" width="3" style="35"/>
  </cols>
  <sheetData>
    <row r="1" spans="2:264" s="34" customFormat="1" ht="18" customHeight="1"/>
    <row r="2" spans="2:264" s="34" customFormat="1" ht="18" customHeight="1">
      <c r="B2" s="769" t="s">
        <v>1051</v>
      </c>
      <c r="C2" s="770"/>
      <c r="D2" s="770"/>
      <c r="E2" s="771"/>
      <c r="F2" s="822" t="s">
        <v>47</v>
      </c>
      <c r="G2" s="823"/>
      <c r="H2" s="823"/>
      <c r="I2" s="824"/>
      <c r="J2" s="822" t="s">
        <v>48</v>
      </c>
      <c r="K2" s="823"/>
      <c r="L2" s="823"/>
      <c r="M2" s="824"/>
      <c r="N2" s="39" t="s">
        <v>1052</v>
      </c>
      <c r="O2" s="822" t="s">
        <v>1053</v>
      </c>
      <c r="P2" s="823"/>
      <c r="Q2" s="823"/>
      <c r="R2" s="824"/>
      <c r="T2" s="825" t="s">
        <v>1054</v>
      </c>
      <c r="U2" s="826"/>
      <c r="V2" s="826"/>
      <c r="W2" s="827"/>
      <c r="X2" s="825" t="s">
        <v>1055</v>
      </c>
      <c r="Y2" s="826"/>
      <c r="Z2" s="826"/>
      <c r="AA2" s="826"/>
      <c r="AB2" s="826"/>
      <c r="AC2" s="826"/>
      <c r="AD2" s="826"/>
      <c r="AE2" s="826"/>
      <c r="AF2" s="826"/>
      <c r="AG2" s="827"/>
      <c r="AH2" s="735" t="s">
        <v>1056</v>
      </c>
      <c r="AI2" s="735"/>
      <c r="AJ2" s="735"/>
      <c r="AK2" s="735"/>
      <c r="AL2" s="735"/>
      <c r="AM2" s="735"/>
      <c r="AN2" s="735"/>
      <c r="AO2" s="735"/>
      <c r="AP2" s="735"/>
      <c r="AQ2" s="735"/>
      <c r="AR2" s="825" t="s">
        <v>1057</v>
      </c>
      <c r="AS2" s="826"/>
      <c r="AT2" s="826"/>
      <c r="AU2" s="826"/>
      <c r="AV2" s="826"/>
      <c r="AW2" s="826"/>
      <c r="AX2" s="826"/>
      <c r="AY2" s="826"/>
      <c r="AZ2" s="826"/>
      <c r="BA2" s="827"/>
      <c r="BC2" s="735" t="s">
        <v>42</v>
      </c>
      <c r="BD2" s="735"/>
      <c r="BE2" s="735"/>
      <c r="BF2" s="735"/>
      <c r="BG2" s="735"/>
      <c r="BH2" s="735"/>
      <c r="BI2" s="735"/>
      <c r="BJ2" s="735"/>
      <c r="BK2" s="735"/>
      <c r="BL2" s="735"/>
      <c r="BM2" s="735"/>
      <c r="BN2" s="735"/>
      <c r="BO2" s="735"/>
      <c r="BP2" s="735"/>
      <c r="BQ2" s="735"/>
      <c r="BR2" s="735"/>
      <c r="BS2" s="735"/>
      <c r="BT2" s="735"/>
      <c r="BU2" s="735"/>
      <c r="BV2" s="735"/>
      <c r="BW2" s="735"/>
      <c r="BX2" s="735"/>
      <c r="BY2" s="735"/>
      <c r="CA2" s="728" t="s">
        <v>1058</v>
      </c>
      <c r="CB2" s="729"/>
      <c r="CC2" s="729"/>
      <c r="CD2" s="729"/>
      <c r="CE2" s="729"/>
      <c r="CF2" s="729"/>
      <c r="CG2" s="729"/>
      <c r="CH2" s="729"/>
      <c r="CI2" s="729"/>
      <c r="CJ2" s="729"/>
      <c r="CK2" s="729"/>
      <c r="CL2" s="729"/>
      <c r="CM2" s="729"/>
      <c r="CN2" s="729"/>
      <c r="CO2" s="729"/>
      <c r="CP2" s="729"/>
      <c r="CQ2" s="729"/>
      <c r="CR2" s="729"/>
      <c r="CS2" s="729"/>
      <c r="CT2" s="730"/>
      <c r="CV2" s="728" t="s">
        <v>1059</v>
      </c>
      <c r="CW2" s="729"/>
      <c r="CX2" s="729"/>
      <c r="CY2" s="729"/>
      <c r="CZ2" s="729"/>
      <c r="DA2" s="729"/>
      <c r="DB2" s="729"/>
      <c r="DC2" s="729"/>
      <c r="DD2" s="729"/>
      <c r="DE2" s="729"/>
      <c r="DF2" s="729"/>
      <c r="DG2" s="729"/>
      <c r="DH2" s="729"/>
      <c r="DI2" s="729"/>
      <c r="DJ2" s="729"/>
      <c r="DK2" s="729"/>
      <c r="DL2" s="729"/>
      <c r="DM2" s="729"/>
      <c r="DN2" s="729"/>
      <c r="DO2" s="729"/>
      <c r="DP2" s="729"/>
      <c r="DQ2" s="729"/>
      <c r="DR2" s="729"/>
      <c r="DS2" s="730"/>
      <c r="DU2" s="728" t="s">
        <v>1060</v>
      </c>
      <c r="DV2" s="729"/>
      <c r="DW2" s="729"/>
      <c r="DX2" s="729"/>
      <c r="DY2" s="729"/>
      <c r="DZ2" s="729"/>
      <c r="EA2" s="729"/>
      <c r="EB2" s="729"/>
      <c r="EC2" s="729"/>
      <c r="ED2" s="729"/>
      <c r="EE2" s="729"/>
      <c r="EF2" s="729"/>
      <c r="EG2" s="729"/>
      <c r="EH2" s="729"/>
      <c r="EI2" s="729"/>
      <c r="EJ2" s="729"/>
      <c r="EK2" s="729"/>
      <c r="EL2" s="729"/>
      <c r="EM2" s="729"/>
      <c r="EN2" s="729"/>
      <c r="EO2" s="729"/>
      <c r="EP2" s="729"/>
      <c r="EQ2" s="729"/>
      <c r="ER2" s="730"/>
      <c r="ET2" s="728" t="s">
        <v>1061</v>
      </c>
      <c r="EU2" s="729"/>
      <c r="EV2" s="729"/>
      <c r="EW2" s="729"/>
      <c r="EX2" s="729"/>
      <c r="EY2" s="729"/>
      <c r="EZ2" s="729"/>
      <c r="FA2" s="729"/>
      <c r="FB2" s="729"/>
      <c r="FC2" s="729"/>
      <c r="FD2" s="729"/>
      <c r="FE2" s="729"/>
      <c r="FF2" s="729"/>
      <c r="FG2" s="729"/>
      <c r="FH2" s="729"/>
      <c r="FI2" s="729"/>
      <c r="FJ2" s="729"/>
      <c r="FK2" s="729"/>
      <c r="FL2" s="729"/>
      <c r="FM2" s="729"/>
      <c r="FN2" s="729"/>
      <c r="FO2" s="729"/>
      <c r="FP2" s="729"/>
      <c r="FQ2" s="730"/>
      <c r="FS2" s="728" t="s">
        <v>1062</v>
      </c>
      <c r="FT2" s="729"/>
      <c r="FU2" s="729"/>
      <c r="FV2" s="729"/>
      <c r="FW2" s="729"/>
      <c r="FX2" s="729"/>
      <c r="FY2" s="729"/>
      <c r="FZ2" s="729"/>
      <c r="GA2" s="729"/>
      <c r="GB2" s="729"/>
      <c r="GC2" s="729"/>
      <c r="GD2" s="729"/>
      <c r="GE2" s="729"/>
      <c r="GF2" s="729"/>
      <c r="GG2" s="729"/>
      <c r="GH2" s="729"/>
      <c r="GI2" s="729"/>
      <c r="GJ2" s="729"/>
      <c r="GK2" s="729"/>
      <c r="GL2" s="729"/>
      <c r="GM2" s="729"/>
      <c r="GN2" s="729"/>
      <c r="GO2" s="729"/>
      <c r="GP2" s="730"/>
      <c r="GR2" s="728" t="s">
        <v>1063</v>
      </c>
      <c r="GS2" s="729"/>
      <c r="GT2" s="729"/>
      <c r="GU2" s="729"/>
      <c r="GV2" s="729"/>
      <c r="GW2" s="729"/>
      <c r="GX2" s="729"/>
      <c r="GY2" s="729"/>
      <c r="GZ2" s="729"/>
      <c r="HA2" s="729"/>
      <c r="HB2" s="729"/>
      <c r="HC2" s="729"/>
      <c r="HD2" s="729"/>
      <c r="HE2" s="729"/>
      <c r="HF2" s="729"/>
      <c r="HG2" s="729"/>
      <c r="HH2" s="729"/>
      <c r="HI2" s="729"/>
      <c r="HJ2" s="729"/>
      <c r="HK2" s="729"/>
      <c r="HL2" s="729"/>
      <c r="HM2" s="729"/>
      <c r="HN2" s="729"/>
      <c r="HO2" s="730"/>
      <c r="HQ2" s="728" t="s">
        <v>1064</v>
      </c>
      <c r="HR2" s="729"/>
      <c r="HS2" s="729"/>
      <c r="HT2" s="729"/>
      <c r="HU2" s="729"/>
      <c r="HV2" s="729"/>
      <c r="HW2" s="729"/>
      <c r="HX2" s="729"/>
      <c r="HY2" s="729"/>
      <c r="HZ2" s="729"/>
      <c r="IA2" s="729"/>
      <c r="IB2" s="729"/>
      <c r="IC2" s="729"/>
      <c r="ID2" s="729"/>
      <c r="IE2" s="729"/>
      <c r="IF2" s="729"/>
      <c r="IG2" s="729"/>
      <c r="IH2" s="729"/>
      <c r="II2" s="729"/>
      <c r="IJ2" s="729"/>
      <c r="IK2" s="729"/>
      <c r="IL2" s="729"/>
      <c r="IM2" s="729"/>
      <c r="IN2" s="730"/>
    </row>
    <row r="3" spans="2:264" s="34" customFormat="1" ht="18" customHeight="1">
      <c r="B3" s="808" t="s">
        <v>1065</v>
      </c>
      <c r="C3" s="809"/>
      <c r="D3" s="809"/>
      <c r="E3" s="810"/>
      <c r="F3" s="764">
        <v>1</v>
      </c>
      <c r="G3" s="765"/>
      <c r="H3" s="765"/>
      <c r="I3" s="766"/>
      <c r="J3" s="764">
        <v>100</v>
      </c>
      <c r="K3" s="765"/>
      <c r="L3" s="765"/>
      <c r="M3" s="766"/>
      <c r="N3" s="37" t="s">
        <v>1059</v>
      </c>
      <c r="O3" s="764">
        <v>1</v>
      </c>
      <c r="P3" s="765"/>
      <c r="Q3" s="765"/>
      <c r="R3" s="766"/>
      <c r="T3" s="790">
        <v>1</v>
      </c>
      <c r="U3" s="791"/>
      <c r="V3" s="791"/>
      <c r="W3" s="792"/>
      <c r="X3" s="710" t="s">
        <v>1066</v>
      </c>
      <c r="Y3" s="711"/>
      <c r="Z3" s="711"/>
      <c r="AA3" s="711"/>
      <c r="AB3" s="711"/>
      <c r="AC3" s="711"/>
      <c r="AD3" s="711"/>
      <c r="AE3" s="711"/>
      <c r="AF3" s="711"/>
      <c r="AG3" s="712"/>
      <c r="AH3" s="710" t="s">
        <v>1067</v>
      </c>
      <c r="AI3" s="711"/>
      <c r="AJ3" s="711"/>
      <c r="AK3" s="711"/>
      <c r="AL3" s="711"/>
      <c r="AM3" s="711"/>
      <c r="AN3" s="711"/>
      <c r="AO3" s="711"/>
      <c r="AP3" s="711"/>
      <c r="AQ3" s="712"/>
      <c r="AR3" s="710" t="s">
        <v>1068</v>
      </c>
      <c r="AS3" s="711"/>
      <c r="AT3" s="711"/>
      <c r="AU3" s="711"/>
      <c r="AV3" s="711"/>
      <c r="AW3" s="711"/>
      <c r="AX3" s="711"/>
      <c r="AY3" s="711"/>
      <c r="AZ3" s="711"/>
      <c r="BA3" s="712"/>
      <c r="BC3" s="735"/>
      <c r="BD3" s="735"/>
      <c r="BE3" s="735"/>
      <c r="BF3" s="735"/>
      <c r="BG3" s="735"/>
      <c r="BH3" s="735"/>
      <c r="BI3" s="735"/>
      <c r="BJ3" s="735"/>
      <c r="BK3" s="735"/>
      <c r="BL3" s="735"/>
      <c r="BM3" s="735"/>
      <c r="BN3" s="735"/>
      <c r="BO3" s="735"/>
      <c r="BP3" s="735"/>
      <c r="BQ3" s="735"/>
      <c r="BR3" s="735"/>
      <c r="BS3" s="735"/>
      <c r="BT3" s="735"/>
      <c r="BU3" s="735"/>
      <c r="BV3" s="735"/>
      <c r="BW3" s="735"/>
      <c r="BX3" s="735"/>
      <c r="BY3" s="735"/>
      <c r="CA3" s="731"/>
      <c r="CB3" s="732"/>
      <c r="CC3" s="732"/>
      <c r="CD3" s="732"/>
      <c r="CE3" s="732"/>
      <c r="CF3" s="732"/>
      <c r="CG3" s="732"/>
      <c r="CH3" s="732"/>
      <c r="CI3" s="732"/>
      <c r="CJ3" s="732"/>
      <c r="CK3" s="732"/>
      <c r="CL3" s="732"/>
      <c r="CM3" s="732"/>
      <c r="CN3" s="732"/>
      <c r="CO3" s="732"/>
      <c r="CP3" s="732"/>
      <c r="CQ3" s="732"/>
      <c r="CR3" s="732"/>
      <c r="CS3" s="732"/>
      <c r="CT3" s="733"/>
      <c r="CV3" s="731"/>
      <c r="CW3" s="732"/>
      <c r="CX3" s="732"/>
      <c r="CY3" s="732"/>
      <c r="CZ3" s="732"/>
      <c r="DA3" s="732"/>
      <c r="DB3" s="732"/>
      <c r="DC3" s="732"/>
      <c r="DD3" s="732"/>
      <c r="DE3" s="732"/>
      <c r="DF3" s="732"/>
      <c r="DG3" s="732"/>
      <c r="DH3" s="732"/>
      <c r="DI3" s="732"/>
      <c r="DJ3" s="732"/>
      <c r="DK3" s="732"/>
      <c r="DL3" s="732"/>
      <c r="DM3" s="732"/>
      <c r="DN3" s="732"/>
      <c r="DO3" s="732"/>
      <c r="DP3" s="732"/>
      <c r="DQ3" s="732"/>
      <c r="DR3" s="732"/>
      <c r="DS3" s="733"/>
      <c r="DU3" s="731"/>
      <c r="DV3" s="732"/>
      <c r="DW3" s="732"/>
      <c r="DX3" s="732"/>
      <c r="DY3" s="732"/>
      <c r="DZ3" s="732"/>
      <c r="EA3" s="732"/>
      <c r="EB3" s="732"/>
      <c r="EC3" s="732"/>
      <c r="ED3" s="732"/>
      <c r="EE3" s="732"/>
      <c r="EF3" s="732"/>
      <c r="EG3" s="732"/>
      <c r="EH3" s="732"/>
      <c r="EI3" s="732"/>
      <c r="EJ3" s="732"/>
      <c r="EK3" s="732"/>
      <c r="EL3" s="732"/>
      <c r="EM3" s="732"/>
      <c r="EN3" s="732"/>
      <c r="EO3" s="732"/>
      <c r="EP3" s="732"/>
      <c r="EQ3" s="732"/>
      <c r="ER3" s="733"/>
      <c r="ET3" s="731"/>
      <c r="EU3" s="732"/>
      <c r="EV3" s="732"/>
      <c r="EW3" s="732"/>
      <c r="EX3" s="732"/>
      <c r="EY3" s="732"/>
      <c r="EZ3" s="732"/>
      <c r="FA3" s="732"/>
      <c r="FB3" s="732"/>
      <c r="FC3" s="732"/>
      <c r="FD3" s="732"/>
      <c r="FE3" s="732"/>
      <c r="FF3" s="732"/>
      <c r="FG3" s="732"/>
      <c r="FH3" s="732"/>
      <c r="FI3" s="732"/>
      <c r="FJ3" s="732"/>
      <c r="FK3" s="732"/>
      <c r="FL3" s="732"/>
      <c r="FM3" s="732"/>
      <c r="FN3" s="732"/>
      <c r="FO3" s="732"/>
      <c r="FP3" s="732"/>
      <c r="FQ3" s="733"/>
      <c r="FS3" s="731"/>
      <c r="FT3" s="732"/>
      <c r="FU3" s="732"/>
      <c r="FV3" s="732"/>
      <c r="FW3" s="732"/>
      <c r="FX3" s="732"/>
      <c r="FY3" s="732"/>
      <c r="FZ3" s="732"/>
      <c r="GA3" s="732"/>
      <c r="GB3" s="732"/>
      <c r="GC3" s="732"/>
      <c r="GD3" s="732"/>
      <c r="GE3" s="732"/>
      <c r="GF3" s="732"/>
      <c r="GG3" s="732"/>
      <c r="GH3" s="732"/>
      <c r="GI3" s="732"/>
      <c r="GJ3" s="732"/>
      <c r="GK3" s="732"/>
      <c r="GL3" s="732"/>
      <c r="GM3" s="732"/>
      <c r="GN3" s="732"/>
      <c r="GO3" s="732"/>
      <c r="GP3" s="733"/>
      <c r="GR3" s="731"/>
      <c r="GS3" s="732"/>
      <c r="GT3" s="732"/>
      <c r="GU3" s="732"/>
      <c r="GV3" s="732"/>
      <c r="GW3" s="732"/>
      <c r="GX3" s="732"/>
      <c r="GY3" s="732"/>
      <c r="GZ3" s="732"/>
      <c r="HA3" s="732"/>
      <c r="HB3" s="732"/>
      <c r="HC3" s="732"/>
      <c r="HD3" s="732"/>
      <c r="HE3" s="732"/>
      <c r="HF3" s="732"/>
      <c r="HG3" s="732"/>
      <c r="HH3" s="732"/>
      <c r="HI3" s="732"/>
      <c r="HJ3" s="732"/>
      <c r="HK3" s="732"/>
      <c r="HL3" s="732"/>
      <c r="HM3" s="732"/>
      <c r="HN3" s="732"/>
      <c r="HO3" s="733"/>
      <c r="HQ3" s="731"/>
      <c r="HR3" s="732"/>
      <c r="HS3" s="732"/>
      <c r="HT3" s="732"/>
      <c r="HU3" s="732"/>
      <c r="HV3" s="732"/>
      <c r="HW3" s="732"/>
      <c r="HX3" s="732"/>
      <c r="HY3" s="732"/>
      <c r="HZ3" s="732"/>
      <c r="IA3" s="732"/>
      <c r="IB3" s="732"/>
      <c r="IC3" s="732"/>
      <c r="ID3" s="732"/>
      <c r="IE3" s="732"/>
      <c r="IF3" s="732"/>
      <c r="IG3" s="732"/>
      <c r="IH3" s="732"/>
      <c r="II3" s="732"/>
      <c r="IJ3" s="732"/>
      <c r="IK3" s="732"/>
      <c r="IL3" s="732"/>
      <c r="IM3" s="732"/>
      <c r="IN3" s="733"/>
      <c r="IR3" s="36"/>
      <c r="IS3" s="36"/>
      <c r="IT3" s="36"/>
      <c r="IU3" s="36"/>
      <c r="IV3" s="36"/>
      <c r="IW3" s="36"/>
      <c r="IX3" s="36"/>
      <c r="IY3" s="36"/>
      <c r="IZ3" s="36"/>
      <c r="JA3" s="36"/>
      <c r="JB3" s="36"/>
      <c r="JC3" s="36"/>
      <c r="JD3" s="36"/>
    </row>
    <row r="4" spans="2:264" s="34" customFormat="1" ht="18" customHeight="1">
      <c r="B4" s="814"/>
      <c r="C4" s="815"/>
      <c r="D4" s="815"/>
      <c r="E4" s="816"/>
      <c r="F4" s="817">
        <v>2</v>
      </c>
      <c r="G4" s="818"/>
      <c r="H4" s="818"/>
      <c r="I4" s="819"/>
      <c r="J4" s="817">
        <v>100</v>
      </c>
      <c r="K4" s="818"/>
      <c r="L4" s="818"/>
      <c r="M4" s="819"/>
      <c r="N4" s="40" t="s">
        <v>1060</v>
      </c>
      <c r="O4" s="817">
        <v>2</v>
      </c>
      <c r="P4" s="818"/>
      <c r="Q4" s="818"/>
      <c r="R4" s="819"/>
      <c r="T4" s="793"/>
      <c r="U4" s="794"/>
      <c r="V4" s="794"/>
      <c r="W4" s="795"/>
      <c r="X4" s="713"/>
      <c r="Y4" s="714"/>
      <c r="Z4" s="714"/>
      <c r="AA4" s="714"/>
      <c r="AB4" s="714"/>
      <c r="AC4" s="714"/>
      <c r="AD4" s="714"/>
      <c r="AE4" s="714"/>
      <c r="AF4" s="714"/>
      <c r="AG4" s="715"/>
      <c r="AH4" s="713"/>
      <c r="AI4" s="714"/>
      <c r="AJ4" s="714"/>
      <c r="AK4" s="714"/>
      <c r="AL4" s="714"/>
      <c r="AM4" s="714"/>
      <c r="AN4" s="714"/>
      <c r="AO4" s="714"/>
      <c r="AP4" s="714"/>
      <c r="AQ4" s="715"/>
      <c r="AR4" s="713"/>
      <c r="AS4" s="714"/>
      <c r="AT4" s="714"/>
      <c r="AU4" s="714"/>
      <c r="AV4" s="714"/>
      <c r="AW4" s="714"/>
      <c r="AX4" s="714"/>
      <c r="AY4" s="714"/>
      <c r="AZ4" s="714"/>
      <c r="BA4" s="715"/>
      <c r="BC4" s="736" t="s">
        <v>339</v>
      </c>
      <c r="BD4" s="737"/>
      <c r="BE4" s="737"/>
      <c r="BF4" s="737"/>
      <c r="BG4" s="737"/>
      <c r="BH4" s="737"/>
      <c r="BI4" s="737"/>
      <c r="BJ4" s="737"/>
      <c r="BK4" s="737"/>
      <c r="BL4" s="737"/>
      <c r="BM4" s="737"/>
      <c r="BN4" s="737"/>
      <c r="BO4" s="737"/>
      <c r="BP4" s="737"/>
      <c r="BQ4" s="737"/>
      <c r="BR4" s="737"/>
      <c r="BS4" s="737"/>
      <c r="BT4" s="737"/>
      <c r="BU4" s="737"/>
      <c r="BV4" s="737"/>
      <c r="BW4" s="738"/>
      <c r="BX4" s="736" t="s">
        <v>1053</v>
      </c>
      <c r="BY4" s="738"/>
      <c r="CA4" s="736" t="s">
        <v>339</v>
      </c>
      <c r="CB4" s="737"/>
      <c r="CC4" s="737"/>
      <c r="CD4" s="737"/>
      <c r="CE4" s="737"/>
      <c r="CF4" s="737"/>
      <c r="CG4" s="737"/>
      <c r="CH4" s="737"/>
      <c r="CI4" s="737"/>
      <c r="CJ4" s="737"/>
      <c r="CK4" s="737"/>
      <c r="CL4" s="737"/>
      <c r="CM4" s="737"/>
      <c r="CN4" s="737"/>
      <c r="CO4" s="737"/>
      <c r="CP4" s="737"/>
      <c r="CQ4" s="737"/>
      <c r="CR4" s="738"/>
      <c r="CS4" s="736" t="s">
        <v>1053</v>
      </c>
      <c r="CT4" s="738"/>
      <c r="CV4" s="736" t="s">
        <v>1051</v>
      </c>
      <c r="CW4" s="737"/>
      <c r="CX4" s="737"/>
      <c r="CY4" s="738"/>
      <c r="CZ4" s="736" t="s">
        <v>1069</v>
      </c>
      <c r="DA4" s="737"/>
      <c r="DB4" s="737"/>
      <c r="DC4" s="737"/>
      <c r="DD4" s="737"/>
      <c r="DE4" s="737"/>
      <c r="DF4" s="737"/>
      <c r="DG4" s="737"/>
      <c r="DH4" s="737"/>
      <c r="DI4" s="737"/>
      <c r="DJ4" s="737"/>
      <c r="DK4" s="737"/>
      <c r="DL4" s="737"/>
      <c r="DM4" s="737"/>
      <c r="DN4" s="737"/>
      <c r="DO4" s="737"/>
      <c r="DP4" s="737"/>
      <c r="DQ4" s="737"/>
      <c r="DR4" s="737"/>
      <c r="DS4" s="738"/>
      <c r="DU4" s="736" t="s">
        <v>1051</v>
      </c>
      <c r="DV4" s="737"/>
      <c r="DW4" s="737"/>
      <c r="DX4" s="738"/>
      <c r="DY4" s="736" t="s">
        <v>1069</v>
      </c>
      <c r="DZ4" s="737"/>
      <c r="EA4" s="737"/>
      <c r="EB4" s="737"/>
      <c r="EC4" s="737"/>
      <c r="ED4" s="737"/>
      <c r="EE4" s="737"/>
      <c r="EF4" s="737"/>
      <c r="EG4" s="737"/>
      <c r="EH4" s="737"/>
      <c r="EI4" s="737"/>
      <c r="EJ4" s="737"/>
      <c r="EK4" s="737"/>
      <c r="EL4" s="737"/>
      <c r="EM4" s="737"/>
      <c r="EN4" s="737"/>
      <c r="EO4" s="737"/>
      <c r="EP4" s="737"/>
      <c r="EQ4" s="737"/>
      <c r="ER4" s="738"/>
      <c r="ET4" s="736" t="s">
        <v>1051</v>
      </c>
      <c r="EU4" s="737"/>
      <c r="EV4" s="737"/>
      <c r="EW4" s="738"/>
      <c r="EX4" s="736" t="s">
        <v>1069</v>
      </c>
      <c r="EY4" s="737"/>
      <c r="EZ4" s="737"/>
      <c r="FA4" s="737"/>
      <c r="FB4" s="737"/>
      <c r="FC4" s="737"/>
      <c r="FD4" s="737"/>
      <c r="FE4" s="737"/>
      <c r="FF4" s="737"/>
      <c r="FG4" s="737"/>
      <c r="FH4" s="737"/>
      <c r="FI4" s="737"/>
      <c r="FJ4" s="737"/>
      <c r="FK4" s="737"/>
      <c r="FL4" s="737"/>
      <c r="FM4" s="737"/>
      <c r="FN4" s="737"/>
      <c r="FO4" s="737"/>
      <c r="FP4" s="737"/>
      <c r="FQ4" s="738"/>
      <c r="FS4" s="736" t="s">
        <v>1051</v>
      </c>
      <c r="FT4" s="737"/>
      <c r="FU4" s="737"/>
      <c r="FV4" s="738"/>
      <c r="FW4" s="736" t="s">
        <v>1069</v>
      </c>
      <c r="FX4" s="737"/>
      <c r="FY4" s="737"/>
      <c r="FZ4" s="737"/>
      <c r="GA4" s="737"/>
      <c r="GB4" s="737"/>
      <c r="GC4" s="737"/>
      <c r="GD4" s="737"/>
      <c r="GE4" s="737"/>
      <c r="GF4" s="737"/>
      <c r="GG4" s="737"/>
      <c r="GH4" s="737"/>
      <c r="GI4" s="737"/>
      <c r="GJ4" s="737"/>
      <c r="GK4" s="737"/>
      <c r="GL4" s="737"/>
      <c r="GM4" s="737"/>
      <c r="GN4" s="737"/>
      <c r="GO4" s="737"/>
      <c r="GP4" s="738"/>
      <c r="GR4" s="736" t="s">
        <v>1051</v>
      </c>
      <c r="GS4" s="737"/>
      <c r="GT4" s="737"/>
      <c r="GU4" s="738"/>
      <c r="GV4" s="736" t="s">
        <v>1069</v>
      </c>
      <c r="GW4" s="737"/>
      <c r="GX4" s="737"/>
      <c r="GY4" s="737"/>
      <c r="GZ4" s="737"/>
      <c r="HA4" s="737"/>
      <c r="HB4" s="737"/>
      <c r="HC4" s="737"/>
      <c r="HD4" s="737"/>
      <c r="HE4" s="737"/>
      <c r="HF4" s="737"/>
      <c r="HG4" s="737"/>
      <c r="HH4" s="737"/>
      <c r="HI4" s="737"/>
      <c r="HJ4" s="737"/>
      <c r="HK4" s="737"/>
      <c r="HL4" s="737"/>
      <c r="HM4" s="737"/>
      <c r="HN4" s="737"/>
      <c r="HO4" s="738"/>
      <c r="HQ4" s="736" t="s">
        <v>1051</v>
      </c>
      <c r="HR4" s="737"/>
      <c r="HS4" s="737"/>
      <c r="HT4" s="738"/>
      <c r="HU4" s="736" t="s">
        <v>1069</v>
      </c>
      <c r="HV4" s="737"/>
      <c r="HW4" s="737"/>
      <c r="HX4" s="737"/>
      <c r="HY4" s="737"/>
      <c r="HZ4" s="737"/>
      <c r="IA4" s="737"/>
      <c r="IB4" s="737"/>
      <c r="IC4" s="737"/>
      <c r="ID4" s="737"/>
      <c r="IE4" s="737"/>
      <c r="IF4" s="737"/>
      <c r="IG4" s="737"/>
      <c r="IH4" s="737"/>
      <c r="II4" s="737"/>
      <c r="IJ4" s="737"/>
      <c r="IK4" s="737"/>
      <c r="IL4" s="737"/>
      <c r="IM4" s="737"/>
      <c r="IN4" s="738"/>
    </row>
    <row r="5" spans="2:264" s="34" customFormat="1" ht="18" customHeight="1">
      <c r="B5" s="808" t="s">
        <v>1070</v>
      </c>
      <c r="C5" s="809"/>
      <c r="D5" s="809"/>
      <c r="E5" s="810"/>
      <c r="F5" s="764">
        <v>3</v>
      </c>
      <c r="G5" s="765"/>
      <c r="H5" s="765"/>
      <c r="I5" s="766"/>
      <c r="J5" s="764">
        <v>100</v>
      </c>
      <c r="K5" s="765"/>
      <c r="L5" s="765"/>
      <c r="M5" s="766"/>
      <c r="N5" s="37" t="s">
        <v>1061</v>
      </c>
      <c r="O5" s="764">
        <v>3</v>
      </c>
      <c r="P5" s="765"/>
      <c r="Q5" s="765"/>
      <c r="R5" s="766"/>
      <c r="T5" s="793"/>
      <c r="U5" s="794"/>
      <c r="V5" s="794"/>
      <c r="W5" s="795"/>
      <c r="X5" s="713"/>
      <c r="Y5" s="714"/>
      <c r="Z5" s="714"/>
      <c r="AA5" s="714"/>
      <c r="AB5" s="714"/>
      <c r="AC5" s="714"/>
      <c r="AD5" s="714"/>
      <c r="AE5" s="714"/>
      <c r="AF5" s="714"/>
      <c r="AG5" s="715"/>
      <c r="AH5" s="713"/>
      <c r="AI5" s="714"/>
      <c r="AJ5" s="714"/>
      <c r="AK5" s="714"/>
      <c r="AL5" s="714"/>
      <c r="AM5" s="714"/>
      <c r="AN5" s="714"/>
      <c r="AO5" s="714"/>
      <c r="AP5" s="714"/>
      <c r="AQ5" s="715"/>
      <c r="AR5" s="713"/>
      <c r="AS5" s="714"/>
      <c r="AT5" s="714"/>
      <c r="AU5" s="714"/>
      <c r="AV5" s="714"/>
      <c r="AW5" s="714"/>
      <c r="AX5" s="714"/>
      <c r="AY5" s="714"/>
      <c r="AZ5" s="714"/>
      <c r="BA5" s="715"/>
      <c r="BC5" s="764" t="s">
        <v>1071</v>
      </c>
      <c r="BD5" s="765"/>
      <c r="BE5" s="765"/>
      <c r="BF5" s="765"/>
      <c r="BG5" s="765"/>
      <c r="BH5" s="765"/>
      <c r="BI5" s="765"/>
      <c r="BJ5" s="765"/>
      <c r="BK5" s="765"/>
      <c r="BL5" s="765"/>
      <c r="BM5" s="765"/>
      <c r="BN5" s="765"/>
      <c r="BO5" s="765"/>
      <c r="BP5" s="765"/>
      <c r="BQ5" s="765"/>
      <c r="BR5" s="765"/>
      <c r="BS5" s="765"/>
      <c r="BT5" s="765"/>
      <c r="BU5" s="765"/>
      <c r="BV5" s="765"/>
      <c r="BW5" s="766"/>
      <c r="BX5" s="764">
        <v>1</v>
      </c>
      <c r="BY5" s="766"/>
      <c r="CA5" s="683" t="s">
        <v>1072</v>
      </c>
      <c r="CB5" s="684"/>
      <c r="CC5" s="684"/>
      <c r="CD5" s="684"/>
      <c r="CE5" s="684"/>
      <c r="CF5" s="684"/>
      <c r="CG5" s="684"/>
      <c r="CH5" s="684"/>
      <c r="CI5" s="684"/>
      <c r="CJ5" s="684"/>
      <c r="CK5" s="684"/>
      <c r="CL5" s="684"/>
      <c r="CM5" s="684"/>
      <c r="CN5" s="684"/>
      <c r="CO5" s="684"/>
      <c r="CP5" s="684"/>
      <c r="CQ5" s="684"/>
      <c r="CR5" s="685"/>
      <c r="CS5" s="710">
        <v>1</v>
      </c>
      <c r="CT5" s="712"/>
      <c r="CV5" s="778" t="s">
        <v>1065</v>
      </c>
      <c r="CW5" s="779"/>
      <c r="CX5" s="784">
        <v>1</v>
      </c>
      <c r="CY5" s="785"/>
      <c r="CZ5" s="683" t="s">
        <v>1073</v>
      </c>
      <c r="DA5" s="684"/>
      <c r="DB5" s="684"/>
      <c r="DC5" s="684"/>
      <c r="DD5" s="684"/>
      <c r="DE5" s="684"/>
      <c r="DF5" s="684"/>
      <c r="DG5" s="684"/>
      <c r="DH5" s="684"/>
      <c r="DI5" s="684"/>
      <c r="DJ5" s="684"/>
      <c r="DK5" s="684"/>
      <c r="DL5" s="684"/>
      <c r="DM5" s="684"/>
      <c r="DN5" s="684"/>
      <c r="DO5" s="684"/>
      <c r="DP5" s="684"/>
      <c r="DQ5" s="684"/>
      <c r="DR5" s="684"/>
      <c r="DS5" s="685"/>
      <c r="DU5" s="778" t="s">
        <v>1065</v>
      </c>
      <c r="DV5" s="779"/>
      <c r="DW5" s="784">
        <v>1</v>
      </c>
      <c r="DX5" s="785"/>
      <c r="DY5" s="683" t="s">
        <v>1074</v>
      </c>
      <c r="DZ5" s="684"/>
      <c r="EA5" s="684"/>
      <c r="EB5" s="684"/>
      <c r="EC5" s="684"/>
      <c r="ED5" s="684"/>
      <c r="EE5" s="684"/>
      <c r="EF5" s="684"/>
      <c r="EG5" s="684"/>
      <c r="EH5" s="684"/>
      <c r="EI5" s="684"/>
      <c r="EJ5" s="684"/>
      <c r="EK5" s="684"/>
      <c r="EL5" s="684"/>
      <c r="EM5" s="684"/>
      <c r="EN5" s="684"/>
      <c r="EO5" s="684"/>
      <c r="EP5" s="684"/>
      <c r="EQ5" s="684"/>
      <c r="ER5" s="685"/>
      <c r="ET5" s="778" t="s">
        <v>1065</v>
      </c>
      <c r="EU5" s="779"/>
      <c r="EV5" s="784">
        <v>1</v>
      </c>
      <c r="EW5" s="785"/>
      <c r="EX5" s="683" t="s">
        <v>1075</v>
      </c>
      <c r="EY5" s="684"/>
      <c r="EZ5" s="684"/>
      <c r="FA5" s="684"/>
      <c r="FB5" s="684"/>
      <c r="FC5" s="684"/>
      <c r="FD5" s="684"/>
      <c r="FE5" s="684"/>
      <c r="FF5" s="684"/>
      <c r="FG5" s="684"/>
      <c r="FH5" s="684"/>
      <c r="FI5" s="684"/>
      <c r="FJ5" s="684"/>
      <c r="FK5" s="684"/>
      <c r="FL5" s="684"/>
      <c r="FM5" s="684"/>
      <c r="FN5" s="684"/>
      <c r="FO5" s="684"/>
      <c r="FP5" s="684"/>
      <c r="FQ5" s="685"/>
      <c r="FS5" s="778" t="s">
        <v>1065</v>
      </c>
      <c r="FT5" s="779"/>
      <c r="FU5" s="784">
        <v>1</v>
      </c>
      <c r="FV5" s="785"/>
      <c r="FW5" s="683" t="s">
        <v>1076</v>
      </c>
      <c r="FX5" s="684"/>
      <c r="FY5" s="684"/>
      <c r="FZ5" s="684"/>
      <c r="GA5" s="684"/>
      <c r="GB5" s="684"/>
      <c r="GC5" s="684"/>
      <c r="GD5" s="684"/>
      <c r="GE5" s="684"/>
      <c r="GF5" s="684"/>
      <c r="GG5" s="684"/>
      <c r="GH5" s="684"/>
      <c r="GI5" s="684"/>
      <c r="GJ5" s="684"/>
      <c r="GK5" s="684"/>
      <c r="GL5" s="684"/>
      <c r="GM5" s="684"/>
      <c r="GN5" s="684"/>
      <c r="GO5" s="684"/>
      <c r="GP5" s="685"/>
      <c r="GR5" s="778" t="s">
        <v>1065</v>
      </c>
      <c r="GS5" s="779"/>
      <c r="GT5" s="784">
        <v>1</v>
      </c>
      <c r="GU5" s="785"/>
      <c r="GV5" s="683" t="s">
        <v>1077</v>
      </c>
      <c r="GW5" s="684"/>
      <c r="GX5" s="684"/>
      <c r="GY5" s="684"/>
      <c r="GZ5" s="684"/>
      <c r="HA5" s="684"/>
      <c r="HB5" s="684"/>
      <c r="HC5" s="684"/>
      <c r="HD5" s="684"/>
      <c r="HE5" s="684"/>
      <c r="HF5" s="684"/>
      <c r="HG5" s="684"/>
      <c r="HH5" s="684"/>
      <c r="HI5" s="684"/>
      <c r="HJ5" s="684"/>
      <c r="HK5" s="684"/>
      <c r="HL5" s="684"/>
      <c r="HM5" s="684"/>
      <c r="HN5" s="684"/>
      <c r="HO5" s="685"/>
      <c r="HQ5" s="778" t="s">
        <v>1065</v>
      </c>
      <c r="HR5" s="779"/>
      <c r="HS5" s="784">
        <v>1</v>
      </c>
      <c r="HT5" s="785"/>
      <c r="HU5" s="683" t="s">
        <v>1078</v>
      </c>
      <c r="HV5" s="684"/>
      <c r="HW5" s="684"/>
      <c r="HX5" s="684"/>
      <c r="HY5" s="684"/>
      <c r="HZ5" s="684"/>
      <c r="IA5" s="684"/>
      <c r="IB5" s="684"/>
      <c r="IC5" s="684"/>
      <c r="ID5" s="684"/>
      <c r="IE5" s="684"/>
      <c r="IF5" s="684"/>
      <c r="IG5" s="684"/>
      <c r="IH5" s="684"/>
      <c r="II5" s="684"/>
      <c r="IJ5" s="684"/>
      <c r="IK5" s="684"/>
      <c r="IL5" s="684"/>
      <c r="IM5" s="684"/>
      <c r="IN5" s="685"/>
    </row>
    <row r="6" spans="2:264" s="34" customFormat="1" ht="18" customHeight="1">
      <c r="B6" s="811"/>
      <c r="C6" s="812"/>
      <c r="D6" s="812"/>
      <c r="E6" s="813"/>
      <c r="F6" s="817">
        <v>4</v>
      </c>
      <c r="G6" s="818"/>
      <c r="H6" s="818"/>
      <c r="I6" s="819"/>
      <c r="J6" s="817">
        <v>100</v>
      </c>
      <c r="K6" s="818"/>
      <c r="L6" s="818"/>
      <c r="M6" s="819"/>
      <c r="N6" s="40" t="s">
        <v>1062</v>
      </c>
      <c r="O6" s="817">
        <v>4</v>
      </c>
      <c r="P6" s="818"/>
      <c r="Q6" s="818"/>
      <c r="R6" s="819"/>
      <c r="T6" s="793"/>
      <c r="U6" s="794"/>
      <c r="V6" s="794"/>
      <c r="W6" s="795"/>
      <c r="X6" s="713"/>
      <c r="Y6" s="714"/>
      <c r="Z6" s="714"/>
      <c r="AA6" s="714"/>
      <c r="AB6" s="714"/>
      <c r="AC6" s="714"/>
      <c r="AD6" s="714"/>
      <c r="AE6" s="714"/>
      <c r="AF6" s="714"/>
      <c r="AG6" s="715"/>
      <c r="AH6" s="713"/>
      <c r="AI6" s="714"/>
      <c r="AJ6" s="714"/>
      <c r="AK6" s="714"/>
      <c r="AL6" s="714"/>
      <c r="AM6" s="714"/>
      <c r="AN6" s="714"/>
      <c r="AO6" s="714"/>
      <c r="AP6" s="714"/>
      <c r="AQ6" s="715"/>
      <c r="AR6" s="713"/>
      <c r="AS6" s="714"/>
      <c r="AT6" s="714"/>
      <c r="AU6" s="714"/>
      <c r="AV6" s="714"/>
      <c r="AW6" s="714"/>
      <c r="AX6" s="714"/>
      <c r="AY6" s="714"/>
      <c r="AZ6" s="714"/>
      <c r="BA6" s="715"/>
      <c r="BC6" s="761" t="s">
        <v>1079</v>
      </c>
      <c r="BD6" s="762"/>
      <c r="BE6" s="762"/>
      <c r="BF6" s="762"/>
      <c r="BG6" s="762"/>
      <c r="BH6" s="762"/>
      <c r="BI6" s="762"/>
      <c r="BJ6" s="762"/>
      <c r="BK6" s="762"/>
      <c r="BL6" s="762"/>
      <c r="BM6" s="762"/>
      <c r="BN6" s="762"/>
      <c r="BO6" s="762"/>
      <c r="BP6" s="762"/>
      <c r="BQ6" s="762"/>
      <c r="BR6" s="762"/>
      <c r="BS6" s="762"/>
      <c r="BT6" s="762"/>
      <c r="BU6" s="762"/>
      <c r="BV6" s="762"/>
      <c r="BW6" s="763"/>
      <c r="BX6" s="820">
        <v>2</v>
      </c>
      <c r="BY6" s="821"/>
      <c r="CA6" s="686"/>
      <c r="CB6" s="687"/>
      <c r="CC6" s="687"/>
      <c r="CD6" s="687"/>
      <c r="CE6" s="687"/>
      <c r="CF6" s="687"/>
      <c r="CG6" s="687"/>
      <c r="CH6" s="687"/>
      <c r="CI6" s="687"/>
      <c r="CJ6" s="687"/>
      <c r="CK6" s="687"/>
      <c r="CL6" s="687"/>
      <c r="CM6" s="687"/>
      <c r="CN6" s="687"/>
      <c r="CO6" s="687"/>
      <c r="CP6" s="687"/>
      <c r="CQ6" s="687"/>
      <c r="CR6" s="688"/>
      <c r="CS6" s="713"/>
      <c r="CT6" s="715"/>
      <c r="CV6" s="780"/>
      <c r="CW6" s="781"/>
      <c r="CX6" s="786"/>
      <c r="CY6" s="787"/>
      <c r="CZ6" s="686"/>
      <c r="DA6" s="687"/>
      <c r="DB6" s="687"/>
      <c r="DC6" s="687"/>
      <c r="DD6" s="687"/>
      <c r="DE6" s="687"/>
      <c r="DF6" s="687"/>
      <c r="DG6" s="687"/>
      <c r="DH6" s="687"/>
      <c r="DI6" s="687"/>
      <c r="DJ6" s="687"/>
      <c r="DK6" s="687"/>
      <c r="DL6" s="687"/>
      <c r="DM6" s="687"/>
      <c r="DN6" s="687"/>
      <c r="DO6" s="687"/>
      <c r="DP6" s="687"/>
      <c r="DQ6" s="687"/>
      <c r="DR6" s="687"/>
      <c r="DS6" s="688"/>
      <c r="DU6" s="780"/>
      <c r="DV6" s="781"/>
      <c r="DW6" s="786"/>
      <c r="DX6" s="787"/>
      <c r="DY6" s="686"/>
      <c r="DZ6" s="687"/>
      <c r="EA6" s="687"/>
      <c r="EB6" s="687"/>
      <c r="EC6" s="687"/>
      <c r="ED6" s="687"/>
      <c r="EE6" s="687"/>
      <c r="EF6" s="687"/>
      <c r="EG6" s="687"/>
      <c r="EH6" s="687"/>
      <c r="EI6" s="687"/>
      <c r="EJ6" s="687"/>
      <c r="EK6" s="687"/>
      <c r="EL6" s="687"/>
      <c r="EM6" s="687"/>
      <c r="EN6" s="687"/>
      <c r="EO6" s="687"/>
      <c r="EP6" s="687"/>
      <c r="EQ6" s="687"/>
      <c r="ER6" s="688"/>
      <c r="ET6" s="780"/>
      <c r="EU6" s="781"/>
      <c r="EV6" s="786"/>
      <c r="EW6" s="787"/>
      <c r="EX6" s="686"/>
      <c r="EY6" s="687"/>
      <c r="EZ6" s="687"/>
      <c r="FA6" s="687"/>
      <c r="FB6" s="687"/>
      <c r="FC6" s="687"/>
      <c r="FD6" s="687"/>
      <c r="FE6" s="687"/>
      <c r="FF6" s="687"/>
      <c r="FG6" s="687"/>
      <c r="FH6" s="687"/>
      <c r="FI6" s="687"/>
      <c r="FJ6" s="687"/>
      <c r="FK6" s="687"/>
      <c r="FL6" s="687"/>
      <c r="FM6" s="687"/>
      <c r="FN6" s="687"/>
      <c r="FO6" s="687"/>
      <c r="FP6" s="687"/>
      <c r="FQ6" s="688"/>
      <c r="FS6" s="780"/>
      <c r="FT6" s="781"/>
      <c r="FU6" s="786"/>
      <c r="FV6" s="787"/>
      <c r="FW6" s="686"/>
      <c r="FX6" s="687"/>
      <c r="FY6" s="687"/>
      <c r="FZ6" s="687"/>
      <c r="GA6" s="687"/>
      <c r="GB6" s="687"/>
      <c r="GC6" s="687"/>
      <c r="GD6" s="687"/>
      <c r="GE6" s="687"/>
      <c r="GF6" s="687"/>
      <c r="GG6" s="687"/>
      <c r="GH6" s="687"/>
      <c r="GI6" s="687"/>
      <c r="GJ6" s="687"/>
      <c r="GK6" s="687"/>
      <c r="GL6" s="687"/>
      <c r="GM6" s="687"/>
      <c r="GN6" s="687"/>
      <c r="GO6" s="687"/>
      <c r="GP6" s="688"/>
      <c r="GR6" s="780"/>
      <c r="GS6" s="781"/>
      <c r="GT6" s="786"/>
      <c r="GU6" s="787"/>
      <c r="GV6" s="686"/>
      <c r="GW6" s="687"/>
      <c r="GX6" s="687"/>
      <c r="GY6" s="687"/>
      <c r="GZ6" s="687"/>
      <c r="HA6" s="687"/>
      <c r="HB6" s="687"/>
      <c r="HC6" s="687"/>
      <c r="HD6" s="687"/>
      <c r="HE6" s="687"/>
      <c r="HF6" s="687"/>
      <c r="HG6" s="687"/>
      <c r="HH6" s="687"/>
      <c r="HI6" s="687"/>
      <c r="HJ6" s="687"/>
      <c r="HK6" s="687"/>
      <c r="HL6" s="687"/>
      <c r="HM6" s="687"/>
      <c r="HN6" s="687"/>
      <c r="HO6" s="688"/>
      <c r="HQ6" s="780"/>
      <c r="HR6" s="781"/>
      <c r="HS6" s="786"/>
      <c r="HT6" s="787"/>
      <c r="HU6" s="686"/>
      <c r="HV6" s="687"/>
      <c r="HW6" s="687"/>
      <c r="HX6" s="687"/>
      <c r="HY6" s="687"/>
      <c r="HZ6" s="687"/>
      <c r="IA6" s="687"/>
      <c r="IB6" s="687"/>
      <c r="IC6" s="687"/>
      <c r="ID6" s="687"/>
      <c r="IE6" s="687"/>
      <c r="IF6" s="687"/>
      <c r="IG6" s="687"/>
      <c r="IH6" s="687"/>
      <c r="II6" s="687"/>
      <c r="IJ6" s="687"/>
      <c r="IK6" s="687"/>
      <c r="IL6" s="687"/>
      <c r="IM6" s="687"/>
      <c r="IN6" s="688"/>
    </row>
    <row r="7" spans="2:264" s="34" customFormat="1" ht="18" customHeight="1">
      <c r="B7" s="814"/>
      <c r="C7" s="815"/>
      <c r="D7" s="815"/>
      <c r="E7" s="816"/>
      <c r="F7" s="764">
        <v>5</v>
      </c>
      <c r="G7" s="765"/>
      <c r="H7" s="765"/>
      <c r="I7" s="766"/>
      <c r="J7" s="764">
        <v>100</v>
      </c>
      <c r="K7" s="765"/>
      <c r="L7" s="765"/>
      <c r="M7" s="766"/>
      <c r="N7" s="37" t="s">
        <v>1063</v>
      </c>
      <c r="O7" s="764">
        <v>5</v>
      </c>
      <c r="P7" s="765"/>
      <c r="Q7" s="765"/>
      <c r="R7" s="766"/>
      <c r="T7" s="793"/>
      <c r="U7" s="794"/>
      <c r="V7" s="794"/>
      <c r="W7" s="795"/>
      <c r="X7" s="713"/>
      <c r="Y7" s="714"/>
      <c r="Z7" s="714"/>
      <c r="AA7" s="714"/>
      <c r="AB7" s="714"/>
      <c r="AC7" s="714"/>
      <c r="AD7" s="714"/>
      <c r="AE7" s="714"/>
      <c r="AF7" s="714"/>
      <c r="AG7" s="715"/>
      <c r="AH7" s="713"/>
      <c r="AI7" s="714"/>
      <c r="AJ7" s="714"/>
      <c r="AK7" s="714"/>
      <c r="AL7" s="714"/>
      <c r="AM7" s="714"/>
      <c r="AN7" s="714"/>
      <c r="AO7" s="714"/>
      <c r="AP7" s="714"/>
      <c r="AQ7" s="715"/>
      <c r="AR7" s="713"/>
      <c r="AS7" s="714"/>
      <c r="AT7" s="714"/>
      <c r="AU7" s="714"/>
      <c r="AV7" s="714"/>
      <c r="AW7" s="714"/>
      <c r="AX7" s="714"/>
      <c r="AY7" s="714"/>
      <c r="AZ7" s="714"/>
      <c r="BA7" s="715"/>
      <c r="BC7" s="764" t="s">
        <v>1080</v>
      </c>
      <c r="BD7" s="765"/>
      <c r="BE7" s="765"/>
      <c r="BF7" s="765"/>
      <c r="BG7" s="765"/>
      <c r="BH7" s="765"/>
      <c r="BI7" s="765"/>
      <c r="BJ7" s="765"/>
      <c r="BK7" s="765"/>
      <c r="BL7" s="765"/>
      <c r="BM7" s="765"/>
      <c r="BN7" s="765"/>
      <c r="BO7" s="765"/>
      <c r="BP7" s="765"/>
      <c r="BQ7" s="765"/>
      <c r="BR7" s="765"/>
      <c r="BS7" s="765"/>
      <c r="BT7" s="765"/>
      <c r="BU7" s="765"/>
      <c r="BV7" s="765"/>
      <c r="BW7" s="766"/>
      <c r="BX7" s="764">
        <v>3</v>
      </c>
      <c r="BY7" s="766"/>
      <c r="CA7" s="689"/>
      <c r="CB7" s="690"/>
      <c r="CC7" s="690"/>
      <c r="CD7" s="690"/>
      <c r="CE7" s="690"/>
      <c r="CF7" s="690"/>
      <c r="CG7" s="690"/>
      <c r="CH7" s="690"/>
      <c r="CI7" s="690"/>
      <c r="CJ7" s="690"/>
      <c r="CK7" s="690"/>
      <c r="CL7" s="690"/>
      <c r="CM7" s="690"/>
      <c r="CN7" s="690"/>
      <c r="CO7" s="690"/>
      <c r="CP7" s="690"/>
      <c r="CQ7" s="690"/>
      <c r="CR7" s="691"/>
      <c r="CS7" s="716"/>
      <c r="CT7" s="718"/>
      <c r="CV7" s="780"/>
      <c r="CW7" s="781"/>
      <c r="CX7" s="786"/>
      <c r="CY7" s="787"/>
      <c r="CZ7" s="686"/>
      <c r="DA7" s="687"/>
      <c r="DB7" s="687"/>
      <c r="DC7" s="687"/>
      <c r="DD7" s="687"/>
      <c r="DE7" s="687"/>
      <c r="DF7" s="687"/>
      <c r="DG7" s="687"/>
      <c r="DH7" s="687"/>
      <c r="DI7" s="687"/>
      <c r="DJ7" s="687"/>
      <c r="DK7" s="687"/>
      <c r="DL7" s="687"/>
      <c r="DM7" s="687"/>
      <c r="DN7" s="687"/>
      <c r="DO7" s="687"/>
      <c r="DP7" s="687"/>
      <c r="DQ7" s="687"/>
      <c r="DR7" s="687"/>
      <c r="DS7" s="688"/>
      <c r="DU7" s="780"/>
      <c r="DV7" s="781"/>
      <c r="DW7" s="786"/>
      <c r="DX7" s="787"/>
      <c r="DY7" s="686"/>
      <c r="DZ7" s="687"/>
      <c r="EA7" s="687"/>
      <c r="EB7" s="687"/>
      <c r="EC7" s="687"/>
      <c r="ED7" s="687"/>
      <c r="EE7" s="687"/>
      <c r="EF7" s="687"/>
      <c r="EG7" s="687"/>
      <c r="EH7" s="687"/>
      <c r="EI7" s="687"/>
      <c r="EJ7" s="687"/>
      <c r="EK7" s="687"/>
      <c r="EL7" s="687"/>
      <c r="EM7" s="687"/>
      <c r="EN7" s="687"/>
      <c r="EO7" s="687"/>
      <c r="EP7" s="687"/>
      <c r="EQ7" s="687"/>
      <c r="ER7" s="688"/>
      <c r="ET7" s="780"/>
      <c r="EU7" s="781"/>
      <c r="EV7" s="786"/>
      <c r="EW7" s="787"/>
      <c r="EX7" s="686"/>
      <c r="EY7" s="687"/>
      <c r="EZ7" s="687"/>
      <c r="FA7" s="687"/>
      <c r="FB7" s="687"/>
      <c r="FC7" s="687"/>
      <c r="FD7" s="687"/>
      <c r="FE7" s="687"/>
      <c r="FF7" s="687"/>
      <c r="FG7" s="687"/>
      <c r="FH7" s="687"/>
      <c r="FI7" s="687"/>
      <c r="FJ7" s="687"/>
      <c r="FK7" s="687"/>
      <c r="FL7" s="687"/>
      <c r="FM7" s="687"/>
      <c r="FN7" s="687"/>
      <c r="FO7" s="687"/>
      <c r="FP7" s="687"/>
      <c r="FQ7" s="688"/>
      <c r="FS7" s="780"/>
      <c r="FT7" s="781"/>
      <c r="FU7" s="786"/>
      <c r="FV7" s="787"/>
      <c r="FW7" s="686"/>
      <c r="FX7" s="687"/>
      <c r="FY7" s="687"/>
      <c r="FZ7" s="687"/>
      <c r="GA7" s="687"/>
      <c r="GB7" s="687"/>
      <c r="GC7" s="687"/>
      <c r="GD7" s="687"/>
      <c r="GE7" s="687"/>
      <c r="GF7" s="687"/>
      <c r="GG7" s="687"/>
      <c r="GH7" s="687"/>
      <c r="GI7" s="687"/>
      <c r="GJ7" s="687"/>
      <c r="GK7" s="687"/>
      <c r="GL7" s="687"/>
      <c r="GM7" s="687"/>
      <c r="GN7" s="687"/>
      <c r="GO7" s="687"/>
      <c r="GP7" s="688"/>
      <c r="GR7" s="780"/>
      <c r="GS7" s="781"/>
      <c r="GT7" s="786"/>
      <c r="GU7" s="787"/>
      <c r="GV7" s="686"/>
      <c r="GW7" s="687"/>
      <c r="GX7" s="687"/>
      <c r="GY7" s="687"/>
      <c r="GZ7" s="687"/>
      <c r="HA7" s="687"/>
      <c r="HB7" s="687"/>
      <c r="HC7" s="687"/>
      <c r="HD7" s="687"/>
      <c r="HE7" s="687"/>
      <c r="HF7" s="687"/>
      <c r="HG7" s="687"/>
      <c r="HH7" s="687"/>
      <c r="HI7" s="687"/>
      <c r="HJ7" s="687"/>
      <c r="HK7" s="687"/>
      <c r="HL7" s="687"/>
      <c r="HM7" s="687"/>
      <c r="HN7" s="687"/>
      <c r="HO7" s="688"/>
      <c r="HQ7" s="780"/>
      <c r="HR7" s="781"/>
      <c r="HS7" s="786"/>
      <c r="HT7" s="787"/>
      <c r="HU7" s="686"/>
      <c r="HV7" s="687"/>
      <c r="HW7" s="687"/>
      <c r="HX7" s="687"/>
      <c r="HY7" s="687"/>
      <c r="HZ7" s="687"/>
      <c r="IA7" s="687"/>
      <c r="IB7" s="687"/>
      <c r="IC7" s="687"/>
      <c r="ID7" s="687"/>
      <c r="IE7" s="687"/>
      <c r="IF7" s="687"/>
      <c r="IG7" s="687"/>
      <c r="IH7" s="687"/>
      <c r="II7" s="687"/>
      <c r="IJ7" s="687"/>
      <c r="IK7" s="687"/>
      <c r="IL7" s="687"/>
      <c r="IM7" s="687"/>
      <c r="IN7" s="688"/>
    </row>
    <row r="8" spans="2:264" s="34" customFormat="1" ht="18" customHeight="1">
      <c r="B8" s="808" t="s">
        <v>1081</v>
      </c>
      <c r="C8" s="809"/>
      <c r="D8" s="809"/>
      <c r="E8" s="810"/>
      <c r="F8" s="817">
        <v>6</v>
      </c>
      <c r="G8" s="818"/>
      <c r="H8" s="818"/>
      <c r="I8" s="819"/>
      <c r="J8" s="817">
        <v>100</v>
      </c>
      <c r="K8" s="818"/>
      <c r="L8" s="818"/>
      <c r="M8" s="819"/>
      <c r="N8" s="40" t="s">
        <v>1064</v>
      </c>
      <c r="O8" s="817">
        <v>6</v>
      </c>
      <c r="P8" s="818"/>
      <c r="Q8" s="818"/>
      <c r="R8" s="819"/>
      <c r="T8" s="793"/>
      <c r="U8" s="794"/>
      <c r="V8" s="794"/>
      <c r="W8" s="795"/>
      <c r="X8" s="716"/>
      <c r="Y8" s="717"/>
      <c r="Z8" s="717"/>
      <c r="AA8" s="717"/>
      <c r="AB8" s="717"/>
      <c r="AC8" s="717"/>
      <c r="AD8" s="717"/>
      <c r="AE8" s="717"/>
      <c r="AF8" s="717"/>
      <c r="AG8" s="718"/>
      <c r="AH8" s="716"/>
      <c r="AI8" s="717"/>
      <c r="AJ8" s="717"/>
      <c r="AK8" s="717"/>
      <c r="AL8" s="717"/>
      <c r="AM8" s="717"/>
      <c r="AN8" s="717"/>
      <c r="AO8" s="717"/>
      <c r="AP8" s="717"/>
      <c r="AQ8" s="718"/>
      <c r="AR8" s="716"/>
      <c r="AS8" s="717"/>
      <c r="AT8" s="717"/>
      <c r="AU8" s="717"/>
      <c r="AV8" s="717"/>
      <c r="AW8" s="717"/>
      <c r="AX8" s="717"/>
      <c r="AY8" s="717"/>
      <c r="AZ8" s="717"/>
      <c r="BA8" s="718"/>
      <c r="BC8" s="761" t="s">
        <v>1082</v>
      </c>
      <c r="BD8" s="762"/>
      <c r="BE8" s="762"/>
      <c r="BF8" s="762"/>
      <c r="BG8" s="762"/>
      <c r="BH8" s="762"/>
      <c r="BI8" s="762"/>
      <c r="BJ8" s="762"/>
      <c r="BK8" s="762"/>
      <c r="BL8" s="762"/>
      <c r="BM8" s="762"/>
      <c r="BN8" s="762"/>
      <c r="BO8" s="762"/>
      <c r="BP8" s="762"/>
      <c r="BQ8" s="762"/>
      <c r="BR8" s="762"/>
      <c r="BS8" s="762"/>
      <c r="BT8" s="762"/>
      <c r="BU8" s="762"/>
      <c r="BV8" s="762"/>
      <c r="BW8" s="763"/>
      <c r="BX8" s="761">
        <v>4</v>
      </c>
      <c r="BY8" s="763"/>
      <c r="CA8" s="701" t="s">
        <v>1083</v>
      </c>
      <c r="CB8" s="702"/>
      <c r="CC8" s="702"/>
      <c r="CD8" s="702"/>
      <c r="CE8" s="702"/>
      <c r="CF8" s="702"/>
      <c r="CG8" s="702"/>
      <c r="CH8" s="702"/>
      <c r="CI8" s="702"/>
      <c r="CJ8" s="702"/>
      <c r="CK8" s="702"/>
      <c r="CL8" s="702"/>
      <c r="CM8" s="702"/>
      <c r="CN8" s="702"/>
      <c r="CO8" s="702"/>
      <c r="CP8" s="702"/>
      <c r="CQ8" s="702"/>
      <c r="CR8" s="703"/>
      <c r="CS8" s="692">
        <v>2</v>
      </c>
      <c r="CT8" s="694"/>
      <c r="CV8" s="780"/>
      <c r="CW8" s="781"/>
      <c r="CX8" s="786"/>
      <c r="CY8" s="787"/>
      <c r="CZ8" s="686"/>
      <c r="DA8" s="687"/>
      <c r="DB8" s="687"/>
      <c r="DC8" s="687"/>
      <c r="DD8" s="687"/>
      <c r="DE8" s="687"/>
      <c r="DF8" s="687"/>
      <c r="DG8" s="687"/>
      <c r="DH8" s="687"/>
      <c r="DI8" s="687"/>
      <c r="DJ8" s="687"/>
      <c r="DK8" s="687"/>
      <c r="DL8" s="687"/>
      <c r="DM8" s="687"/>
      <c r="DN8" s="687"/>
      <c r="DO8" s="687"/>
      <c r="DP8" s="687"/>
      <c r="DQ8" s="687"/>
      <c r="DR8" s="687"/>
      <c r="DS8" s="688"/>
      <c r="DU8" s="780"/>
      <c r="DV8" s="781"/>
      <c r="DW8" s="786"/>
      <c r="DX8" s="787"/>
      <c r="DY8" s="686"/>
      <c r="DZ8" s="687"/>
      <c r="EA8" s="687"/>
      <c r="EB8" s="687"/>
      <c r="EC8" s="687"/>
      <c r="ED8" s="687"/>
      <c r="EE8" s="687"/>
      <c r="EF8" s="687"/>
      <c r="EG8" s="687"/>
      <c r="EH8" s="687"/>
      <c r="EI8" s="687"/>
      <c r="EJ8" s="687"/>
      <c r="EK8" s="687"/>
      <c r="EL8" s="687"/>
      <c r="EM8" s="687"/>
      <c r="EN8" s="687"/>
      <c r="EO8" s="687"/>
      <c r="EP8" s="687"/>
      <c r="EQ8" s="687"/>
      <c r="ER8" s="688"/>
      <c r="ET8" s="780"/>
      <c r="EU8" s="781"/>
      <c r="EV8" s="786"/>
      <c r="EW8" s="787"/>
      <c r="EX8" s="686"/>
      <c r="EY8" s="687"/>
      <c r="EZ8" s="687"/>
      <c r="FA8" s="687"/>
      <c r="FB8" s="687"/>
      <c r="FC8" s="687"/>
      <c r="FD8" s="687"/>
      <c r="FE8" s="687"/>
      <c r="FF8" s="687"/>
      <c r="FG8" s="687"/>
      <c r="FH8" s="687"/>
      <c r="FI8" s="687"/>
      <c r="FJ8" s="687"/>
      <c r="FK8" s="687"/>
      <c r="FL8" s="687"/>
      <c r="FM8" s="687"/>
      <c r="FN8" s="687"/>
      <c r="FO8" s="687"/>
      <c r="FP8" s="687"/>
      <c r="FQ8" s="688"/>
      <c r="FS8" s="780"/>
      <c r="FT8" s="781"/>
      <c r="FU8" s="786"/>
      <c r="FV8" s="787"/>
      <c r="FW8" s="686"/>
      <c r="FX8" s="687"/>
      <c r="FY8" s="687"/>
      <c r="FZ8" s="687"/>
      <c r="GA8" s="687"/>
      <c r="GB8" s="687"/>
      <c r="GC8" s="687"/>
      <c r="GD8" s="687"/>
      <c r="GE8" s="687"/>
      <c r="GF8" s="687"/>
      <c r="GG8" s="687"/>
      <c r="GH8" s="687"/>
      <c r="GI8" s="687"/>
      <c r="GJ8" s="687"/>
      <c r="GK8" s="687"/>
      <c r="GL8" s="687"/>
      <c r="GM8" s="687"/>
      <c r="GN8" s="687"/>
      <c r="GO8" s="687"/>
      <c r="GP8" s="688"/>
      <c r="GR8" s="780"/>
      <c r="GS8" s="781"/>
      <c r="GT8" s="786"/>
      <c r="GU8" s="787"/>
      <c r="GV8" s="686"/>
      <c r="GW8" s="687"/>
      <c r="GX8" s="687"/>
      <c r="GY8" s="687"/>
      <c r="GZ8" s="687"/>
      <c r="HA8" s="687"/>
      <c r="HB8" s="687"/>
      <c r="HC8" s="687"/>
      <c r="HD8" s="687"/>
      <c r="HE8" s="687"/>
      <c r="HF8" s="687"/>
      <c r="HG8" s="687"/>
      <c r="HH8" s="687"/>
      <c r="HI8" s="687"/>
      <c r="HJ8" s="687"/>
      <c r="HK8" s="687"/>
      <c r="HL8" s="687"/>
      <c r="HM8" s="687"/>
      <c r="HN8" s="687"/>
      <c r="HO8" s="688"/>
      <c r="HQ8" s="780"/>
      <c r="HR8" s="781"/>
      <c r="HS8" s="786"/>
      <c r="HT8" s="787"/>
      <c r="HU8" s="686"/>
      <c r="HV8" s="687"/>
      <c r="HW8" s="687"/>
      <c r="HX8" s="687"/>
      <c r="HY8" s="687"/>
      <c r="HZ8" s="687"/>
      <c r="IA8" s="687"/>
      <c r="IB8" s="687"/>
      <c r="IC8" s="687"/>
      <c r="ID8" s="687"/>
      <c r="IE8" s="687"/>
      <c r="IF8" s="687"/>
      <c r="IG8" s="687"/>
      <c r="IH8" s="687"/>
      <c r="II8" s="687"/>
      <c r="IJ8" s="687"/>
      <c r="IK8" s="687"/>
      <c r="IL8" s="687"/>
      <c r="IM8" s="687"/>
      <c r="IN8" s="688"/>
    </row>
    <row r="9" spans="2:264" s="34" customFormat="1" ht="18" customHeight="1">
      <c r="B9" s="811"/>
      <c r="C9" s="812"/>
      <c r="D9" s="812"/>
      <c r="E9" s="813"/>
      <c r="F9" s="764">
        <v>7</v>
      </c>
      <c r="G9" s="765"/>
      <c r="H9" s="765"/>
      <c r="I9" s="766"/>
      <c r="J9" s="764">
        <v>100</v>
      </c>
      <c r="K9" s="765"/>
      <c r="L9" s="765"/>
      <c r="M9" s="766"/>
      <c r="T9" s="793"/>
      <c r="U9" s="794"/>
      <c r="V9" s="794"/>
      <c r="W9" s="795"/>
      <c r="X9" s="692" t="s">
        <v>1084</v>
      </c>
      <c r="Y9" s="693"/>
      <c r="Z9" s="693"/>
      <c r="AA9" s="693"/>
      <c r="AB9" s="693"/>
      <c r="AC9" s="693"/>
      <c r="AD9" s="693"/>
      <c r="AE9" s="693"/>
      <c r="AF9" s="693"/>
      <c r="AG9" s="694"/>
      <c r="AH9" s="692" t="s">
        <v>1085</v>
      </c>
      <c r="AI9" s="693"/>
      <c r="AJ9" s="693"/>
      <c r="AK9" s="693"/>
      <c r="AL9" s="693"/>
      <c r="AM9" s="693"/>
      <c r="AN9" s="693"/>
      <c r="AO9" s="693"/>
      <c r="AP9" s="693"/>
      <c r="AQ9" s="694"/>
      <c r="AR9" s="692" t="s">
        <v>1086</v>
      </c>
      <c r="AS9" s="693"/>
      <c r="AT9" s="693"/>
      <c r="AU9" s="693"/>
      <c r="AV9" s="693"/>
      <c r="AW9" s="693"/>
      <c r="AX9" s="693"/>
      <c r="AY9" s="693"/>
      <c r="AZ9" s="693"/>
      <c r="BA9" s="694"/>
      <c r="BC9" s="764" t="s">
        <v>1087</v>
      </c>
      <c r="BD9" s="765"/>
      <c r="BE9" s="765"/>
      <c r="BF9" s="765"/>
      <c r="BG9" s="765"/>
      <c r="BH9" s="765"/>
      <c r="BI9" s="765"/>
      <c r="BJ9" s="765"/>
      <c r="BK9" s="765"/>
      <c r="BL9" s="765"/>
      <c r="BM9" s="765"/>
      <c r="BN9" s="765"/>
      <c r="BO9" s="765"/>
      <c r="BP9" s="765"/>
      <c r="BQ9" s="765"/>
      <c r="BR9" s="765"/>
      <c r="BS9" s="765"/>
      <c r="BT9" s="765"/>
      <c r="BU9" s="765"/>
      <c r="BV9" s="765"/>
      <c r="BW9" s="766"/>
      <c r="BX9" s="764">
        <v>5</v>
      </c>
      <c r="BY9" s="766"/>
      <c r="CA9" s="704"/>
      <c r="CB9" s="705"/>
      <c r="CC9" s="705"/>
      <c r="CD9" s="705"/>
      <c r="CE9" s="705"/>
      <c r="CF9" s="705"/>
      <c r="CG9" s="705"/>
      <c r="CH9" s="705"/>
      <c r="CI9" s="705"/>
      <c r="CJ9" s="705"/>
      <c r="CK9" s="705"/>
      <c r="CL9" s="705"/>
      <c r="CM9" s="705"/>
      <c r="CN9" s="705"/>
      <c r="CO9" s="705"/>
      <c r="CP9" s="705"/>
      <c r="CQ9" s="705"/>
      <c r="CR9" s="706"/>
      <c r="CS9" s="695"/>
      <c r="CT9" s="697"/>
      <c r="CV9" s="780"/>
      <c r="CW9" s="781"/>
      <c r="CX9" s="786"/>
      <c r="CY9" s="787"/>
      <c r="CZ9" s="686"/>
      <c r="DA9" s="687"/>
      <c r="DB9" s="687"/>
      <c r="DC9" s="687"/>
      <c r="DD9" s="687"/>
      <c r="DE9" s="687"/>
      <c r="DF9" s="687"/>
      <c r="DG9" s="687"/>
      <c r="DH9" s="687"/>
      <c r="DI9" s="687"/>
      <c r="DJ9" s="687"/>
      <c r="DK9" s="687"/>
      <c r="DL9" s="687"/>
      <c r="DM9" s="687"/>
      <c r="DN9" s="687"/>
      <c r="DO9" s="687"/>
      <c r="DP9" s="687"/>
      <c r="DQ9" s="687"/>
      <c r="DR9" s="687"/>
      <c r="DS9" s="688"/>
      <c r="DU9" s="780"/>
      <c r="DV9" s="781"/>
      <c r="DW9" s="786"/>
      <c r="DX9" s="787"/>
      <c r="DY9" s="686"/>
      <c r="DZ9" s="687"/>
      <c r="EA9" s="687"/>
      <c r="EB9" s="687"/>
      <c r="EC9" s="687"/>
      <c r="ED9" s="687"/>
      <c r="EE9" s="687"/>
      <c r="EF9" s="687"/>
      <c r="EG9" s="687"/>
      <c r="EH9" s="687"/>
      <c r="EI9" s="687"/>
      <c r="EJ9" s="687"/>
      <c r="EK9" s="687"/>
      <c r="EL9" s="687"/>
      <c r="EM9" s="687"/>
      <c r="EN9" s="687"/>
      <c r="EO9" s="687"/>
      <c r="EP9" s="687"/>
      <c r="EQ9" s="687"/>
      <c r="ER9" s="688"/>
      <c r="ET9" s="780"/>
      <c r="EU9" s="781"/>
      <c r="EV9" s="786"/>
      <c r="EW9" s="787"/>
      <c r="EX9" s="686"/>
      <c r="EY9" s="687"/>
      <c r="EZ9" s="687"/>
      <c r="FA9" s="687"/>
      <c r="FB9" s="687"/>
      <c r="FC9" s="687"/>
      <c r="FD9" s="687"/>
      <c r="FE9" s="687"/>
      <c r="FF9" s="687"/>
      <c r="FG9" s="687"/>
      <c r="FH9" s="687"/>
      <c r="FI9" s="687"/>
      <c r="FJ9" s="687"/>
      <c r="FK9" s="687"/>
      <c r="FL9" s="687"/>
      <c r="FM9" s="687"/>
      <c r="FN9" s="687"/>
      <c r="FO9" s="687"/>
      <c r="FP9" s="687"/>
      <c r="FQ9" s="688"/>
      <c r="FS9" s="780"/>
      <c r="FT9" s="781"/>
      <c r="FU9" s="786"/>
      <c r="FV9" s="787"/>
      <c r="FW9" s="686"/>
      <c r="FX9" s="687"/>
      <c r="FY9" s="687"/>
      <c r="FZ9" s="687"/>
      <c r="GA9" s="687"/>
      <c r="GB9" s="687"/>
      <c r="GC9" s="687"/>
      <c r="GD9" s="687"/>
      <c r="GE9" s="687"/>
      <c r="GF9" s="687"/>
      <c r="GG9" s="687"/>
      <c r="GH9" s="687"/>
      <c r="GI9" s="687"/>
      <c r="GJ9" s="687"/>
      <c r="GK9" s="687"/>
      <c r="GL9" s="687"/>
      <c r="GM9" s="687"/>
      <c r="GN9" s="687"/>
      <c r="GO9" s="687"/>
      <c r="GP9" s="688"/>
      <c r="GR9" s="780"/>
      <c r="GS9" s="781"/>
      <c r="GT9" s="786"/>
      <c r="GU9" s="787"/>
      <c r="GV9" s="686"/>
      <c r="GW9" s="687"/>
      <c r="GX9" s="687"/>
      <c r="GY9" s="687"/>
      <c r="GZ9" s="687"/>
      <c r="HA9" s="687"/>
      <c r="HB9" s="687"/>
      <c r="HC9" s="687"/>
      <c r="HD9" s="687"/>
      <c r="HE9" s="687"/>
      <c r="HF9" s="687"/>
      <c r="HG9" s="687"/>
      <c r="HH9" s="687"/>
      <c r="HI9" s="687"/>
      <c r="HJ9" s="687"/>
      <c r="HK9" s="687"/>
      <c r="HL9" s="687"/>
      <c r="HM9" s="687"/>
      <c r="HN9" s="687"/>
      <c r="HO9" s="688"/>
      <c r="HQ9" s="780"/>
      <c r="HR9" s="781"/>
      <c r="HS9" s="786"/>
      <c r="HT9" s="787"/>
      <c r="HU9" s="686"/>
      <c r="HV9" s="687"/>
      <c r="HW9" s="687"/>
      <c r="HX9" s="687"/>
      <c r="HY9" s="687"/>
      <c r="HZ9" s="687"/>
      <c r="IA9" s="687"/>
      <c r="IB9" s="687"/>
      <c r="IC9" s="687"/>
      <c r="ID9" s="687"/>
      <c r="IE9" s="687"/>
      <c r="IF9" s="687"/>
      <c r="IG9" s="687"/>
      <c r="IH9" s="687"/>
      <c r="II9" s="687"/>
      <c r="IJ9" s="687"/>
      <c r="IK9" s="687"/>
      <c r="IL9" s="687"/>
      <c r="IM9" s="687"/>
      <c r="IN9" s="688"/>
    </row>
    <row r="10" spans="2:264" s="34" customFormat="1" ht="18" customHeight="1">
      <c r="B10" s="814"/>
      <c r="C10" s="815"/>
      <c r="D10" s="815"/>
      <c r="E10" s="816"/>
      <c r="F10" s="817">
        <v>8</v>
      </c>
      <c r="G10" s="818"/>
      <c r="H10" s="818"/>
      <c r="I10" s="819"/>
      <c r="J10" s="817">
        <v>100</v>
      </c>
      <c r="K10" s="818"/>
      <c r="L10" s="818"/>
      <c r="M10" s="819"/>
      <c r="T10" s="793"/>
      <c r="U10" s="794"/>
      <c r="V10" s="794"/>
      <c r="W10" s="795"/>
      <c r="X10" s="695"/>
      <c r="Y10" s="696"/>
      <c r="Z10" s="696"/>
      <c r="AA10" s="696"/>
      <c r="AB10" s="696"/>
      <c r="AC10" s="696"/>
      <c r="AD10" s="696"/>
      <c r="AE10" s="696"/>
      <c r="AF10" s="696"/>
      <c r="AG10" s="697"/>
      <c r="AH10" s="695"/>
      <c r="AI10" s="696"/>
      <c r="AJ10" s="696"/>
      <c r="AK10" s="696"/>
      <c r="AL10" s="696"/>
      <c r="AM10" s="696"/>
      <c r="AN10" s="696"/>
      <c r="AO10" s="696"/>
      <c r="AP10" s="696"/>
      <c r="AQ10" s="697"/>
      <c r="AR10" s="695"/>
      <c r="AS10" s="696"/>
      <c r="AT10" s="696"/>
      <c r="AU10" s="696"/>
      <c r="AV10" s="696"/>
      <c r="AW10" s="696"/>
      <c r="AX10" s="696"/>
      <c r="AY10" s="696"/>
      <c r="AZ10" s="696"/>
      <c r="BA10" s="697"/>
      <c r="BC10" s="761" t="s">
        <v>1088</v>
      </c>
      <c r="BD10" s="762"/>
      <c r="BE10" s="762"/>
      <c r="BF10" s="762"/>
      <c r="BG10" s="762"/>
      <c r="BH10" s="762"/>
      <c r="BI10" s="762"/>
      <c r="BJ10" s="762"/>
      <c r="BK10" s="762"/>
      <c r="BL10" s="762"/>
      <c r="BM10" s="762"/>
      <c r="BN10" s="762"/>
      <c r="BO10" s="762"/>
      <c r="BP10" s="762"/>
      <c r="BQ10" s="762"/>
      <c r="BR10" s="762"/>
      <c r="BS10" s="762"/>
      <c r="BT10" s="762"/>
      <c r="BU10" s="762"/>
      <c r="BV10" s="762"/>
      <c r="BW10" s="763"/>
      <c r="BX10" s="761">
        <v>6</v>
      </c>
      <c r="BY10" s="763"/>
      <c r="CA10" s="707"/>
      <c r="CB10" s="708"/>
      <c r="CC10" s="708"/>
      <c r="CD10" s="708"/>
      <c r="CE10" s="708"/>
      <c r="CF10" s="708"/>
      <c r="CG10" s="708"/>
      <c r="CH10" s="708"/>
      <c r="CI10" s="708"/>
      <c r="CJ10" s="708"/>
      <c r="CK10" s="708"/>
      <c r="CL10" s="708"/>
      <c r="CM10" s="708"/>
      <c r="CN10" s="708"/>
      <c r="CO10" s="708"/>
      <c r="CP10" s="708"/>
      <c r="CQ10" s="708"/>
      <c r="CR10" s="709"/>
      <c r="CS10" s="698"/>
      <c r="CT10" s="700"/>
      <c r="CV10" s="780"/>
      <c r="CW10" s="781"/>
      <c r="CX10" s="788"/>
      <c r="CY10" s="789"/>
      <c r="CZ10" s="689"/>
      <c r="DA10" s="690"/>
      <c r="DB10" s="690"/>
      <c r="DC10" s="690"/>
      <c r="DD10" s="690"/>
      <c r="DE10" s="690"/>
      <c r="DF10" s="690"/>
      <c r="DG10" s="690"/>
      <c r="DH10" s="690"/>
      <c r="DI10" s="690"/>
      <c r="DJ10" s="690"/>
      <c r="DK10" s="690"/>
      <c r="DL10" s="690"/>
      <c r="DM10" s="690"/>
      <c r="DN10" s="690"/>
      <c r="DO10" s="690"/>
      <c r="DP10" s="690"/>
      <c r="DQ10" s="690"/>
      <c r="DR10" s="690"/>
      <c r="DS10" s="691"/>
      <c r="DU10" s="780"/>
      <c r="DV10" s="781"/>
      <c r="DW10" s="788"/>
      <c r="DX10" s="789"/>
      <c r="DY10" s="689"/>
      <c r="DZ10" s="690"/>
      <c r="EA10" s="690"/>
      <c r="EB10" s="690"/>
      <c r="EC10" s="690"/>
      <c r="ED10" s="690"/>
      <c r="EE10" s="690"/>
      <c r="EF10" s="690"/>
      <c r="EG10" s="690"/>
      <c r="EH10" s="690"/>
      <c r="EI10" s="690"/>
      <c r="EJ10" s="690"/>
      <c r="EK10" s="690"/>
      <c r="EL10" s="690"/>
      <c r="EM10" s="690"/>
      <c r="EN10" s="690"/>
      <c r="EO10" s="690"/>
      <c r="EP10" s="690"/>
      <c r="EQ10" s="690"/>
      <c r="ER10" s="691"/>
      <c r="ET10" s="780"/>
      <c r="EU10" s="781"/>
      <c r="EV10" s="788"/>
      <c r="EW10" s="789"/>
      <c r="EX10" s="689"/>
      <c r="EY10" s="690"/>
      <c r="EZ10" s="690"/>
      <c r="FA10" s="690"/>
      <c r="FB10" s="690"/>
      <c r="FC10" s="690"/>
      <c r="FD10" s="690"/>
      <c r="FE10" s="690"/>
      <c r="FF10" s="690"/>
      <c r="FG10" s="690"/>
      <c r="FH10" s="690"/>
      <c r="FI10" s="690"/>
      <c r="FJ10" s="690"/>
      <c r="FK10" s="690"/>
      <c r="FL10" s="690"/>
      <c r="FM10" s="690"/>
      <c r="FN10" s="690"/>
      <c r="FO10" s="690"/>
      <c r="FP10" s="690"/>
      <c r="FQ10" s="691"/>
      <c r="FS10" s="780"/>
      <c r="FT10" s="781"/>
      <c r="FU10" s="788"/>
      <c r="FV10" s="789"/>
      <c r="FW10" s="689"/>
      <c r="FX10" s="690"/>
      <c r="FY10" s="690"/>
      <c r="FZ10" s="690"/>
      <c r="GA10" s="690"/>
      <c r="GB10" s="690"/>
      <c r="GC10" s="690"/>
      <c r="GD10" s="690"/>
      <c r="GE10" s="690"/>
      <c r="GF10" s="690"/>
      <c r="GG10" s="690"/>
      <c r="GH10" s="690"/>
      <c r="GI10" s="690"/>
      <c r="GJ10" s="690"/>
      <c r="GK10" s="690"/>
      <c r="GL10" s="690"/>
      <c r="GM10" s="690"/>
      <c r="GN10" s="690"/>
      <c r="GO10" s="690"/>
      <c r="GP10" s="691"/>
      <c r="GR10" s="780"/>
      <c r="GS10" s="781"/>
      <c r="GT10" s="788"/>
      <c r="GU10" s="789"/>
      <c r="GV10" s="689"/>
      <c r="GW10" s="690"/>
      <c r="GX10" s="690"/>
      <c r="GY10" s="690"/>
      <c r="GZ10" s="690"/>
      <c r="HA10" s="690"/>
      <c r="HB10" s="690"/>
      <c r="HC10" s="690"/>
      <c r="HD10" s="690"/>
      <c r="HE10" s="690"/>
      <c r="HF10" s="690"/>
      <c r="HG10" s="690"/>
      <c r="HH10" s="690"/>
      <c r="HI10" s="690"/>
      <c r="HJ10" s="690"/>
      <c r="HK10" s="690"/>
      <c r="HL10" s="690"/>
      <c r="HM10" s="690"/>
      <c r="HN10" s="690"/>
      <c r="HO10" s="691"/>
      <c r="HQ10" s="780"/>
      <c r="HR10" s="781"/>
      <c r="HS10" s="788"/>
      <c r="HT10" s="789"/>
      <c r="HU10" s="689"/>
      <c r="HV10" s="690"/>
      <c r="HW10" s="690"/>
      <c r="HX10" s="690"/>
      <c r="HY10" s="690"/>
      <c r="HZ10" s="690"/>
      <c r="IA10" s="690"/>
      <c r="IB10" s="690"/>
      <c r="IC10" s="690"/>
      <c r="ID10" s="690"/>
      <c r="IE10" s="690"/>
      <c r="IF10" s="690"/>
      <c r="IG10" s="690"/>
      <c r="IH10" s="690"/>
      <c r="II10" s="690"/>
      <c r="IJ10" s="690"/>
      <c r="IK10" s="690"/>
      <c r="IL10" s="690"/>
      <c r="IM10" s="690"/>
      <c r="IN10" s="691"/>
    </row>
    <row r="11" spans="2:264" s="34" customFormat="1" ht="18" customHeight="1">
      <c r="B11" s="808" t="s">
        <v>1089</v>
      </c>
      <c r="C11" s="809"/>
      <c r="D11" s="809"/>
      <c r="E11" s="810"/>
      <c r="F11" s="764">
        <v>9</v>
      </c>
      <c r="G11" s="765"/>
      <c r="H11" s="765"/>
      <c r="I11" s="766"/>
      <c r="J11" s="764">
        <v>100</v>
      </c>
      <c r="K11" s="765"/>
      <c r="L11" s="765"/>
      <c r="M11" s="766"/>
      <c r="T11" s="793"/>
      <c r="U11" s="794"/>
      <c r="V11" s="794"/>
      <c r="W11" s="795"/>
      <c r="X11" s="695"/>
      <c r="Y11" s="696"/>
      <c r="Z11" s="696"/>
      <c r="AA11" s="696"/>
      <c r="AB11" s="696"/>
      <c r="AC11" s="696"/>
      <c r="AD11" s="696"/>
      <c r="AE11" s="696"/>
      <c r="AF11" s="696"/>
      <c r="AG11" s="697"/>
      <c r="AH11" s="695"/>
      <c r="AI11" s="696"/>
      <c r="AJ11" s="696"/>
      <c r="AK11" s="696"/>
      <c r="AL11" s="696"/>
      <c r="AM11" s="696"/>
      <c r="AN11" s="696"/>
      <c r="AO11" s="696"/>
      <c r="AP11" s="696"/>
      <c r="AQ11" s="697"/>
      <c r="AR11" s="695"/>
      <c r="AS11" s="696"/>
      <c r="AT11" s="696"/>
      <c r="AU11" s="696"/>
      <c r="AV11" s="696"/>
      <c r="AW11" s="696"/>
      <c r="AX11" s="696"/>
      <c r="AY11" s="696"/>
      <c r="AZ11" s="696"/>
      <c r="BA11" s="697"/>
      <c r="BC11" s="764" t="s">
        <v>1090</v>
      </c>
      <c r="BD11" s="765"/>
      <c r="BE11" s="765"/>
      <c r="BF11" s="765"/>
      <c r="BG11" s="765"/>
      <c r="BH11" s="765"/>
      <c r="BI11" s="765"/>
      <c r="BJ11" s="765"/>
      <c r="BK11" s="765"/>
      <c r="BL11" s="765"/>
      <c r="BM11" s="765"/>
      <c r="BN11" s="765"/>
      <c r="BO11" s="765"/>
      <c r="BP11" s="765"/>
      <c r="BQ11" s="765"/>
      <c r="BR11" s="765"/>
      <c r="BS11" s="765"/>
      <c r="BT11" s="765"/>
      <c r="BU11" s="765"/>
      <c r="BV11" s="765"/>
      <c r="BW11" s="766"/>
      <c r="BX11" s="764">
        <v>7</v>
      </c>
      <c r="BY11" s="766"/>
      <c r="CA11" s="683" t="s">
        <v>1091</v>
      </c>
      <c r="CB11" s="684"/>
      <c r="CC11" s="684"/>
      <c r="CD11" s="684"/>
      <c r="CE11" s="684"/>
      <c r="CF11" s="684"/>
      <c r="CG11" s="684"/>
      <c r="CH11" s="684"/>
      <c r="CI11" s="684"/>
      <c r="CJ11" s="684"/>
      <c r="CK11" s="684"/>
      <c r="CL11" s="684"/>
      <c r="CM11" s="684"/>
      <c r="CN11" s="684"/>
      <c r="CO11" s="684"/>
      <c r="CP11" s="684"/>
      <c r="CQ11" s="684"/>
      <c r="CR11" s="685"/>
      <c r="CS11" s="710">
        <v>3</v>
      </c>
      <c r="CT11" s="712"/>
      <c r="CV11" s="780"/>
      <c r="CW11" s="781"/>
      <c r="CX11" s="784">
        <v>2</v>
      </c>
      <c r="CY11" s="785"/>
      <c r="CZ11" s="701" t="s">
        <v>1092</v>
      </c>
      <c r="DA11" s="702"/>
      <c r="DB11" s="702"/>
      <c r="DC11" s="702"/>
      <c r="DD11" s="702"/>
      <c r="DE11" s="702"/>
      <c r="DF11" s="702"/>
      <c r="DG11" s="702"/>
      <c r="DH11" s="702"/>
      <c r="DI11" s="702"/>
      <c r="DJ11" s="702"/>
      <c r="DK11" s="702"/>
      <c r="DL11" s="702"/>
      <c r="DM11" s="702"/>
      <c r="DN11" s="702"/>
      <c r="DO11" s="702"/>
      <c r="DP11" s="702"/>
      <c r="DQ11" s="702"/>
      <c r="DR11" s="702"/>
      <c r="DS11" s="703"/>
      <c r="DU11" s="780"/>
      <c r="DV11" s="781"/>
      <c r="DW11" s="784">
        <v>2</v>
      </c>
      <c r="DX11" s="785"/>
      <c r="DY11" s="701" t="s">
        <v>1093</v>
      </c>
      <c r="DZ11" s="702"/>
      <c r="EA11" s="702"/>
      <c r="EB11" s="702"/>
      <c r="EC11" s="702"/>
      <c r="ED11" s="702"/>
      <c r="EE11" s="702"/>
      <c r="EF11" s="702"/>
      <c r="EG11" s="702"/>
      <c r="EH11" s="702"/>
      <c r="EI11" s="702"/>
      <c r="EJ11" s="702"/>
      <c r="EK11" s="702"/>
      <c r="EL11" s="702"/>
      <c r="EM11" s="702"/>
      <c r="EN11" s="702"/>
      <c r="EO11" s="702"/>
      <c r="EP11" s="702"/>
      <c r="EQ11" s="702"/>
      <c r="ER11" s="703"/>
      <c r="ET11" s="780"/>
      <c r="EU11" s="781"/>
      <c r="EV11" s="784">
        <v>2</v>
      </c>
      <c r="EW11" s="785"/>
      <c r="EX11" s="701" t="s">
        <v>1094</v>
      </c>
      <c r="EY11" s="702"/>
      <c r="EZ11" s="702"/>
      <c r="FA11" s="702"/>
      <c r="FB11" s="702"/>
      <c r="FC11" s="702"/>
      <c r="FD11" s="702"/>
      <c r="FE11" s="702"/>
      <c r="FF11" s="702"/>
      <c r="FG11" s="702"/>
      <c r="FH11" s="702"/>
      <c r="FI11" s="702"/>
      <c r="FJ11" s="702"/>
      <c r="FK11" s="702"/>
      <c r="FL11" s="702"/>
      <c r="FM11" s="702"/>
      <c r="FN11" s="702"/>
      <c r="FO11" s="702"/>
      <c r="FP11" s="702"/>
      <c r="FQ11" s="703"/>
      <c r="FS11" s="780"/>
      <c r="FT11" s="781"/>
      <c r="FU11" s="784">
        <v>2</v>
      </c>
      <c r="FV11" s="785"/>
      <c r="FW11" s="701" t="s">
        <v>1095</v>
      </c>
      <c r="FX11" s="702"/>
      <c r="FY11" s="702"/>
      <c r="FZ11" s="702"/>
      <c r="GA11" s="702"/>
      <c r="GB11" s="702"/>
      <c r="GC11" s="702"/>
      <c r="GD11" s="702"/>
      <c r="GE11" s="702"/>
      <c r="GF11" s="702"/>
      <c r="GG11" s="702"/>
      <c r="GH11" s="702"/>
      <c r="GI11" s="702"/>
      <c r="GJ11" s="702"/>
      <c r="GK11" s="702"/>
      <c r="GL11" s="702"/>
      <c r="GM11" s="702"/>
      <c r="GN11" s="702"/>
      <c r="GO11" s="702"/>
      <c r="GP11" s="703"/>
      <c r="GR11" s="780"/>
      <c r="GS11" s="781"/>
      <c r="GT11" s="784">
        <v>2</v>
      </c>
      <c r="GU11" s="785"/>
      <c r="GV11" s="701" t="s">
        <v>1096</v>
      </c>
      <c r="GW11" s="702"/>
      <c r="GX11" s="702"/>
      <c r="GY11" s="702"/>
      <c r="GZ11" s="702"/>
      <c r="HA11" s="702"/>
      <c r="HB11" s="702"/>
      <c r="HC11" s="702"/>
      <c r="HD11" s="702"/>
      <c r="HE11" s="702"/>
      <c r="HF11" s="702"/>
      <c r="HG11" s="702"/>
      <c r="HH11" s="702"/>
      <c r="HI11" s="702"/>
      <c r="HJ11" s="702"/>
      <c r="HK11" s="702"/>
      <c r="HL11" s="702"/>
      <c r="HM11" s="702"/>
      <c r="HN11" s="702"/>
      <c r="HO11" s="703"/>
      <c r="HQ11" s="780"/>
      <c r="HR11" s="781"/>
      <c r="HS11" s="784">
        <v>2</v>
      </c>
      <c r="HT11" s="785"/>
      <c r="HU11" s="701" t="s">
        <v>1097</v>
      </c>
      <c r="HV11" s="702"/>
      <c r="HW11" s="702"/>
      <c r="HX11" s="702"/>
      <c r="HY11" s="702"/>
      <c r="HZ11" s="702"/>
      <c r="IA11" s="702"/>
      <c r="IB11" s="702"/>
      <c r="IC11" s="702"/>
      <c r="ID11" s="702"/>
      <c r="IE11" s="702"/>
      <c r="IF11" s="702"/>
      <c r="IG11" s="702"/>
      <c r="IH11" s="702"/>
      <c r="II11" s="702"/>
      <c r="IJ11" s="702"/>
      <c r="IK11" s="702"/>
      <c r="IL11" s="702"/>
      <c r="IM11" s="702"/>
      <c r="IN11" s="703"/>
    </row>
    <row r="12" spans="2:264" s="34" customFormat="1" ht="18" customHeight="1">
      <c r="B12" s="814"/>
      <c r="C12" s="815"/>
      <c r="D12" s="815"/>
      <c r="E12" s="816"/>
      <c r="F12" s="817">
        <v>10</v>
      </c>
      <c r="G12" s="818"/>
      <c r="H12" s="818"/>
      <c r="I12" s="819"/>
      <c r="J12" s="817">
        <v>100</v>
      </c>
      <c r="K12" s="818"/>
      <c r="L12" s="818"/>
      <c r="M12" s="819"/>
      <c r="T12" s="793"/>
      <c r="U12" s="794"/>
      <c r="V12" s="794"/>
      <c r="W12" s="795"/>
      <c r="X12" s="695"/>
      <c r="Y12" s="696"/>
      <c r="Z12" s="696"/>
      <c r="AA12" s="696"/>
      <c r="AB12" s="696"/>
      <c r="AC12" s="696"/>
      <c r="AD12" s="696"/>
      <c r="AE12" s="696"/>
      <c r="AF12" s="696"/>
      <c r="AG12" s="697"/>
      <c r="AH12" s="695"/>
      <c r="AI12" s="696"/>
      <c r="AJ12" s="696"/>
      <c r="AK12" s="696"/>
      <c r="AL12" s="696"/>
      <c r="AM12" s="696"/>
      <c r="AN12" s="696"/>
      <c r="AO12" s="696"/>
      <c r="AP12" s="696"/>
      <c r="AQ12" s="697"/>
      <c r="AR12" s="695"/>
      <c r="AS12" s="696"/>
      <c r="AT12" s="696"/>
      <c r="AU12" s="696"/>
      <c r="AV12" s="696"/>
      <c r="AW12" s="696"/>
      <c r="AX12" s="696"/>
      <c r="AY12" s="696"/>
      <c r="AZ12" s="696"/>
      <c r="BA12" s="697"/>
      <c r="BC12" s="761" t="s">
        <v>1098</v>
      </c>
      <c r="BD12" s="762"/>
      <c r="BE12" s="762"/>
      <c r="BF12" s="762"/>
      <c r="BG12" s="762"/>
      <c r="BH12" s="762"/>
      <c r="BI12" s="762"/>
      <c r="BJ12" s="762"/>
      <c r="BK12" s="762"/>
      <c r="BL12" s="762"/>
      <c r="BM12" s="762"/>
      <c r="BN12" s="762"/>
      <c r="BO12" s="762"/>
      <c r="BP12" s="762"/>
      <c r="BQ12" s="762"/>
      <c r="BR12" s="762"/>
      <c r="BS12" s="762"/>
      <c r="BT12" s="762"/>
      <c r="BU12" s="762"/>
      <c r="BV12" s="762"/>
      <c r="BW12" s="763"/>
      <c r="BX12" s="761">
        <v>8</v>
      </c>
      <c r="BY12" s="763"/>
      <c r="CA12" s="686"/>
      <c r="CB12" s="687"/>
      <c r="CC12" s="687"/>
      <c r="CD12" s="687"/>
      <c r="CE12" s="687"/>
      <c r="CF12" s="687"/>
      <c r="CG12" s="687"/>
      <c r="CH12" s="687"/>
      <c r="CI12" s="687"/>
      <c r="CJ12" s="687"/>
      <c r="CK12" s="687"/>
      <c r="CL12" s="687"/>
      <c r="CM12" s="687"/>
      <c r="CN12" s="687"/>
      <c r="CO12" s="687"/>
      <c r="CP12" s="687"/>
      <c r="CQ12" s="687"/>
      <c r="CR12" s="688"/>
      <c r="CS12" s="713"/>
      <c r="CT12" s="715"/>
      <c r="CV12" s="780"/>
      <c r="CW12" s="781"/>
      <c r="CX12" s="786"/>
      <c r="CY12" s="787"/>
      <c r="CZ12" s="704"/>
      <c r="DA12" s="705"/>
      <c r="DB12" s="705"/>
      <c r="DC12" s="705"/>
      <c r="DD12" s="705"/>
      <c r="DE12" s="705"/>
      <c r="DF12" s="705"/>
      <c r="DG12" s="705"/>
      <c r="DH12" s="705"/>
      <c r="DI12" s="705"/>
      <c r="DJ12" s="705"/>
      <c r="DK12" s="705"/>
      <c r="DL12" s="705"/>
      <c r="DM12" s="705"/>
      <c r="DN12" s="705"/>
      <c r="DO12" s="705"/>
      <c r="DP12" s="705"/>
      <c r="DQ12" s="705"/>
      <c r="DR12" s="705"/>
      <c r="DS12" s="706"/>
      <c r="DU12" s="780"/>
      <c r="DV12" s="781"/>
      <c r="DW12" s="786"/>
      <c r="DX12" s="787"/>
      <c r="DY12" s="704"/>
      <c r="DZ12" s="705"/>
      <c r="EA12" s="705"/>
      <c r="EB12" s="705"/>
      <c r="EC12" s="705"/>
      <c r="ED12" s="705"/>
      <c r="EE12" s="705"/>
      <c r="EF12" s="705"/>
      <c r="EG12" s="705"/>
      <c r="EH12" s="705"/>
      <c r="EI12" s="705"/>
      <c r="EJ12" s="705"/>
      <c r="EK12" s="705"/>
      <c r="EL12" s="705"/>
      <c r="EM12" s="705"/>
      <c r="EN12" s="705"/>
      <c r="EO12" s="705"/>
      <c r="EP12" s="705"/>
      <c r="EQ12" s="705"/>
      <c r="ER12" s="706"/>
      <c r="ET12" s="780"/>
      <c r="EU12" s="781"/>
      <c r="EV12" s="786"/>
      <c r="EW12" s="787"/>
      <c r="EX12" s="704"/>
      <c r="EY12" s="705"/>
      <c r="EZ12" s="705"/>
      <c r="FA12" s="705"/>
      <c r="FB12" s="705"/>
      <c r="FC12" s="705"/>
      <c r="FD12" s="705"/>
      <c r="FE12" s="705"/>
      <c r="FF12" s="705"/>
      <c r="FG12" s="705"/>
      <c r="FH12" s="705"/>
      <c r="FI12" s="705"/>
      <c r="FJ12" s="705"/>
      <c r="FK12" s="705"/>
      <c r="FL12" s="705"/>
      <c r="FM12" s="705"/>
      <c r="FN12" s="705"/>
      <c r="FO12" s="705"/>
      <c r="FP12" s="705"/>
      <c r="FQ12" s="706"/>
      <c r="FS12" s="780"/>
      <c r="FT12" s="781"/>
      <c r="FU12" s="786"/>
      <c r="FV12" s="787"/>
      <c r="FW12" s="704"/>
      <c r="FX12" s="705"/>
      <c r="FY12" s="705"/>
      <c r="FZ12" s="705"/>
      <c r="GA12" s="705"/>
      <c r="GB12" s="705"/>
      <c r="GC12" s="705"/>
      <c r="GD12" s="705"/>
      <c r="GE12" s="705"/>
      <c r="GF12" s="705"/>
      <c r="GG12" s="705"/>
      <c r="GH12" s="705"/>
      <c r="GI12" s="705"/>
      <c r="GJ12" s="705"/>
      <c r="GK12" s="705"/>
      <c r="GL12" s="705"/>
      <c r="GM12" s="705"/>
      <c r="GN12" s="705"/>
      <c r="GO12" s="705"/>
      <c r="GP12" s="706"/>
      <c r="GR12" s="780"/>
      <c r="GS12" s="781"/>
      <c r="GT12" s="786"/>
      <c r="GU12" s="787"/>
      <c r="GV12" s="704"/>
      <c r="GW12" s="705"/>
      <c r="GX12" s="705"/>
      <c r="GY12" s="705"/>
      <c r="GZ12" s="705"/>
      <c r="HA12" s="705"/>
      <c r="HB12" s="705"/>
      <c r="HC12" s="705"/>
      <c r="HD12" s="705"/>
      <c r="HE12" s="705"/>
      <c r="HF12" s="705"/>
      <c r="HG12" s="705"/>
      <c r="HH12" s="705"/>
      <c r="HI12" s="705"/>
      <c r="HJ12" s="705"/>
      <c r="HK12" s="705"/>
      <c r="HL12" s="705"/>
      <c r="HM12" s="705"/>
      <c r="HN12" s="705"/>
      <c r="HO12" s="706"/>
      <c r="HQ12" s="780"/>
      <c r="HR12" s="781"/>
      <c r="HS12" s="786"/>
      <c r="HT12" s="787"/>
      <c r="HU12" s="704"/>
      <c r="HV12" s="705"/>
      <c r="HW12" s="705"/>
      <c r="HX12" s="705"/>
      <c r="HY12" s="705"/>
      <c r="HZ12" s="705"/>
      <c r="IA12" s="705"/>
      <c r="IB12" s="705"/>
      <c r="IC12" s="705"/>
      <c r="ID12" s="705"/>
      <c r="IE12" s="705"/>
      <c r="IF12" s="705"/>
      <c r="IG12" s="705"/>
      <c r="IH12" s="705"/>
      <c r="II12" s="705"/>
      <c r="IJ12" s="705"/>
      <c r="IK12" s="705"/>
      <c r="IL12" s="705"/>
      <c r="IM12" s="705"/>
      <c r="IN12" s="706"/>
    </row>
    <row r="13" spans="2:264" s="34" customFormat="1" ht="18" customHeight="1">
      <c r="T13" s="793"/>
      <c r="U13" s="794"/>
      <c r="V13" s="794"/>
      <c r="W13" s="795"/>
      <c r="X13" s="695"/>
      <c r="Y13" s="696"/>
      <c r="Z13" s="696"/>
      <c r="AA13" s="696"/>
      <c r="AB13" s="696"/>
      <c r="AC13" s="696"/>
      <c r="AD13" s="696"/>
      <c r="AE13" s="696"/>
      <c r="AF13" s="696"/>
      <c r="AG13" s="697"/>
      <c r="AH13" s="695"/>
      <c r="AI13" s="696"/>
      <c r="AJ13" s="696"/>
      <c r="AK13" s="696"/>
      <c r="AL13" s="696"/>
      <c r="AM13" s="696"/>
      <c r="AN13" s="696"/>
      <c r="AO13" s="696"/>
      <c r="AP13" s="696"/>
      <c r="AQ13" s="697"/>
      <c r="AR13" s="695"/>
      <c r="AS13" s="696"/>
      <c r="AT13" s="696"/>
      <c r="AU13" s="696"/>
      <c r="AV13" s="696"/>
      <c r="AW13" s="696"/>
      <c r="AX13" s="696"/>
      <c r="AY13" s="696"/>
      <c r="AZ13" s="696"/>
      <c r="BA13" s="697"/>
      <c r="BC13" s="764" t="s">
        <v>414</v>
      </c>
      <c r="BD13" s="765"/>
      <c r="BE13" s="765"/>
      <c r="BF13" s="765"/>
      <c r="BG13" s="765"/>
      <c r="BH13" s="765"/>
      <c r="BI13" s="765"/>
      <c r="BJ13" s="765"/>
      <c r="BK13" s="765"/>
      <c r="BL13" s="765"/>
      <c r="BM13" s="765"/>
      <c r="BN13" s="765"/>
      <c r="BO13" s="765"/>
      <c r="BP13" s="765"/>
      <c r="BQ13" s="765"/>
      <c r="BR13" s="765"/>
      <c r="BS13" s="765"/>
      <c r="BT13" s="765"/>
      <c r="BU13" s="765"/>
      <c r="BV13" s="765"/>
      <c r="BW13" s="766"/>
      <c r="BX13" s="764">
        <v>9</v>
      </c>
      <c r="BY13" s="766"/>
      <c r="CA13" s="689"/>
      <c r="CB13" s="690"/>
      <c r="CC13" s="690"/>
      <c r="CD13" s="690"/>
      <c r="CE13" s="690"/>
      <c r="CF13" s="690"/>
      <c r="CG13" s="690"/>
      <c r="CH13" s="690"/>
      <c r="CI13" s="690"/>
      <c r="CJ13" s="690"/>
      <c r="CK13" s="690"/>
      <c r="CL13" s="690"/>
      <c r="CM13" s="690"/>
      <c r="CN13" s="690"/>
      <c r="CO13" s="690"/>
      <c r="CP13" s="690"/>
      <c r="CQ13" s="690"/>
      <c r="CR13" s="691"/>
      <c r="CS13" s="716"/>
      <c r="CT13" s="718"/>
      <c r="CV13" s="780"/>
      <c r="CW13" s="781"/>
      <c r="CX13" s="786"/>
      <c r="CY13" s="787"/>
      <c r="CZ13" s="704"/>
      <c r="DA13" s="705"/>
      <c r="DB13" s="705"/>
      <c r="DC13" s="705"/>
      <c r="DD13" s="705"/>
      <c r="DE13" s="705"/>
      <c r="DF13" s="705"/>
      <c r="DG13" s="705"/>
      <c r="DH13" s="705"/>
      <c r="DI13" s="705"/>
      <c r="DJ13" s="705"/>
      <c r="DK13" s="705"/>
      <c r="DL13" s="705"/>
      <c r="DM13" s="705"/>
      <c r="DN13" s="705"/>
      <c r="DO13" s="705"/>
      <c r="DP13" s="705"/>
      <c r="DQ13" s="705"/>
      <c r="DR13" s="705"/>
      <c r="DS13" s="706"/>
      <c r="DU13" s="780"/>
      <c r="DV13" s="781"/>
      <c r="DW13" s="786"/>
      <c r="DX13" s="787"/>
      <c r="DY13" s="704"/>
      <c r="DZ13" s="705"/>
      <c r="EA13" s="705"/>
      <c r="EB13" s="705"/>
      <c r="EC13" s="705"/>
      <c r="ED13" s="705"/>
      <c r="EE13" s="705"/>
      <c r="EF13" s="705"/>
      <c r="EG13" s="705"/>
      <c r="EH13" s="705"/>
      <c r="EI13" s="705"/>
      <c r="EJ13" s="705"/>
      <c r="EK13" s="705"/>
      <c r="EL13" s="705"/>
      <c r="EM13" s="705"/>
      <c r="EN13" s="705"/>
      <c r="EO13" s="705"/>
      <c r="EP13" s="705"/>
      <c r="EQ13" s="705"/>
      <c r="ER13" s="706"/>
      <c r="ET13" s="780"/>
      <c r="EU13" s="781"/>
      <c r="EV13" s="786"/>
      <c r="EW13" s="787"/>
      <c r="EX13" s="704"/>
      <c r="EY13" s="705"/>
      <c r="EZ13" s="705"/>
      <c r="FA13" s="705"/>
      <c r="FB13" s="705"/>
      <c r="FC13" s="705"/>
      <c r="FD13" s="705"/>
      <c r="FE13" s="705"/>
      <c r="FF13" s="705"/>
      <c r="FG13" s="705"/>
      <c r="FH13" s="705"/>
      <c r="FI13" s="705"/>
      <c r="FJ13" s="705"/>
      <c r="FK13" s="705"/>
      <c r="FL13" s="705"/>
      <c r="FM13" s="705"/>
      <c r="FN13" s="705"/>
      <c r="FO13" s="705"/>
      <c r="FP13" s="705"/>
      <c r="FQ13" s="706"/>
      <c r="FS13" s="780"/>
      <c r="FT13" s="781"/>
      <c r="FU13" s="786"/>
      <c r="FV13" s="787"/>
      <c r="FW13" s="704"/>
      <c r="FX13" s="705"/>
      <c r="FY13" s="705"/>
      <c r="FZ13" s="705"/>
      <c r="GA13" s="705"/>
      <c r="GB13" s="705"/>
      <c r="GC13" s="705"/>
      <c r="GD13" s="705"/>
      <c r="GE13" s="705"/>
      <c r="GF13" s="705"/>
      <c r="GG13" s="705"/>
      <c r="GH13" s="705"/>
      <c r="GI13" s="705"/>
      <c r="GJ13" s="705"/>
      <c r="GK13" s="705"/>
      <c r="GL13" s="705"/>
      <c r="GM13" s="705"/>
      <c r="GN13" s="705"/>
      <c r="GO13" s="705"/>
      <c r="GP13" s="706"/>
      <c r="GR13" s="780"/>
      <c r="GS13" s="781"/>
      <c r="GT13" s="786"/>
      <c r="GU13" s="787"/>
      <c r="GV13" s="704"/>
      <c r="GW13" s="705"/>
      <c r="GX13" s="705"/>
      <c r="GY13" s="705"/>
      <c r="GZ13" s="705"/>
      <c r="HA13" s="705"/>
      <c r="HB13" s="705"/>
      <c r="HC13" s="705"/>
      <c r="HD13" s="705"/>
      <c r="HE13" s="705"/>
      <c r="HF13" s="705"/>
      <c r="HG13" s="705"/>
      <c r="HH13" s="705"/>
      <c r="HI13" s="705"/>
      <c r="HJ13" s="705"/>
      <c r="HK13" s="705"/>
      <c r="HL13" s="705"/>
      <c r="HM13" s="705"/>
      <c r="HN13" s="705"/>
      <c r="HO13" s="706"/>
      <c r="HQ13" s="780"/>
      <c r="HR13" s="781"/>
      <c r="HS13" s="786"/>
      <c r="HT13" s="787"/>
      <c r="HU13" s="704"/>
      <c r="HV13" s="705"/>
      <c r="HW13" s="705"/>
      <c r="HX13" s="705"/>
      <c r="HY13" s="705"/>
      <c r="HZ13" s="705"/>
      <c r="IA13" s="705"/>
      <c r="IB13" s="705"/>
      <c r="IC13" s="705"/>
      <c r="ID13" s="705"/>
      <c r="IE13" s="705"/>
      <c r="IF13" s="705"/>
      <c r="IG13" s="705"/>
      <c r="IH13" s="705"/>
      <c r="II13" s="705"/>
      <c r="IJ13" s="705"/>
      <c r="IK13" s="705"/>
      <c r="IL13" s="705"/>
      <c r="IM13" s="705"/>
      <c r="IN13" s="706"/>
    </row>
    <row r="14" spans="2:264" s="34" customFormat="1" ht="18" customHeight="1">
      <c r="T14" s="796"/>
      <c r="U14" s="797"/>
      <c r="V14" s="797"/>
      <c r="W14" s="798"/>
      <c r="X14" s="698"/>
      <c r="Y14" s="699"/>
      <c r="Z14" s="699"/>
      <c r="AA14" s="699"/>
      <c r="AB14" s="699"/>
      <c r="AC14" s="699"/>
      <c r="AD14" s="699"/>
      <c r="AE14" s="699"/>
      <c r="AF14" s="699"/>
      <c r="AG14" s="700"/>
      <c r="AH14" s="698"/>
      <c r="AI14" s="699"/>
      <c r="AJ14" s="699"/>
      <c r="AK14" s="699"/>
      <c r="AL14" s="699"/>
      <c r="AM14" s="699"/>
      <c r="AN14" s="699"/>
      <c r="AO14" s="699"/>
      <c r="AP14" s="699"/>
      <c r="AQ14" s="700"/>
      <c r="AR14" s="698"/>
      <c r="AS14" s="699"/>
      <c r="AT14" s="699"/>
      <c r="AU14" s="699"/>
      <c r="AV14" s="699"/>
      <c r="AW14" s="699"/>
      <c r="AX14" s="699"/>
      <c r="AY14" s="699"/>
      <c r="AZ14" s="699"/>
      <c r="BA14" s="700"/>
      <c r="BC14" s="761" t="s">
        <v>414</v>
      </c>
      <c r="BD14" s="762"/>
      <c r="BE14" s="762"/>
      <c r="BF14" s="762"/>
      <c r="BG14" s="762"/>
      <c r="BH14" s="762"/>
      <c r="BI14" s="762"/>
      <c r="BJ14" s="762"/>
      <c r="BK14" s="762"/>
      <c r="BL14" s="762"/>
      <c r="BM14" s="762"/>
      <c r="BN14" s="762"/>
      <c r="BO14" s="762"/>
      <c r="BP14" s="762"/>
      <c r="BQ14" s="762"/>
      <c r="BR14" s="762"/>
      <c r="BS14" s="762"/>
      <c r="BT14" s="762"/>
      <c r="BU14" s="762"/>
      <c r="BV14" s="762"/>
      <c r="BW14" s="763"/>
      <c r="BX14" s="761">
        <v>10</v>
      </c>
      <c r="BY14" s="763"/>
      <c r="CA14" s="701" t="s">
        <v>1099</v>
      </c>
      <c r="CB14" s="702"/>
      <c r="CC14" s="702"/>
      <c r="CD14" s="702"/>
      <c r="CE14" s="702"/>
      <c r="CF14" s="702"/>
      <c r="CG14" s="702"/>
      <c r="CH14" s="702"/>
      <c r="CI14" s="702"/>
      <c r="CJ14" s="702"/>
      <c r="CK14" s="702"/>
      <c r="CL14" s="702"/>
      <c r="CM14" s="702"/>
      <c r="CN14" s="702"/>
      <c r="CO14" s="702"/>
      <c r="CP14" s="702"/>
      <c r="CQ14" s="702"/>
      <c r="CR14" s="703"/>
      <c r="CS14" s="692">
        <v>4</v>
      </c>
      <c r="CT14" s="694"/>
      <c r="CV14" s="780"/>
      <c r="CW14" s="781"/>
      <c r="CX14" s="786"/>
      <c r="CY14" s="787"/>
      <c r="CZ14" s="704"/>
      <c r="DA14" s="705"/>
      <c r="DB14" s="705"/>
      <c r="DC14" s="705"/>
      <c r="DD14" s="705"/>
      <c r="DE14" s="705"/>
      <c r="DF14" s="705"/>
      <c r="DG14" s="705"/>
      <c r="DH14" s="705"/>
      <c r="DI14" s="705"/>
      <c r="DJ14" s="705"/>
      <c r="DK14" s="705"/>
      <c r="DL14" s="705"/>
      <c r="DM14" s="705"/>
      <c r="DN14" s="705"/>
      <c r="DO14" s="705"/>
      <c r="DP14" s="705"/>
      <c r="DQ14" s="705"/>
      <c r="DR14" s="705"/>
      <c r="DS14" s="706"/>
      <c r="DU14" s="780"/>
      <c r="DV14" s="781"/>
      <c r="DW14" s="786"/>
      <c r="DX14" s="787"/>
      <c r="DY14" s="704"/>
      <c r="DZ14" s="705"/>
      <c r="EA14" s="705"/>
      <c r="EB14" s="705"/>
      <c r="EC14" s="705"/>
      <c r="ED14" s="705"/>
      <c r="EE14" s="705"/>
      <c r="EF14" s="705"/>
      <c r="EG14" s="705"/>
      <c r="EH14" s="705"/>
      <c r="EI14" s="705"/>
      <c r="EJ14" s="705"/>
      <c r="EK14" s="705"/>
      <c r="EL14" s="705"/>
      <c r="EM14" s="705"/>
      <c r="EN14" s="705"/>
      <c r="EO14" s="705"/>
      <c r="EP14" s="705"/>
      <c r="EQ14" s="705"/>
      <c r="ER14" s="706"/>
      <c r="ET14" s="780"/>
      <c r="EU14" s="781"/>
      <c r="EV14" s="786"/>
      <c r="EW14" s="787"/>
      <c r="EX14" s="704"/>
      <c r="EY14" s="705"/>
      <c r="EZ14" s="705"/>
      <c r="FA14" s="705"/>
      <c r="FB14" s="705"/>
      <c r="FC14" s="705"/>
      <c r="FD14" s="705"/>
      <c r="FE14" s="705"/>
      <c r="FF14" s="705"/>
      <c r="FG14" s="705"/>
      <c r="FH14" s="705"/>
      <c r="FI14" s="705"/>
      <c r="FJ14" s="705"/>
      <c r="FK14" s="705"/>
      <c r="FL14" s="705"/>
      <c r="FM14" s="705"/>
      <c r="FN14" s="705"/>
      <c r="FO14" s="705"/>
      <c r="FP14" s="705"/>
      <c r="FQ14" s="706"/>
      <c r="FS14" s="780"/>
      <c r="FT14" s="781"/>
      <c r="FU14" s="786"/>
      <c r="FV14" s="787"/>
      <c r="FW14" s="704"/>
      <c r="FX14" s="705"/>
      <c r="FY14" s="705"/>
      <c r="FZ14" s="705"/>
      <c r="GA14" s="705"/>
      <c r="GB14" s="705"/>
      <c r="GC14" s="705"/>
      <c r="GD14" s="705"/>
      <c r="GE14" s="705"/>
      <c r="GF14" s="705"/>
      <c r="GG14" s="705"/>
      <c r="GH14" s="705"/>
      <c r="GI14" s="705"/>
      <c r="GJ14" s="705"/>
      <c r="GK14" s="705"/>
      <c r="GL14" s="705"/>
      <c r="GM14" s="705"/>
      <c r="GN14" s="705"/>
      <c r="GO14" s="705"/>
      <c r="GP14" s="706"/>
      <c r="GR14" s="780"/>
      <c r="GS14" s="781"/>
      <c r="GT14" s="786"/>
      <c r="GU14" s="787"/>
      <c r="GV14" s="704"/>
      <c r="GW14" s="705"/>
      <c r="GX14" s="705"/>
      <c r="GY14" s="705"/>
      <c r="GZ14" s="705"/>
      <c r="HA14" s="705"/>
      <c r="HB14" s="705"/>
      <c r="HC14" s="705"/>
      <c r="HD14" s="705"/>
      <c r="HE14" s="705"/>
      <c r="HF14" s="705"/>
      <c r="HG14" s="705"/>
      <c r="HH14" s="705"/>
      <c r="HI14" s="705"/>
      <c r="HJ14" s="705"/>
      <c r="HK14" s="705"/>
      <c r="HL14" s="705"/>
      <c r="HM14" s="705"/>
      <c r="HN14" s="705"/>
      <c r="HO14" s="706"/>
      <c r="HQ14" s="780"/>
      <c r="HR14" s="781"/>
      <c r="HS14" s="786"/>
      <c r="HT14" s="787"/>
      <c r="HU14" s="704"/>
      <c r="HV14" s="705"/>
      <c r="HW14" s="705"/>
      <c r="HX14" s="705"/>
      <c r="HY14" s="705"/>
      <c r="HZ14" s="705"/>
      <c r="IA14" s="705"/>
      <c r="IB14" s="705"/>
      <c r="IC14" s="705"/>
      <c r="ID14" s="705"/>
      <c r="IE14" s="705"/>
      <c r="IF14" s="705"/>
      <c r="IG14" s="705"/>
      <c r="IH14" s="705"/>
      <c r="II14" s="705"/>
      <c r="IJ14" s="705"/>
      <c r="IK14" s="705"/>
      <c r="IL14" s="705"/>
      <c r="IM14" s="705"/>
      <c r="IN14" s="706"/>
    </row>
    <row r="15" spans="2:264" s="34" customFormat="1" ht="18" customHeight="1">
      <c r="T15" s="790">
        <v>2</v>
      </c>
      <c r="U15" s="791"/>
      <c r="V15" s="791"/>
      <c r="W15" s="792"/>
      <c r="X15" s="710" t="s">
        <v>1100</v>
      </c>
      <c r="Y15" s="711"/>
      <c r="Z15" s="711"/>
      <c r="AA15" s="711"/>
      <c r="AB15" s="711"/>
      <c r="AC15" s="711"/>
      <c r="AD15" s="711"/>
      <c r="AE15" s="711"/>
      <c r="AF15" s="711"/>
      <c r="AG15" s="712"/>
      <c r="AH15" s="710" t="s">
        <v>1101</v>
      </c>
      <c r="AI15" s="711"/>
      <c r="AJ15" s="711"/>
      <c r="AK15" s="711"/>
      <c r="AL15" s="711"/>
      <c r="AM15" s="711"/>
      <c r="AN15" s="711"/>
      <c r="AO15" s="711"/>
      <c r="AP15" s="711"/>
      <c r="AQ15" s="712"/>
      <c r="AR15" s="710" t="s">
        <v>1102</v>
      </c>
      <c r="AS15" s="711"/>
      <c r="AT15" s="711"/>
      <c r="AU15" s="711"/>
      <c r="AV15" s="711"/>
      <c r="AW15" s="711"/>
      <c r="AX15" s="711"/>
      <c r="AY15" s="711"/>
      <c r="AZ15" s="711"/>
      <c r="BA15" s="712"/>
      <c r="BC15" s="764" t="s">
        <v>414</v>
      </c>
      <c r="BD15" s="765"/>
      <c r="BE15" s="765"/>
      <c r="BF15" s="765"/>
      <c r="BG15" s="765"/>
      <c r="BH15" s="765"/>
      <c r="BI15" s="765"/>
      <c r="BJ15" s="765"/>
      <c r="BK15" s="765"/>
      <c r="BL15" s="765"/>
      <c r="BM15" s="765"/>
      <c r="BN15" s="765"/>
      <c r="BO15" s="765"/>
      <c r="BP15" s="765"/>
      <c r="BQ15" s="765"/>
      <c r="BR15" s="765"/>
      <c r="BS15" s="765"/>
      <c r="BT15" s="765"/>
      <c r="BU15" s="765"/>
      <c r="BV15" s="765"/>
      <c r="BW15" s="766"/>
      <c r="BX15" s="764">
        <v>11</v>
      </c>
      <c r="BY15" s="766"/>
      <c r="CA15" s="704"/>
      <c r="CB15" s="705"/>
      <c r="CC15" s="705"/>
      <c r="CD15" s="705"/>
      <c r="CE15" s="705"/>
      <c r="CF15" s="705"/>
      <c r="CG15" s="705"/>
      <c r="CH15" s="705"/>
      <c r="CI15" s="705"/>
      <c r="CJ15" s="705"/>
      <c r="CK15" s="705"/>
      <c r="CL15" s="705"/>
      <c r="CM15" s="705"/>
      <c r="CN15" s="705"/>
      <c r="CO15" s="705"/>
      <c r="CP15" s="705"/>
      <c r="CQ15" s="705"/>
      <c r="CR15" s="706"/>
      <c r="CS15" s="695"/>
      <c r="CT15" s="697"/>
      <c r="CV15" s="780"/>
      <c r="CW15" s="781"/>
      <c r="CX15" s="786"/>
      <c r="CY15" s="787"/>
      <c r="CZ15" s="704"/>
      <c r="DA15" s="705"/>
      <c r="DB15" s="705"/>
      <c r="DC15" s="705"/>
      <c r="DD15" s="705"/>
      <c r="DE15" s="705"/>
      <c r="DF15" s="705"/>
      <c r="DG15" s="705"/>
      <c r="DH15" s="705"/>
      <c r="DI15" s="705"/>
      <c r="DJ15" s="705"/>
      <c r="DK15" s="705"/>
      <c r="DL15" s="705"/>
      <c r="DM15" s="705"/>
      <c r="DN15" s="705"/>
      <c r="DO15" s="705"/>
      <c r="DP15" s="705"/>
      <c r="DQ15" s="705"/>
      <c r="DR15" s="705"/>
      <c r="DS15" s="706"/>
      <c r="DU15" s="780"/>
      <c r="DV15" s="781"/>
      <c r="DW15" s="786"/>
      <c r="DX15" s="787"/>
      <c r="DY15" s="704"/>
      <c r="DZ15" s="705"/>
      <c r="EA15" s="705"/>
      <c r="EB15" s="705"/>
      <c r="EC15" s="705"/>
      <c r="ED15" s="705"/>
      <c r="EE15" s="705"/>
      <c r="EF15" s="705"/>
      <c r="EG15" s="705"/>
      <c r="EH15" s="705"/>
      <c r="EI15" s="705"/>
      <c r="EJ15" s="705"/>
      <c r="EK15" s="705"/>
      <c r="EL15" s="705"/>
      <c r="EM15" s="705"/>
      <c r="EN15" s="705"/>
      <c r="EO15" s="705"/>
      <c r="EP15" s="705"/>
      <c r="EQ15" s="705"/>
      <c r="ER15" s="706"/>
      <c r="ET15" s="780"/>
      <c r="EU15" s="781"/>
      <c r="EV15" s="786"/>
      <c r="EW15" s="787"/>
      <c r="EX15" s="704"/>
      <c r="EY15" s="705"/>
      <c r="EZ15" s="705"/>
      <c r="FA15" s="705"/>
      <c r="FB15" s="705"/>
      <c r="FC15" s="705"/>
      <c r="FD15" s="705"/>
      <c r="FE15" s="705"/>
      <c r="FF15" s="705"/>
      <c r="FG15" s="705"/>
      <c r="FH15" s="705"/>
      <c r="FI15" s="705"/>
      <c r="FJ15" s="705"/>
      <c r="FK15" s="705"/>
      <c r="FL15" s="705"/>
      <c r="FM15" s="705"/>
      <c r="FN15" s="705"/>
      <c r="FO15" s="705"/>
      <c r="FP15" s="705"/>
      <c r="FQ15" s="706"/>
      <c r="FS15" s="780"/>
      <c r="FT15" s="781"/>
      <c r="FU15" s="786"/>
      <c r="FV15" s="787"/>
      <c r="FW15" s="704"/>
      <c r="FX15" s="705"/>
      <c r="FY15" s="705"/>
      <c r="FZ15" s="705"/>
      <c r="GA15" s="705"/>
      <c r="GB15" s="705"/>
      <c r="GC15" s="705"/>
      <c r="GD15" s="705"/>
      <c r="GE15" s="705"/>
      <c r="GF15" s="705"/>
      <c r="GG15" s="705"/>
      <c r="GH15" s="705"/>
      <c r="GI15" s="705"/>
      <c r="GJ15" s="705"/>
      <c r="GK15" s="705"/>
      <c r="GL15" s="705"/>
      <c r="GM15" s="705"/>
      <c r="GN15" s="705"/>
      <c r="GO15" s="705"/>
      <c r="GP15" s="706"/>
      <c r="GR15" s="780"/>
      <c r="GS15" s="781"/>
      <c r="GT15" s="786"/>
      <c r="GU15" s="787"/>
      <c r="GV15" s="704"/>
      <c r="GW15" s="705"/>
      <c r="GX15" s="705"/>
      <c r="GY15" s="705"/>
      <c r="GZ15" s="705"/>
      <c r="HA15" s="705"/>
      <c r="HB15" s="705"/>
      <c r="HC15" s="705"/>
      <c r="HD15" s="705"/>
      <c r="HE15" s="705"/>
      <c r="HF15" s="705"/>
      <c r="HG15" s="705"/>
      <c r="HH15" s="705"/>
      <c r="HI15" s="705"/>
      <c r="HJ15" s="705"/>
      <c r="HK15" s="705"/>
      <c r="HL15" s="705"/>
      <c r="HM15" s="705"/>
      <c r="HN15" s="705"/>
      <c r="HO15" s="706"/>
      <c r="HQ15" s="780"/>
      <c r="HR15" s="781"/>
      <c r="HS15" s="786"/>
      <c r="HT15" s="787"/>
      <c r="HU15" s="704"/>
      <c r="HV15" s="705"/>
      <c r="HW15" s="705"/>
      <c r="HX15" s="705"/>
      <c r="HY15" s="705"/>
      <c r="HZ15" s="705"/>
      <c r="IA15" s="705"/>
      <c r="IB15" s="705"/>
      <c r="IC15" s="705"/>
      <c r="ID15" s="705"/>
      <c r="IE15" s="705"/>
      <c r="IF15" s="705"/>
      <c r="IG15" s="705"/>
      <c r="IH15" s="705"/>
      <c r="II15" s="705"/>
      <c r="IJ15" s="705"/>
      <c r="IK15" s="705"/>
      <c r="IL15" s="705"/>
      <c r="IM15" s="705"/>
      <c r="IN15" s="706"/>
    </row>
    <row r="16" spans="2:264" s="34" customFormat="1" ht="18" customHeight="1">
      <c r="T16" s="793"/>
      <c r="U16" s="794"/>
      <c r="V16" s="794"/>
      <c r="W16" s="795"/>
      <c r="X16" s="713"/>
      <c r="Y16" s="714"/>
      <c r="Z16" s="714"/>
      <c r="AA16" s="714"/>
      <c r="AB16" s="714"/>
      <c r="AC16" s="714"/>
      <c r="AD16" s="714"/>
      <c r="AE16" s="714"/>
      <c r="AF16" s="714"/>
      <c r="AG16" s="715"/>
      <c r="AH16" s="713"/>
      <c r="AI16" s="714"/>
      <c r="AJ16" s="714"/>
      <c r="AK16" s="714"/>
      <c r="AL16" s="714"/>
      <c r="AM16" s="714"/>
      <c r="AN16" s="714"/>
      <c r="AO16" s="714"/>
      <c r="AP16" s="714"/>
      <c r="AQ16" s="715"/>
      <c r="AR16" s="713"/>
      <c r="AS16" s="714"/>
      <c r="AT16" s="714"/>
      <c r="AU16" s="714"/>
      <c r="AV16" s="714"/>
      <c r="AW16" s="714"/>
      <c r="AX16" s="714"/>
      <c r="AY16" s="714"/>
      <c r="AZ16" s="714"/>
      <c r="BA16" s="715"/>
      <c r="BC16" s="761" t="s">
        <v>414</v>
      </c>
      <c r="BD16" s="762"/>
      <c r="BE16" s="762"/>
      <c r="BF16" s="762"/>
      <c r="BG16" s="762"/>
      <c r="BH16" s="762"/>
      <c r="BI16" s="762"/>
      <c r="BJ16" s="762"/>
      <c r="BK16" s="762"/>
      <c r="BL16" s="762"/>
      <c r="BM16" s="762"/>
      <c r="BN16" s="762"/>
      <c r="BO16" s="762"/>
      <c r="BP16" s="762"/>
      <c r="BQ16" s="762"/>
      <c r="BR16" s="762"/>
      <c r="BS16" s="762"/>
      <c r="BT16" s="762"/>
      <c r="BU16" s="762"/>
      <c r="BV16" s="762"/>
      <c r="BW16" s="763"/>
      <c r="BX16" s="761">
        <v>12</v>
      </c>
      <c r="BY16" s="763"/>
      <c r="CA16" s="707"/>
      <c r="CB16" s="708"/>
      <c r="CC16" s="708"/>
      <c r="CD16" s="708"/>
      <c r="CE16" s="708"/>
      <c r="CF16" s="708"/>
      <c r="CG16" s="708"/>
      <c r="CH16" s="708"/>
      <c r="CI16" s="708"/>
      <c r="CJ16" s="708"/>
      <c r="CK16" s="708"/>
      <c r="CL16" s="708"/>
      <c r="CM16" s="708"/>
      <c r="CN16" s="708"/>
      <c r="CO16" s="708"/>
      <c r="CP16" s="708"/>
      <c r="CQ16" s="708"/>
      <c r="CR16" s="709"/>
      <c r="CS16" s="698"/>
      <c r="CT16" s="700"/>
      <c r="CV16" s="782"/>
      <c r="CW16" s="783"/>
      <c r="CX16" s="788"/>
      <c r="CY16" s="789"/>
      <c r="CZ16" s="707"/>
      <c r="DA16" s="708"/>
      <c r="DB16" s="708"/>
      <c r="DC16" s="708"/>
      <c r="DD16" s="708"/>
      <c r="DE16" s="708"/>
      <c r="DF16" s="708"/>
      <c r="DG16" s="708"/>
      <c r="DH16" s="708"/>
      <c r="DI16" s="708"/>
      <c r="DJ16" s="708"/>
      <c r="DK16" s="708"/>
      <c r="DL16" s="708"/>
      <c r="DM16" s="708"/>
      <c r="DN16" s="708"/>
      <c r="DO16" s="708"/>
      <c r="DP16" s="708"/>
      <c r="DQ16" s="708"/>
      <c r="DR16" s="708"/>
      <c r="DS16" s="709"/>
      <c r="DU16" s="782"/>
      <c r="DV16" s="783"/>
      <c r="DW16" s="788"/>
      <c r="DX16" s="789"/>
      <c r="DY16" s="707"/>
      <c r="DZ16" s="708"/>
      <c r="EA16" s="708"/>
      <c r="EB16" s="708"/>
      <c r="EC16" s="708"/>
      <c r="ED16" s="708"/>
      <c r="EE16" s="708"/>
      <c r="EF16" s="708"/>
      <c r="EG16" s="708"/>
      <c r="EH16" s="708"/>
      <c r="EI16" s="708"/>
      <c r="EJ16" s="708"/>
      <c r="EK16" s="708"/>
      <c r="EL16" s="708"/>
      <c r="EM16" s="708"/>
      <c r="EN16" s="708"/>
      <c r="EO16" s="708"/>
      <c r="EP16" s="708"/>
      <c r="EQ16" s="708"/>
      <c r="ER16" s="709"/>
      <c r="ET16" s="782"/>
      <c r="EU16" s="783"/>
      <c r="EV16" s="788"/>
      <c r="EW16" s="789"/>
      <c r="EX16" s="707"/>
      <c r="EY16" s="708"/>
      <c r="EZ16" s="708"/>
      <c r="FA16" s="708"/>
      <c r="FB16" s="708"/>
      <c r="FC16" s="708"/>
      <c r="FD16" s="708"/>
      <c r="FE16" s="708"/>
      <c r="FF16" s="708"/>
      <c r="FG16" s="708"/>
      <c r="FH16" s="708"/>
      <c r="FI16" s="708"/>
      <c r="FJ16" s="708"/>
      <c r="FK16" s="708"/>
      <c r="FL16" s="708"/>
      <c r="FM16" s="708"/>
      <c r="FN16" s="708"/>
      <c r="FO16" s="708"/>
      <c r="FP16" s="708"/>
      <c r="FQ16" s="709"/>
      <c r="FS16" s="782"/>
      <c r="FT16" s="783"/>
      <c r="FU16" s="788"/>
      <c r="FV16" s="789"/>
      <c r="FW16" s="707"/>
      <c r="FX16" s="708"/>
      <c r="FY16" s="708"/>
      <c r="FZ16" s="708"/>
      <c r="GA16" s="708"/>
      <c r="GB16" s="708"/>
      <c r="GC16" s="708"/>
      <c r="GD16" s="708"/>
      <c r="GE16" s="708"/>
      <c r="GF16" s="708"/>
      <c r="GG16" s="708"/>
      <c r="GH16" s="708"/>
      <c r="GI16" s="708"/>
      <c r="GJ16" s="708"/>
      <c r="GK16" s="708"/>
      <c r="GL16" s="708"/>
      <c r="GM16" s="708"/>
      <c r="GN16" s="708"/>
      <c r="GO16" s="708"/>
      <c r="GP16" s="709"/>
      <c r="GR16" s="782"/>
      <c r="GS16" s="783"/>
      <c r="GT16" s="788"/>
      <c r="GU16" s="789"/>
      <c r="GV16" s="707"/>
      <c r="GW16" s="708"/>
      <c r="GX16" s="708"/>
      <c r="GY16" s="708"/>
      <c r="GZ16" s="708"/>
      <c r="HA16" s="708"/>
      <c r="HB16" s="708"/>
      <c r="HC16" s="708"/>
      <c r="HD16" s="708"/>
      <c r="HE16" s="708"/>
      <c r="HF16" s="708"/>
      <c r="HG16" s="708"/>
      <c r="HH16" s="708"/>
      <c r="HI16" s="708"/>
      <c r="HJ16" s="708"/>
      <c r="HK16" s="708"/>
      <c r="HL16" s="708"/>
      <c r="HM16" s="708"/>
      <c r="HN16" s="708"/>
      <c r="HO16" s="709"/>
      <c r="HQ16" s="782"/>
      <c r="HR16" s="783"/>
      <c r="HS16" s="788"/>
      <c r="HT16" s="789"/>
      <c r="HU16" s="707"/>
      <c r="HV16" s="708"/>
      <c r="HW16" s="708"/>
      <c r="HX16" s="708"/>
      <c r="HY16" s="708"/>
      <c r="HZ16" s="708"/>
      <c r="IA16" s="708"/>
      <c r="IB16" s="708"/>
      <c r="IC16" s="708"/>
      <c r="ID16" s="708"/>
      <c r="IE16" s="708"/>
      <c r="IF16" s="708"/>
      <c r="IG16" s="708"/>
      <c r="IH16" s="708"/>
      <c r="II16" s="708"/>
      <c r="IJ16" s="708"/>
      <c r="IK16" s="708"/>
      <c r="IL16" s="708"/>
      <c r="IM16" s="708"/>
      <c r="IN16" s="709"/>
    </row>
    <row r="17" spans="20:248" s="34" customFormat="1" ht="18" customHeight="1">
      <c r="T17" s="793"/>
      <c r="U17" s="794"/>
      <c r="V17" s="794"/>
      <c r="W17" s="795"/>
      <c r="X17" s="713"/>
      <c r="Y17" s="714"/>
      <c r="Z17" s="714"/>
      <c r="AA17" s="714"/>
      <c r="AB17" s="714"/>
      <c r="AC17" s="714"/>
      <c r="AD17" s="714"/>
      <c r="AE17" s="714"/>
      <c r="AF17" s="714"/>
      <c r="AG17" s="715"/>
      <c r="AH17" s="713"/>
      <c r="AI17" s="714"/>
      <c r="AJ17" s="714"/>
      <c r="AK17" s="714"/>
      <c r="AL17" s="714"/>
      <c r="AM17" s="714"/>
      <c r="AN17" s="714"/>
      <c r="AO17" s="714"/>
      <c r="AP17" s="714"/>
      <c r="AQ17" s="715"/>
      <c r="AR17" s="713"/>
      <c r="AS17" s="714"/>
      <c r="AT17" s="714"/>
      <c r="AU17" s="714"/>
      <c r="AV17" s="714"/>
      <c r="AW17" s="714"/>
      <c r="AX17" s="714"/>
      <c r="AY17" s="714"/>
      <c r="AZ17" s="714"/>
      <c r="BA17" s="715"/>
      <c r="BC17" s="764" t="s">
        <v>414</v>
      </c>
      <c r="BD17" s="765"/>
      <c r="BE17" s="765"/>
      <c r="BF17" s="765"/>
      <c r="BG17" s="765"/>
      <c r="BH17" s="765"/>
      <c r="BI17" s="765"/>
      <c r="BJ17" s="765"/>
      <c r="BK17" s="765"/>
      <c r="BL17" s="765"/>
      <c r="BM17" s="765"/>
      <c r="BN17" s="765"/>
      <c r="BO17" s="765"/>
      <c r="BP17" s="765"/>
      <c r="BQ17" s="765"/>
      <c r="BR17" s="765"/>
      <c r="BS17" s="765"/>
      <c r="BT17" s="765"/>
      <c r="BU17" s="765"/>
      <c r="BV17" s="765"/>
      <c r="BW17" s="766"/>
      <c r="BX17" s="764">
        <v>13</v>
      </c>
      <c r="BY17" s="766"/>
      <c r="CA17" s="683" t="s">
        <v>1099</v>
      </c>
      <c r="CB17" s="684"/>
      <c r="CC17" s="684"/>
      <c r="CD17" s="684"/>
      <c r="CE17" s="684"/>
      <c r="CF17" s="684"/>
      <c r="CG17" s="684"/>
      <c r="CH17" s="684"/>
      <c r="CI17" s="684"/>
      <c r="CJ17" s="684"/>
      <c r="CK17" s="684"/>
      <c r="CL17" s="684"/>
      <c r="CM17" s="684"/>
      <c r="CN17" s="684"/>
      <c r="CO17" s="684"/>
      <c r="CP17" s="684"/>
      <c r="CQ17" s="684"/>
      <c r="CR17" s="685"/>
      <c r="CS17" s="710">
        <v>5</v>
      </c>
      <c r="CT17" s="712"/>
      <c r="CV17" s="778" t="s">
        <v>1070</v>
      </c>
      <c r="CW17" s="779"/>
      <c r="CX17" s="784">
        <v>3</v>
      </c>
      <c r="CY17" s="785"/>
      <c r="CZ17" s="683" t="s">
        <v>1103</v>
      </c>
      <c r="DA17" s="684"/>
      <c r="DB17" s="684"/>
      <c r="DC17" s="684"/>
      <c r="DD17" s="684"/>
      <c r="DE17" s="684"/>
      <c r="DF17" s="684"/>
      <c r="DG17" s="684"/>
      <c r="DH17" s="684"/>
      <c r="DI17" s="684"/>
      <c r="DJ17" s="684"/>
      <c r="DK17" s="684"/>
      <c r="DL17" s="684"/>
      <c r="DM17" s="684"/>
      <c r="DN17" s="684"/>
      <c r="DO17" s="684"/>
      <c r="DP17" s="684"/>
      <c r="DQ17" s="684"/>
      <c r="DR17" s="684"/>
      <c r="DS17" s="685"/>
      <c r="DU17" s="778" t="s">
        <v>1070</v>
      </c>
      <c r="DV17" s="779"/>
      <c r="DW17" s="784">
        <v>3</v>
      </c>
      <c r="DX17" s="785"/>
      <c r="DY17" s="683" t="s">
        <v>1104</v>
      </c>
      <c r="DZ17" s="684"/>
      <c r="EA17" s="684"/>
      <c r="EB17" s="684"/>
      <c r="EC17" s="684"/>
      <c r="ED17" s="684"/>
      <c r="EE17" s="684"/>
      <c r="EF17" s="684"/>
      <c r="EG17" s="684"/>
      <c r="EH17" s="684"/>
      <c r="EI17" s="684"/>
      <c r="EJ17" s="684"/>
      <c r="EK17" s="684"/>
      <c r="EL17" s="684"/>
      <c r="EM17" s="684"/>
      <c r="EN17" s="684"/>
      <c r="EO17" s="684"/>
      <c r="EP17" s="684"/>
      <c r="EQ17" s="684"/>
      <c r="ER17" s="685"/>
      <c r="ET17" s="778" t="s">
        <v>1070</v>
      </c>
      <c r="EU17" s="779"/>
      <c r="EV17" s="784">
        <v>3</v>
      </c>
      <c r="EW17" s="785"/>
      <c r="EX17" s="683" t="s">
        <v>1105</v>
      </c>
      <c r="EY17" s="684"/>
      <c r="EZ17" s="684"/>
      <c r="FA17" s="684"/>
      <c r="FB17" s="684"/>
      <c r="FC17" s="684"/>
      <c r="FD17" s="684"/>
      <c r="FE17" s="684"/>
      <c r="FF17" s="684"/>
      <c r="FG17" s="684"/>
      <c r="FH17" s="684"/>
      <c r="FI17" s="684"/>
      <c r="FJ17" s="684"/>
      <c r="FK17" s="684"/>
      <c r="FL17" s="684"/>
      <c r="FM17" s="684"/>
      <c r="FN17" s="684"/>
      <c r="FO17" s="684"/>
      <c r="FP17" s="684"/>
      <c r="FQ17" s="685"/>
      <c r="FS17" s="778" t="s">
        <v>1070</v>
      </c>
      <c r="FT17" s="779"/>
      <c r="FU17" s="784">
        <v>3</v>
      </c>
      <c r="FV17" s="785"/>
      <c r="FW17" s="683" t="s">
        <v>1106</v>
      </c>
      <c r="FX17" s="684"/>
      <c r="FY17" s="684"/>
      <c r="FZ17" s="684"/>
      <c r="GA17" s="684"/>
      <c r="GB17" s="684"/>
      <c r="GC17" s="684"/>
      <c r="GD17" s="684"/>
      <c r="GE17" s="684"/>
      <c r="GF17" s="684"/>
      <c r="GG17" s="684"/>
      <c r="GH17" s="684"/>
      <c r="GI17" s="684"/>
      <c r="GJ17" s="684"/>
      <c r="GK17" s="684"/>
      <c r="GL17" s="684"/>
      <c r="GM17" s="684"/>
      <c r="GN17" s="684"/>
      <c r="GO17" s="684"/>
      <c r="GP17" s="685"/>
      <c r="GR17" s="778" t="s">
        <v>1070</v>
      </c>
      <c r="GS17" s="779"/>
      <c r="GT17" s="784">
        <v>3</v>
      </c>
      <c r="GU17" s="785"/>
      <c r="GV17" s="683" t="s">
        <v>1107</v>
      </c>
      <c r="GW17" s="684"/>
      <c r="GX17" s="684"/>
      <c r="GY17" s="684"/>
      <c r="GZ17" s="684"/>
      <c r="HA17" s="684"/>
      <c r="HB17" s="684"/>
      <c r="HC17" s="684"/>
      <c r="HD17" s="684"/>
      <c r="HE17" s="684"/>
      <c r="HF17" s="684"/>
      <c r="HG17" s="684"/>
      <c r="HH17" s="684"/>
      <c r="HI17" s="684"/>
      <c r="HJ17" s="684"/>
      <c r="HK17" s="684"/>
      <c r="HL17" s="684"/>
      <c r="HM17" s="684"/>
      <c r="HN17" s="684"/>
      <c r="HO17" s="685"/>
      <c r="HQ17" s="778" t="s">
        <v>1070</v>
      </c>
      <c r="HR17" s="779"/>
      <c r="HS17" s="784">
        <v>3</v>
      </c>
      <c r="HT17" s="785"/>
      <c r="HU17" s="683" t="s">
        <v>1108</v>
      </c>
      <c r="HV17" s="684"/>
      <c r="HW17" s="684"/>
      <c r="HX17" s="684"/>
      <c r="HY17" s="684"/>
      <c r="HZ17" s="684"/>
      <c r="IA17" s="684"/>
      <c r="IB17" s="684"/>
      <c r="IC17" s="684"/>
      <c r="ID17" s="684"/>
      <c r="IE17" s="684"/>
      <c r="IF17" s="684"/>
      <c r="IG17" s="684"/>
      <c r="IH17" s="684"/>
      <c r="II17" s="684"/>
      <c r="IJ17" s="684"/>
      <c r="IK17" s="684"/>
      <c r="IL17" s="684"/>
      <c r="IM17" s="684"/>
      <c r="IN17" s="685"/>
    </row>
    <row r="18" spans="20:248" s="34" customFormat="1" ht="18" customHeight="1">
      <c r="T18" s="793"/>
      <c r="U18" s="794"/>
      <c r="V18" s="794"/>
      <c r="W18" s="795"/>
      <c r="X18" s="713"/>
      <c r="Y18" s="714"/>
      <c r="Z18" s="714"/>
      <c r="AA18" s="714"/>
      <c r="AB18" s="714"/>
      <c r="AC18" s="714"/>
      <c r="AD18" s="714"/>
      <c r="AE18" s="714"/>
      <c r="AF18" s="714"/>
      <c r="AG18" s="715"/>
      <c r="AH18" s="713"/>
      <c r="AI18" s="714"/>
      <c r="AJ18" s="714"/>
      <c r="AK18" s="714"/>
      <c r="AL18" s="714"/>
      <c r="AM18" s="714"/>
      <c r="AN18" s="714"/>
      <c r="AO18" s="714"/>
      <c r="AP18" s="714"/>
      <c r="AQ18" s="715"/>
      <c r="AR18" s="713"/>
      <c r="AS18" s="714"/>
      <c r="AT18" s="714"/>
      <c r="AU18" s="714"/>
      <c r="AV18" s="714"/>
      <c r="AW18" s="714"/>
      <c r="AX18" s="714"/>
      <c r="AY18" s="714"/>
      <c r="AZ18" s="714"/>
      <c r="BA18" s="715"/>
      <c r="BC18" s="761" t="s">
        <v>414</v>
      </c>
      <c r="BD18" s="762"/>
      <c r="BE18" s="762"/>
      <c r="BF18" s="762"/>
      <c r="BG18" s="762"/>
      <c r="BH18" s="762"/>
      <c r="BI18" s="762"/>
      <c r="BJ18" s="762"/>
      <c r="BK18" s="762"/>
      <c r="BL18" s="762"/>
      <c r="BM18" s="762"/>
      <c r="BN18" s="762"/>
      <c r="BO18" s="762"/>
      <c r="BP18" s="762"/>
      <c r="BQ18" s="762"/>
      <c r="BR18" s="762"/>
      <c r="BS18" s="762"/>
      <c r="BT18" s="762"/>
      <c r="BU18" s="762"/>
      <c r="BV18" s="762"/>
      <c r="BW18" s="763"/>
      <c r="BX18" s="761">
        <v>14</v>
      </c>
      <c r="BY18" s="763"/>
      <c r="CA18" s="686"/>
      <c r="CB18" s="687"/>
      <c r="CC18" s="687"/>
      <c r="CD18" s="687"/>
      <c r="CE18" s="687"/>
      <c r="CF18" s="687"/>
      <c r="CG18" s="687"/>
      <c r="CH18" s="687"/>
      <c r="CI18" s="687"/>
      <c r="CJ18" s="687"/>
      <c r="CK18" s="687"/>
      <c r="CL18" s="687"/>
      <c r="CM18" s="687"/>
      <c r="CN18" s="687"/>
      <c r="CO18" s="687"/>
      <c r="CP18" s="687"/>
      <c r="CQ18" s="687"/>
      <c r="CR18" s="688"/>
      <c r="CS18" s="713"/>
      <c r="CT18" s="715"/>
      <c r="CV18" s="780"/>
      <c r="CW18" s="781"/>
      <c r="CX18" s="786"/>
      <c r="CY18" s="787"/>
      <c r="CZ18" s="686"/>
      <c r="DA18" s="687"/>
      <c r="DB18" s="687"/>
      <c r="DC18" s="687"/>
      <c r="DD18" s="687"/>
      <c r="DE18" s="687"/>
      <c r="DF18" s="687"/>
      <c r="DG18" s="687"/>
      <c r="DH18" s="687"/>
      <c r="DI18" s="687"/>
      <c r="DJ18" s="687"/>
      <c r="DK18" s="687"/>
      <c r="DL18" s="687"/>
      <c r="DM18" s="687"/>
      <c r="DN18" s="687"/>
      <c r="DO18" s="687"/>
      <c r="DP18" s="687"/>
      <c r="DQ18" s="687"/>
      <c r="DR18" s="687"/>
      <c r="DS18" s="688"/>
      <c r="DU18" s="780"/>
      <c r="DV18" s="781"/>
      <c r="DW18" s="786"/>
      <c r="DX18" s="787"/>
      <c r="DY18" s="686"/>
      <c r="DZ18" s="687"/>
      <c r="EA18" s="687"/>
      <c r="EB18" s="687"/>
      <c r="EC18" s="687"/>
      <c r="ED18" s="687"/>
      <c r="EE18" s="687"/>
      <c r="EF18" s="687"/>
      <c r="EG18" s="687"/>
      <c r="EH18" s="687"/>
      <c r="EI18" s="687"/>
      <c r="EJ18" s="687"/>
      <c r="EK18" s="687"/>
      <c r="EL18" s="687"/>
      <c r="EM18" s="687"/>
      <c r="EN18" s="687"/>
      <c r="EO18" s="687"/>
      <c r="EP18" s="687"/>
      <c r="EQ18" s="687"/>
      <c r="ER18" s="688"/>
      <c r="ET18" s="780"/>
      <c r="EU18" s="781"/>
      <c r="EV18" s="786"/>
      <c r="EW18" s="787"/>
      <c r="EX18" s="686"/>
      <c r="EY18" s="687"/>
      <c r="EZ18" s="687"/>
      <c r="FA18" s="687"/>
      <c r="FB18" s="687"/>
      <c r="FC18" s="687"/>
      <c r="FD18" s="687"/>
      <c r="FE18" s="687"/>
      <c r="FF18" s="687"/>
      <c r="FG18" s="687"/>
      <c r="FH18" s="687"/>
      <c r="FI18" s="687"/>
      <c r="FJ18" s="687"/>
      <c r="FK18" s="687"/>
      <c r="FL18" s="687"/>
      <c r="FM18" s="687"/>
      <c r="FN18" s="687"/>
      <c r="FO18" s="687"/>
      <c r="FP18" s="687"/>
      <c r="FQ18" s="688"/>
      <c r="FS18" s="780"/>
      <c r="FT18" s="781"/>
      <c r="FU18" s="786"/>
      <c r="FV18" s="787"/>
      <c r="FW18" s="686"/>
      <c r="FX18" s="687"/>
      <c r="FY18" s="687"/>
      <c r="FZ18" s="687"/>
      <c r="GA18" s="687"/>
      <c r="GB18" s="687"/>
      <c r="GC18" s="687"/>
      <c r="GD18" s="687"/>
      <c r="GE18" s="687"/>
      <c r="GF18" s="687"/>
      <c r="GG18" s="687"/>
      <c r="GH18" s="687"/>
      <c r="GI18" s="687"/>
      <c r="GJ18" s="687"/>
      <c r="GK18" s="687"/>
      <c r="GL18" s="687"/>
      <c r="GM18" s="687"/>
      <c r="GN18" s="687"/>
      <c r="GO18" s="687"/>
      <c r="GP18" s="688"/>
      <c r="GR18" s="780"/>
      <c r="GS18" s="781"/>
      <c r="GT18" s="786"/>
      <c r="GU18" s="787"/>
      <c r="GV18" s="686"/>
      <c r="GW18" s="687"/>
      <c r="GX18" s="687"/>
      <c r="GY18" s="687"/>
      <c r="GZ18" s="687"/>
      <c r="HA18" s="687"/>
      <c r="HB18" s="687"/>
      <c r="HC18" s="687"/>
      <c r="HD18" s="687"/>
      <c r="HE18" s="687"/>
      <c r="HF18" s="687"/>
      <c r="HG18" s="687"/>
      <c r="HH18" s="687"/>
      <c r="HI18" s="687"/>
      <c r="HJ18" s="687"/>
      <c r="HK18" s="687"/>
      <c r="HL18" s="687"/>
      <c r="HM18" s="687"/>
      <c r="HN18" s="687"/>
      <c r="HO18" s="688"/>
      <c r="HQ18" s="780"/>
      <c r="HR18" s="781"/>
      <c r="HS18" s="786"/>
      <c r="HT18" s="787"/>
      <c r="HU18" s="686"/>
      <c r="HV18" s="687"/>
      <c r="HW18" s="687"/>
      <c r="HX18" s="687"/>
      <c r="HY18" s="687"/>
      <c r="HZ18" s="687"/>
      <c r="IA18" s="687"/>
      <c r="IB18" s="687"/>
      <c r="IC18" s="687"/>
      <c r="ID18" s="687"/>
      <c r="IE18" s="687"/>
      <c r="IF18" s="687"/>
      <c r="IG18" s="687"/>
      <c r="IH18" s="687"/>
      <c r="II18" s="687"/>
      <c r="IJ18" s="687"/>
      <c r="IK18" s="687"/>
      <c r="IL18" s="687"/>
      <c r="IM18" s="687"/>
      <c r="IN18" s="688"/>
    </row>
    <row r="19" spans="20:248" s="34" customFormat="1" ht="18" customHeight="1">
      <c r="T19" s="793"/>
      <c r="U19" s="794"/>
      <c r="V19" s="794"/>
      <c r="W19" s="795"/>
      <c r="X19" s="713"/>
      <c r="Y19" s="714"/>
      <c r="Z19" s="714"/>
      <c r="AA19" s="714"/>
      <c r="AB19" s="714"/>
      <c r="AC19" s="714"/>
      <c r="AD19" s="714"/>
      <c r="AE19" s="714"/>
      <c r="AF19" s="714"/>
      <c r="AG19" s="715"/>
      <c r="AH19" s="713"/>
      <c r="AI19" s="714"/>
      <c r="AJ19" s="714"/>
      <c r="AK19" s="714"/>
      <c r="AL19" s="714"/>
      <c r="AM19" s="714"/>
      <c r="AN19" s="714"/>
      <c r="AO19" s="714"/>
      <c r="AP19" s="714"/>
      <c r="AQ19" s="715"/>
      <c r="AR19" s="713"/>
      <c r="AS19" s="714"/>
      <c r="AT19" s="714"/>
      <c r="AU19" s="714"/>
      <c r="AV19" s="714"/>
      <c r="AW19" s="714"/>
      <c r="AX19" s="714"/>
      <c r="AY19" s="714"/>
      <c r="AZ19" s="714"/>
      <c r="BA19" s="715"/>
      <c r="BC19" s="764" t="s">
        <v>414</v>
      </c>
      <c r="BD19" s="765"/>
      <c r="BE19" s="765"/>
      <c r="BF19" s="765"/>
      <c r="BG19" s="765"/>
      <c r="BH19" s="765"/>
      <c r="BI19" s="765"/>
      <c r="BJ19" s="765"/>
      <c r="BK19" s="765"/>
      <c r="BL19" s="765"/>
      <c r="BM19" s="765"/>
      <c r="BN19" s="765"/>
      <c r="BO19" s="765"/>
      <c r="BP19" s="765"/>
      <c r="BQ19" s="765"/>
      <c r="BR19" s="765"/>
      <c r="BS19" s="765"/>
      <c r="BT19" s="765"/>
      <c r="BU19" s="765"/>
      <c r="BV19" s="765"/>
      <c r="BW19" s="766"/>
      <c r="BX19" s="764">
        <v>15</v>
      </c>
      <c r="BY19" s="766"/>
      <c r="CA19" s="689"/>
      <c r="CB19" s="690"/>
      <c r="CC19" s="690"/>
      <c r="CD19" s="690"/>
      <c r="CE19" s="690"/>
      <c r="CF19" s="690"/>
      <c r="CG19" s="690"/>
      <c r="CH19" s="690"/>
      <c r="CI19" s="690"/>
      <c r="CJ19" s="690"/>
      <c r="CK19" s="690"/>
      <c r="CL19" s="690"/>
      <c r="CM19" s="690"/>
      <c r="CN19" s="690"/>
      <c r="CO19" s="690"/>
      <c r="CP19" s="690"/>
      <c r="CQ19" s="690"/>
      <c r="CR19" s="691"/>
      <c r="CS19" s="716"/>
      <c r="CT19" s="718"/>
      <c r="CV19" s="780"/>
      <c r="CW19" s="781"/>
      <c r="CX19" s="786"/>
      <c r="CY19" s="787"/>
      <c r="CZ19" s="686"/>
      <c r="DA19" s="687"/>
      <c r="DB19" s="687"/>
      <c r="DC19" s="687"/>
      <c r="DD19" s="687"/>
      <c r="DE19" s="687"/>
      <c r="DF19" s="687"/>
      <c r="DG19" s="687"/>
      <c r="DH19" s="687"/>
      <c r="DI19" s="687"/>
      <c r="DJ19" s="687"/>
      <c r="DK19" s="687"/>
      <c r="DL19" s="687"/>
      <c r="DM19" s="687"/>
      <c r="DN19" s="687"/>
      <c r="DO19" s="687"/>
      <c r="DP19" s="687"/>
      <c r="DQ19" s="687"/>
      <c r="DR19" s="687"/>
      <c r="DS19" s="688"/>
      <c r="DU19" s="780"/>
      <c r="DV19" s="781"/>
      <c r="DW19" s="786"/>
      <c r="DX19" s="787"/>
      <c r="DY19" s="686"/>
      <c r="DZ19" s="687"/>
      <c r="EA19" s="687"/>
      <c r="EB19" s="687"/>
      <c r="EC19" s="687"/>
      <c r="ED19" s="687"/>
      <c r="EE19" s="687"/>
      <c r="EF19" s="687"/>
      <c r="EG19" s="687"/>
      <c r="EH19" s="687"/>
      <c r="EI19" s="687"/>
      <c r="EJ19" s="687"/>
      <c r="EK19" s="687"/>
      <c r="EL19" s="687"/>
      <c r="EM19" s="687"/>
      <c r="EN19" s="687"/>
      <c r="EO19" s="687"/>
      <c r="EP19" s="687"/>
      <c r="EQ19" s="687"/>
      <c r="ER19" s="688"/>
      <c r="ET19" s="780"/>
      <c r="EU19" s="781"/>
      <c r="EV19" s="786"/>
      <c r="EW19" s="787"/>
      <c r="EX19" s="686"/>
      <c r="EY19" s="687"/>
      <c r="EZ19" s="687"/>
      <c r="FA19" s="687"/>
      <c r="FB19" s="687"/>
      <c r="FC19" s="687"/>
      <c r="FD19" s="687"/>
      <c r="FE19" s="687"/>
      <c r="FF19" s="687"/>
      <c r="FG19" s="687"/>
      <c r="FH19" s="687"/>
      <c r="FI19" s="687"/>
      <c r="FJ19" s="687"/>
      <c r="FK19" s="687"/>
      <c r="FL19" s="687"/>
      <c r="FM19" s="687"/>
      <c r="FN19" s="687"/>
      <c r="FO19" s="687"/>
      <c r="FP19" s="687"/>
      <c r="FQ19" s="688"/>
      <c r="FS19" s="780"/>
      <c r="FT19" s="781"/>
      <c r="FU19" s="786"/>
      <c r="FV19" s="787"/>
      <c r="FW19" s="686"/>
      <c r="FX19" s="687"/>
      <c r="FY19" s="687"/>
      <c r="FZ19" s="687"/>
      <c r="GA19" s="687"/>
      <c r="GB19" s="687"/>
      <c r="GC19" s="687"/>
      <c r="GD19" s="687"/>
      <c r="GE19" s="687"/>
      <c r="GF19" s="687"/>
      <c r="GG19" s="687"/>
      <c r="GH19" s="687"/>
      <c r="GI19" s="687"/>
      <c r="GJ19" s="687"/>
      <c r="GK19" s="687"/>
      <c r="GL19" s="687"/>
      <c r="GM19" s="687"/>
      <c r="GN19" s="687"/>
      <c r="GO19" s="687"/>
      <c r="GP19" s="688"/>
      <c r="GR19" s="780"/>
      <c r="GS19" s="781"/>
      <c r="GT19" s="786"/>
      <c r="GU19" s="787"/>
      <c r="GV19" s="686"/>
      <c r="GW19" s="687"/>
      <c r="GX19" s="687"/>
      <c r="GY19" s="687"/>
      <c r="GZ19" s="687"/>
      <c r="HA19" s="687"/>
      <c r="HB19" s="687"/>
      <c r="HC19" s="687"/>
      <c r="HD19" s="687"/>
      <c r="HE19" s="687"/>
      <c r="HF19" s="687"/>
      <c r="HG19" s="687"/>
      <c r="HH19" s="687"/>
      <c r="HI19" s="687"/>
      <c r="HJ19" s="687"/>
      <c r="HK19" s="687"/>
      <c r="HL19" s="687"/>
      <c r="HM19" s="687"/>
      <c r="HN19" s="687"/>
      <c r="HO19" s="688"/>
      <c r="HQ19" s="780"/>
      <c r="HR19" s="781"/>
      <c r="HS19" s="786"/>
      <c r="HT19" s="787"/>
      <c r="HU19" s="686"/>
      <c r="HV19" s="687"/>
      <c r="HW19" s="687"/>
      <c r="HX19" s="687"/>
      <c r="HY19" s="687"/>
      <c r="HZ19" s="687"/>
      <c r="IA19" s="687"/>
      <c r="IB19" s="687"/>
      <c r="IC19" s="687"/>
      <c r="ID19" s="687"/>
      <c r="IE19" s="687"/>
      <c r="IF19" s="687"/>
      <c r="IG19" s="687"/>
      <c r="IH19" s="687"/>
      <c r="II19" s="687"/>
      <c r="IJ19" s="687"/>
      <c r="IK19" s="687"/>
      <c r="IL19" s="687"/>
      <c r="IM19" s="687"/>
      <c r="IN19" s="688"/>
    </row>
    <row r="20" spans="20:248" s="34" customFormat="1" ht="18" customHeight="1">
      <c r="T20" s="793"/>
      <c r="U20" s="794"/>
      <c r="V20" s="794"/>
      <c r="W20" s="795"/>
      <c r="X20" s="716"/>
      <c r="Y20" s="717"/>
      <c r="Z20" s="717"/>
      <c r="AA20" s="717"/>
      <c r="AB20" s="717"/>
      <c r="AC20" s="717"/>
      <c r="AD20" s="717"/>
      <c r="AE20" s="717"/>
      <c r="AF20" s="717"/>
      <c r="AG20" s="718"/>
      <c r="AH20" s="716"/>
      <c r="AI20" s="717"/>
      <c r="AJ20" s="717"/>
      <c r="AK20" s="717"/>
      <c r="AL20" s="717"/>
      <c r="AM20" s="717"/>
      <c r="AN20" s="717"/>
      <c r="AO20" s="717"/>
      <c r="AP20" s="717"/>
      <c r="AQ20" s="718"/>
      <c r="AR20" s="716"/>
      <c r="AS20" s="717"/>
      <c r="AT20" s="717"/>
      <c r="AU20" s="717"/>
      <c r="AV20" s="717"/>
      <c r="AW20" s="717"/>
      <c r="AX20" s="717"/>
      <c r="AY20" s="717"/>
      <c r="AZ20" s="717"/>
      <c r="BA20" s="718"/>
      <c r="BC20" s="761" t="s">
        <v>1109</v>
      </c>
      <c r="BD20" s="762"/>
      <c r="BE20" s="762"/>
      <c r="BF20" s="762"/>
      <c r="BG20" s="762"/>
      <c r="BH20" s="762"/>
      <c r="BI20" s="762"/>
      <c r="BJ20" s="762"/>
      <c r="BK20" s="762"/>
      <c r="BL20" s="762"/>
      <c r="BM20" s="762"/>
      <c r="BN20" s="762"/>
      <c r="BO20" s="762"/>
      <c r="BP20" s="762"/>
      <c r="BQ20" s="762"/>
      <c r="BR20" s="762"/>
      <c r="BS20" s="762"/>
      <c r="BT20" s="762"/>
      <c r="BU20" s="762"/>
      <c r="BV20" s="762"/>
      <c r="BW20" s="763"/>
      <c r="BX20" s="761">
        <v>16</v>
      </c>
      <c r="BY20" s="763"/>
      <c r="CA20" s="701" t="s">
        <v>1099</v>
      </c>
      <c r="CB20" s="702"/>
      <c r="CC20" s="702"/>
      <c r="CD20" s="702"/>
      <c r="CE20" s="702"/>
      <c r="CF20" s="702"/>
      <c r="CG20" s="702"/>
      <c r="CH20" s="702"/>
      <c r="CI20" s="702"/>
      <c r="CJ20" s="702"/>
      <c r="CK20" s="702"/>
      <c r="CL20" s="702"/>
      <c r="CM20" s="702"/>
      <c r="CN20" s="702"/>
      <c r="CO20" s="702"/>
      <c r="CP20" s="702"/>
      <c r="CQ20" s="702"/>
      <c r="CR20" s="703"/>
      <c r="CS20" s="692">
        <v>6</v>
      </c>
      <c r="CT20" s="694"/>
      <c r="CV20" s="780"/>
      <c r="CW20" s="781"/>
      <c r="CX20" s="786"/>
      <c r="CY20" s="787"/>
      <c r="CZ20" s="686"/>
      <c r="DA20" s="687"/>
      <c r="DB20" s="687"/>
      <c r="DC20" s="687"/>
      <c r="DD20" s="687"/>
      <c r="DE20" s="687"/>
      <c r="DF20" s="687"/>
      <c r="DG20" s="687"/>
      <c r="DH20" s="687"/>
      <c r="DI20" s="687"/>
      <c r="DJ20" s="687"/>
      <c r="DK20" s="687"/>
      <c r="DL20" s="687"/>
      <c r="DM20" s="687"/>
      <c r="DN20" s="687"/>
      <c r="DO20" s="687"/>
      <c r="DP20" s="687"/>
      <c r="DQ20" s="687"/>
      <c r="DR20" s="687"/>
      <c r="DS20" s="688"/>
      <c r="DU20" s="780"/>
      <c r="DV20" s="781"/>
      <c r="DW20" s="786"/>
      <c r="DX20" s="787"/>
      <c r="DY20" s="686"/>
      <c r="DZ20" s="687"/>
      <c r="EA20" s="687"/>
      <c r="EB20" s="687"/>
      <c r="EC20" s="687"/>
      <c r="ED20" s="687"/>
      <c r="EE20" s="687"/>
      <c r="EF20" s="687"/>
      <c r="EG20" s="687"/>
      <c r="EH20" s="687"/>
      <c r="EI20" s="687"/>
      <c r="EJ20" s="687"/>
      <c r="EK20" s="687"/>
      <c r="EL20" s="687"/>
      <c r="EM20" s="687"/>
      <c r="EN20" s="687"/>
      <c r="EO20" s="687"/>
      <c r="EP20" s="687"/>
      <c r="EQ20" s="687"/>
      <c r="ER20" s="688"/>
      <c r="ET20" s="780"/>
      <c r="EU20" s="781"/>
      <c r="EV20" s="786"/>
      <c r="EW20" s="787"/>
      <c r="EX20" s="686"/>
      <c r="EY20" s="687"/>
      <c r="EZ20" s="687"/>
      <c r="FA20" s="687"/>
      <c r="FB20" s="687"/>
      <c r="FC20" s="687"/>
      <c r="FD20" s="687"/>
      <c r="FE20" s="687"/>
      <c r="FF20" s="687"/>
      <c r="FG20" s="687"/>
      <c r="FH20" s="687"/>
      <c r="FI20" s="687"/>
      <c r="FJ20" s="687"/>
      <c r="FK20" s="687"/>
      <c r="FL20" s="687"/>
      <c r="FM20" s="687"/>
      <c r="FN20" s="687"/>
      <c r="FO20" s="687"/>
      <c r="FP20" s="687"/>
      <c r="FQ20" s="688"/>
      <c r="FS20" s="780"/>
      <c r="FT20" s="781"/>
      <c r="FU20" s="786"/>
      <c r="FV20" s="787"/>
      <c r="FW20" s="686"/>
      <c r="FX20" s="687"/>
      <c r="FY20" s="687"/>
      <c r="FZ20" s="687"/>
      <c r="GA20" s="687"/>
      <c r="GB20" s="687"/>
      <c r="GC20" s="687"/>
      <c r="GD20" s="687"/>
      <c r="GE20" s="687"/>
      <c r="GF20" s="687"/>
      <c r="GG20" s="687"/>
      <c r="GH20" s="687"/>
      <c r="GI20" s="687"/>
      <c r="GJ20" s="687"/>
      <c r="GK20" s="687"/>
      <c r="GL20" s="687"/>
      <c r="GM20" s="687"/>
      <c r="GN20" s="687"/>
      <c r="GO20" s="687"/>
      <c r="GP20" s="688"/>
      <c r="GR20" s="780"/>
      <c r="GS20" s="781"/>
      <c r="GT20" s="786"/>
      <c r="GU20" s="787"/>
      <c r="GV20" s="686"/>
      <c r="GW20" s="687"/>
      <c r="GX20" s="687"/>
      <c r="GY20" s="687"/>
      <c r="GZ20" s="687"/>
      <c r="HA20" s="687"/>
      <c r="HB20" s="687"/>
      <c r="HC20" s="687"/>
      <c r="HD20" s="687"/>
      <c r="HE20" s="687"/>
      <c r="HF20" s="687"/>
      <c r="HG20" s="687"/>
      <c r="HH20" s="687"/>
      <c r="HI20" s="687"/>
      <c r="HJ20" s="687"/>
      <c r="HK20" s="687"/>
      <c r="HL20" s="687"/>
      <c r="HM20" s="687"/>
      <c r="HN20" s="687"/>
      <c r="HO20" s="688"/>
      <c r="HQ20" s="780"/>
      <c r="HR20" s="781"/>
      <c r="HS20" s="786"/>
      <c r="HT20" s="787"/>
      <c r="HU20" s="686"/>
      <c r="HV20" s="687"/>
      <c r="HW20" s="687"/>
      <c r="HX20" s="687"/>
      <c r="HY20" s="687"/>
      <c r="HZ20" s="687"/>
      <c r="IA20" s="687"/>
      <c r="IB20" s="687"/>
      <c r="IC20" s="687"/>
      <c r="ID20" s="687"/>
      <c r="IE20" s="687"/>
      <c r="IF20" s="687"/>
      <c r="IG20" s="687"/>
      <c r="IH20" s="687"/>
      <c r="II20" s="687"/>
      <c r="IJ20" s="687"/>
      <c r="IK20" s="687"/>
      <c r="IL20" s="687"/>
      <c r="IM20" s="687"/>
      <c r="IN20" s="688"/>
    </row>
    <row r="21" spans="20:248" s="34" customFormat="1" ht="18" customHeight="1">
      <c r="T21" s="793"/>
      <c r="U21" s="794"/>
      <c r="V21" s="794"/>
      <c r="W21" s="795"/>
      <c r="X21" s="692" t="s">
        <v>1110</v>
      </c>
      <c r="Y21" s="693"/>
      <c r="Z21" s="693"/>
      <c r="AA21" s="693"/>
      <c r="AB21" s="693"/>
      <c r="AC21" s="693"/>
      <c r="AD21" s="693"/>
      <c r="AE21" s="693"/>
      <c r="AF21" s="693"/>
      <c r="AG21" s="694"/>
      <c r="AH21" s="692" t="s">
        <v>1111</v>
      </c>
      <c r="AI21" s="693"/>
      <c r="AJ21" s="693"/>
      <c r="AK21" s="693"/>
      <c r="AL21" s="693"/>
      <c r="AM21" s="693"/>
      <c r="AN21" s="693"/>
      <c r="AO21" s="693"/>
      <c r="AP21" s="693"/>
      <c r="AQ21" s="694"/>
      <c r="AR21" s="692" t="s">
        <v>1112</v>
      </c>
      <c r="AS21" s="693"/>
      <c r="AT21" s="693"/>
      <c r="AU21" s="693"/>
      <c r="AV21" s="693"/>
      <c r="AW21" s="693"/>
      <c r="AX21" s="693"/>
      <c r="AY21" s="693"/>
      <c r="AZ21" s="693"/>
      <c r="BA21" s="694"/>
      <c r="BC21" s="764" t="s">
        <v>1113</v>
      </c>
      <c r="BD21" s="765"/>
      <c r="BE21" s="765"/>
      <c r="BF21" s="765"/>
      <c r="BG21" s="765"/>
      <c r="BH21" s="765"/>
      <c r="BI21" s="765"/>
      <c r="BJ21" s="765"/>
      <c r="BK21" s="765"/>
      <c r="BL21" s="765"/>
      <c r="BM21" s="765"/>
      <c r="BN21" s="765"/>
      <c r="BO21" s="765"/>
      <c r="BP21" s="765"/>
      <c r="BQ21" s="765"/>
      <c r="BR21" s="765"/>
      <c r="BS21" s="765"/>
      <c r="BT21" s="765"/>
      <c r="BU21" s="765"/>
      <c r="BV21" s="765"/>
      <c r="BW21" s="766"/>
      <c r="BX21" s="764">
        <v>17</v>
      </c>
      <c r="BY21" s="766"/>
      <c r="CA21" s="704"/>
      <c r="CB21" s="705"/>
      <c r="CC21" s="705"/>
      <c r="CD21" s="705"/>
      <c r="CE21" s="705"/>
      <c r="CF21" s="705"/>
      <c r="CG21" s="705"/>
      <c r="CH21" s="705"/>
      <c r="CI21" s="705"/>
      <c r="CJ21" s="705"/>
      <c r="CK21" s="705"/>
      <c r="CL21" s="705"/>
      <c r="CM21" s="705"/>
      <c r="CN21" s="705"/>
      <c r="CO21" s="705"/>
      <c r="CP21" s="705"/>
      <c r="CQ21" s="705"/>
      <c r="CR21" s="706"/>
      <c r="CS21" s="695"/>
      <c r="CT21" s="697"/>
      <c r="CV21" s="780"/>
      <c r="CW21" s="781"/>
      <c r="CX21" s="786"/>
      <c r="CY21" s="787"/>
      <c r="CZ21" s="686"/>
      <c r="DA21" s="687"/>
      <c r="DB21" s="687"/>
      <c r="DC21" s="687"/>
      <c r="DD21" s="687"/>
      <c r="DE21" s="687"/>
      <c r="DF21" s="687"/>
      <c r="DG21" s="687"/>
      <c r="DH21" s="687"/>
      <c r="DI21" s="687"/>
      <c r="DJ21" s="687"/>
      <c r="DK21" s="687"/>
      <c r="DL21" s="687"/>
      <c r="DM21" s="687"/>
      <c r="DN21" s="687"/>
      <c r="DO21" s="687"/>
      <c r="DP21" s="687"/>
      <c r="DQ21" s="687"/>
      <c r="DR21" s="687"/>
      <c r="DS21" s="688"/>
      <c r="DU21" s="780"/>
      <c r="DV21" s="781"/>
      <c r="DW21" s="786"/>
      <c r="DX21" s="787"/>
      <c r="DY21" s="686"/>
      <c r="DZ21" s="687"/>
      <c r="EA21" s="687"/>
      <c r="EB21" s="687"/>
      <c r="EC21" s="687"/>
      <c r="ED21" s="687"/>
      <c r="EE21" s="687"/>
      <c r="EF21" s="687"/>
      <c r="EG21" s="687"/>
      <c r="EH21" s="687"/>
      <c r="EI21" s="687"/>
      <c r="EJ21" s="687"/>
      <c r="EK21" s="687"/>
      <c r="EL21" s="687"/>
      <c r="EM21" s="687"/>
      <c r="EN21" s="687"/>
      <c r="EO21" s="687"/>
      <c r="EP21" s="687"/>
      <c r="EQ21" s="687"/>
      <c r="ER21" s="688"/>
      <c r="ET21" s="780"/>
      <c r="EU21" s="781"/>
      <c r="EV21" s="786"/>
      <c r="EW21" s="787"/>
      <c r="EX21" s="686"/>
      <c r="EY21" s="687"/>
      <c r="EZ21" s="687"/>
      <c r="FA21" s="687"/>
      <c r="FB21" s="687"/>
      <c r="FC21" s="687"/>
      <c r="FD21" s="687"/>
      <c r="FE21" s="687"/>
      <c r="FF21" s="687"/>
      <c r="FG21" s="687"/>
      <c r="FH21" s="687"/>
      <c r="FI21" s="687"/>
      <c r="FJ21" s="687"/>
      <c r="FK21" s="687"/>
      <c r="FL21" s="687"/>
      <c r="FM21" s="687"/>
      <c r="FN21" s="687"/>
      <c r="FO21" s="687"/>
      <c r="FP21" s="687"/>
      <c r="FQ21" s="688"/>
      <c r="FS21" s="780"/>
      <c r="FT21" s="781"/>
      <c r="FU21" s="786"/>
      <c r="FV21" s="787"/>
      <c r="FW21" s="686"/>
      <c r="FX21" s="687"/>
      <c r="FY21" s="687"/>
      <c r="FZ21" s="687"/>
      <c r="GA21" s="687"/>
      <c r="GB21" s="687"/>
      <c r="GC21" s="687"/>
      <c r="GD21" s="687"/>
      <c r="GE21" s="687"/>
      <c r="GF21" s="687"/>
      <c r="GG21" s="687"/>
      <c r="GH21" s="687"/>
      <c r="GI21" s="687"/>
      <c r="GJ21" s="687"/>
      <c r="GK21" s="687"/>
      <c r="GL21" s="687"/>
      <c r="GM21" s="687"/>
      <c r="GN21" s="687"/>
      <c r="GO21" s="687"/>
      <c r="GP21" s="688"/>
      <c r="GR21" s="780"/>
      <c r="GS21" s="781"/>
      <c r="GT21" s="786"/>
      <c r="GU21" s="787"/>
      <c r="GV21" s="686"/>
      <c r="GW21" s="687"/>
      <c r="GX21" s="687"/>
      <c r="GY21" s="687"/>
      <c r="GZ21" s="687"/>
      <c r="HA21" s="687"/>
      <c r="HB21" s="687"/>
      <c r="HC21" s="687"/>
      <c r="HD21" s="687"/>
      <c r="HE21" s="687"/>
      <c r="HF21" s="687"/>
      <c r="HG21" s="687"/>
      <c r="HH21" s="687"/>
      <c r="HI21" s="687"/>
      <c r="HJ21" s="687"/>
      <c r="HK21" s="687"/>
      <c r="HL21" s="687"/>
      <c r="HM21" s="687"/>
      <c r="HN21" s="687"/>
      <c r="HO21" s="688"/>
      <c r="HQ21" s="780"/>
      <c r="HR21" s="781"/>
      <c r="HS21" s="786"/>
      <c r="HT21" s="787"/>
      <c r="HU21" s="686"/>
      <c r="HV21" s="687"/>
      <c r="HW21" s="687"/>
      <c r="HX21" s="687"/>
      <c r="HY21" s="687"/>
      <c r="HZ21" s="687"/>
      <c r="IA21" s="687"/>
      <c r="IB21" s="687"/>
      <c r="IC21" s="687"/>
      <c r="ID21" s="687"/>
      <c r="IE21" s="687"/>
      <c r="IF21" s="687"/>
      <c r="IG21" s="687"/>
      <c r="IH21" s="687"/>
      <c r="II21" s="687"/>
      <c r="IJ21" s="687"/>
      <c r="IK21" s="687"/>
      <c r="IL21" s="687"/>
      <c r="IM21" s="687"/>
      <c r="IN21" s="688"/>
    </row>
    <row r="22" spans="20:248" s="34" customFormat="1" ht="18" customHeight="1">
      <c r="T22" s="793"/>
      <c r="U22" s="794"/>
      <c r="V22" s="794"/>
      <c r="W22" s="795"/>
      <c r="X22" s="695"/>
      <c r="Y22" s="696"/>
      <c r="Z22" s="696"/>
      <c r="AA22" s="696"/>
      <c r="AB22" s="696"/>
      <c r="AC22" s="696"/>
      <c r="AD22" s="696"/>
      <c r="AE22" s="696"/>
      <c r="AF22" s="696"/>
      <c r="AG22" s="697"/>
      <c r="AH22" s="695"/>
      <c r="AI22" s="696"/>
      <c r="AJ22" s="696"/>
      <c r="AK22" s="696"/>
      <c r="AL22" s="696"/>
      <c r="AM22" s="696"/>
      <c r="AN22" s="696"/>
      <c r="AO22" s="696"/>
      <c r="AP22" s="696"/>
      <c r="AQ22" s="697"/>
      <c r="AR22" s="695"/>
      <c r="AS22" s="696"/>
      <c r="AT22" s="696"/>
      <c r="AU22" s="696"/>
      <c r="AV22" s="696"/>
      <c r="AW22" s="696"/>
      <c r="AX22" s="696"/>
      <c r="AY22" s="696"/>
      <c r="AZ22" s="696"/>
      <c r="BA22" s="697"/>
      <c r="BC22" s="761" t="s">
        <v>1114</v>
      </c>
      <c r="BD22" s="762"/>
      <c r="BE22" s="762"/>
      <c r="BF22" s="762"/>
      <c r="BG22" s="762"/>
      <c r="BH22" s="762"/>
      <c r="BI22" s="762"/>
      <c r="BJ22" s="762"/>
      <c r="BK22" s="762"/>
      <c r="BL22" s="762"/>
      <c r="BM22" s="762"/>
      <c r="BN22" s="762"/>
      <c r="BO22" s="762"/>
      <c r="BP22" s="762"/>
      <c r="BQ22" s="762"/>
      <c r="BR22" s="762"/>
      <c r="BS22" s="762"/>
      <c r="BT22" s="762"/>
      <c r="BU22" s="762"/>
      <c r="BV22" s="762"/>
      <c r="BW22" s="763"/>
      <c r="BX22" s="761">
        <v>18</v>
      </c>
      <c r="BY22" s="763"/>
      <c r="CA22" s="707"/>
      <c r="CB22" s="708"/>
      <c r="CC22" s="708"/>
      <c r="CD22" s="708"/>
      <c r="CE22" s="708"/>
      <c r="CF22" s="708"/>
      <c r="CG22" s="708"/>
      <c r="CH22" s="708"/>
      <c r="CI22" s="708"/>
      <c r="CJ22" s="708"/>
      <c r="CK22" s="708"/>
      <c r="CL22" s="708"/>
      <c r="CM22" s="708"/>
      <c r="CN22" s="708"/>
      <c r="CO22" s="708"/>
      <c r="CP22" s="708"/>
      <c r="CQ22" s="708"/>
      <c r="CR22" s="709"/>
      <c r="CS22" s="698"/>
      <c r="CT22" s="700"/>
      <c r="CV22" s="780"/>
      <c r="CW22" s="781"/>
      <c r="CX22" s="788"/>
      <c r="CY22" s="789"/>
      <c r="CZ22" s="689"/>
      <c r="DA22" s="690"/>
      <c r="DB22" s="690"/>
      <c r="DC22" s="690"/>
      <c r="DD22" s="690"/>
      <c r="DE22" s="690"/>
      <c r="DF22" s="690"/>
      <c r="DG22" s="690"/>
      <c r="DH22" s="690"/>
      <c r="DI22" s="690"/>
      <c r="DJ22" s="690"/>
      <c r="DK22" s="690"/>
      <c r="DL22" s="690"/>
      <c r="DM22" s="690"/>
      <c r="DN22" s="690"/>
      <c r="DO22" s="690"/>
      <c r="DP22" s="690"/>
      <c r="DQ22" s="690"/>
      <c r="DR22" s="690"/>
      <c r="DS22" s="691"/>
      <c r="DU22" s="780"/>
      <c r="DV22" s="781"/>
      <c r="DW22" s="788"/>
      <c r="DX22" s="789"/>
      <c r="DY22" s="689"/>
      <c r="DZ22" s="690"/>
      <c r="EA22" s="690"/>
      <c r="EB22" s="690"/>
      <c r="EC22" s="690"/>
      <c r="ED22" s="690"/>
      <c r="EE22" s="690"/>
      <c r="EF22" s="690"/>
      <c r="EG22" s="690"/>
      <c r="EH22" s="690"/>
      <c r="EI22" s="690"/>
      <c r="EJ22" s="690"/>
      <c r="EK22" s="690"/>
      <c r="EL22" s="690"/>
      <c r="EM22" s="690"/>
      <c r="EN22" s="690"/>
      <c r="EO22" s="690"/>
      <c r="EP22" s="690"/>
      <c r="EQ22" s="690"/>
      <c r="ER22" s="691"/>
      <c r="ET22" s="780"/>
      <c r="EU22" s="781"/>
      <c r="EV22" s="788"/>
      <c r="EW22" s="789"/>
      <c r="EX22" s="689"/>
      <c r="EY22" s="690"/>
      <c r="EZ22" s="690"/>
      <c r="FA22" s="690"/>
      <c r="FB22" s="690"/>
      <c r="FC22" s="690"/>
      <c r="FD22" s="690"/>
      <c r="FE22" s="690"/>
      <c r="FF22" s="690"/>
      <c r="FG22" s="690"/>
      <c r="FH22" s="690"/>
      <c r="FI22" s="690"/>
      <c r="FJ22" s="690"/>
      <c r="FK22" s="690"/>
      <c r="FL22" s="690"/>
      <c r="FM22" s="690"/>
      <c r="FN22" s="690"/>
      <c r="FO22" s="690"/>
      <c r="FP22" s="690"/>
      <c r="FQ22" s="691"/>
      <c r="FS22" s="780"/>
      <c r="FT22" s="781"/>
      <c r="FU22" s="788"/>
      <c r="FV22" s="789"/>
      <c r="FW22" s="689"/>
      <c r="FX22" s="690"/>
      <c r="FY22" s="690"/>
      <c r="FZ22" s="690"/>
      <c r="GA22" s="690"/>
      <c r="GB22" s="690"/>
      <c r="GC22" s="690"/>
      <c r="GD22" s="690"/>
      <c r="GE22" s="690"/>
      <c r="GF22" s="690"/>
      <c r="GG22" s="690"/>
      <c r="GH22" s="690"/>
      <c r="GI22" s="690"/>
      <c r="GJ22" s="690"/>
      <c r="GK22" s="690"/>
      <c r="GL22" s="690"/>
      <c r="GM22" s="690"/>
      <c r="GN22" s="690"/>
      <c r="GO22" s="690"/>
      <c r="GP22" s="691"/>
      <c r="GR22" s="780"/>
      <c r="GS22" s="781"/>
      <c r="GT22" s="788"/>
      <c r="GU22" s="789"/>
      <c r="GV22" s="689"/>
      <c r="GW22" s="690"/>
      <c r="GX22" s="690"/>
      <c r="GY22" s="690"/>
      <c r="GZ22" s="690"/>
      <c r="HA22" s="690"/>
      <c r="HB22" s="690"/>
      <c r="HC22" s="690"/>
      <c r="HD22" s="690"/>
      <c r="HE22" s="690"/>
      <c r="HF22" s="690"/>
      <c r="HG22" s="690"/>
      <c r="HH22" s="690"/>
      <c r="HI22" s="690"/>
      <c r="HJ22" s="690"/>
      <c r="HK22" s="690"/>
      <c r="HL22" s="690"/>
      <c r="HM22" s="690"/>
      <c r="HN22" s="690"/>
      <c r="HO22" s="691"/>
      <c r="HQ22" s="780"/>
      <c r="HR22" s="781"/>
      <c r="HS22" s="788"/>
      <c r="HT22" s="789"/>
      <c r="HU22" s="689"/>
      <c r="HV22" s="690"/>
      <c r="HW22" s="690"/>
      <c r="HX22" s="690"/>
      <c r="HY22" s="690"/>
      <c r="HZ22" s="690"/>
      <c r="IA22" s="690"/>
      <c r="IB22" s="690"/>
      <c r="IC22" s="690"/>
      <c r="ID22" s="690"/>
      <c r="IE22" s="690"/>
      <c r="IF22" s="690"/>
      <c r="IG22" s="690"/>
      <c r="IH22" s="690"/>
      <c r="II22" s="690"/>
      <c r="IJ22" s="690"/>
      <c r="IK22" s="690"/>
      <c r="IL22" s="690"/>
      <c r="IM22" s="690"/>
      <c r="IN22" s="691"/>
    </row>
    <row r="23" spans="20:248" s="34" customFormat="1" ht="18" customHeight="1">
      <c r="T23" s="793"/>
      <c r="U23" s="794"/>
      <c r="V23" s="794"/>
      <c r="W23" s="795"/>
      <c r="X23" s="695"/>
      <c r="Y23" s="696"/>
      <c r="Z23" s="696"/>
      <c r="AA23" s="696"/>
      <c r="AB23" s="696"/>
      <c r="AC23" s="696"/>
      <c r="AD23" s="696"/>
      <c r="AE23" s="696"/>
      <c r="AF23" s="696"/>
      <c r="AG23" s="697"/>
      <c r="AH23" s="695"/>
      <c r="AI23" s="696"/>
      <c r="AJ23" s="696"/>
      <c r="AK23" s="696"/>
      <c r="AL23" s="696"/>
      <c r="AM23" s="696"/>
      <c r="AN23" s="696"/>
      <c r="AO23" s="696"/>
      <c r="AP23" s="696"/>
      <c r="AQ23" s="697"/>
      <c r="AR23" s="695"/>
      <c r="AS23" s="696"/>
      <c r="AT23" s="696"/>
      <c r="AU23" s="696"/>
      <c r="AV23" s="696"/>
      <c r="AW23" s="696"/>
      <c r="AX23" s="696"/>
      <c r="AY23" s="696"/>
      <c r="AZ23" s="696"/>
      <c r="BA23" s="697"/>
      <c r="BC23" s="764" t="s">
        <v>1115</v>
      </c>
      <c r="BD23" s="765"/>
      <c r="BE23" s="765"/>
      <c r="BF23" s="765"/>
      <c r="BG23" s="765"/>
      <c r="BH23" s="765"/>
      <c r="BI23" s="765"/>
      <c r="BJ23" s="765"/>
      <c r="BK23" s="765"/>
      <c r="BL23" s="765"/>
      <c r="BM23" s="765"/>
      <c r="BN23" s="765"/>
      <c r="BO23" s="765"/>
      <c r="BP23" s="765"/>
      <c r="BQ23" s="765"/>
      <c r="BR23" s="765"/>
      <c r="BS23" s="765"/>
      <c r="BT23" s="765"/>
      <c r="BU23" s="765"/>
      <c r="BV23" s="765"/>
      <c r="BW23" s="766"/>
      <c r="BX23" s="764">
        <v>19</v>
      </c>
      <c r="BY23" s="766"/>
      <c r="CA23" s="683" t="s">
        <v>1116</v>
      </c>
      <c r="CB23" s="684"/>
      <c r="CC23" s="684"/>
      <c r="CD23" s="684"/>
      <c r="CE23" s="684"/>
      <c r="CF23" s="684"/>
      <c r="CG23" s="684"/>
      <c r="CH23" s="684"/>
      <c r="CI23" s="684"/>
      <c r="CJ23" s="684"/>
      <c r="CK23" s="684"/>
      <c r="CL23" s="684"/>
      <c r="CM23" s="684"/>
      <c r="CN23" s="684"/>
      <c r="CO23" s="684"/>
      <c r="CP23" s="684"/>
      <c r="CQ23" s="684"/>
      <c r="CR23" s="685"/>
      <c r="CS23" s="710">
        <v>7</v>
      </c>
      <c r="CT23" s="712"/>
      <c r="CV23" s="780"/>
      <c r="CW23" s="781"/>
      <c r="CX23" s="784">
        <v>4</v>
      </c>
      <c r="CY23" s="785"/>
      <c r="CZ23" s="701" t="s">
        <v>1117</v>
      </c>
      <c r="DA23" s="702"/>
      <c r="DB23" s="702"/>
      <c r="DC23" s="702"/>
      <c r="DD23" s="702"/>
      <c r="DE23" s="702"/>
      <c r="DF23" s="702"/>
      <c r="DG23" s="702"/>
      <c r="DH23" s="702"/>
      <c r="DI23" s="702"/>
      <c r="DJ23" s="702"/>
      <c r="DK23" s="702"/>
      <c r="DL23" s="702"/>
      <c r="DM23" s="702"/>
      <c r="DN23" s="702"/>
      <c r="DO23" s="702"/>
      <c r="DP23" s="702"/>
      <c r="DQ23" s="702"/>
      <c r="DR23" s="702"/>
      <c r="DS23" s="703"/>
      <c r="DU23" s="780"/>
      <c r="DV23" s="781"/>
      <c r="DW23" s="784">
        <v>4</v>
      </c>
      <c r="DX23" s="785"/>
      <c r="DY23" s="701" t="s">
        <v>1117</v>
      </c>
      <c r="DZ23" s="702"/>
      <c r="EA23" s="702"/>
      <c r="EB23" s="702"/>
      <c r="EC23" s="702"/>
      <c r="ED23" s="702"/>
      <c r="EE23" s="702"/>
      <c r="EF23" s="702"/>
      <c r="EG23" s="702"/>
      <c r="EH23" s="702"/>
      <c r="EI23" s="702"/>
      <c r="EJ23" s="702"/>
      <c r="EK23" s="702"/>
      <c r="EL23" s="702"/>
      <c r="EM23" s="702"/>
      <c r="EN23" s="702"/>
      <c r="EO23" s="702"/>
      <c r="EP23" s="702"/>
      <c r="EQ23" s="702"/>
      <c r="ER23" s="703"/>
      <c r="ET23" s="780"/>
      <c r="EU23" s="781"/>
      <c r="EV23" s="784">
        <v>4</v>
      </c>
      <c r="EW23" s="785"/>
      <c r="EX23" s="701" t="s">
        <v>1118</v>
      </c>
      <c r="EY23" s="702"/>
      <c r="EZ23" s="702"/>
      <c r="FA23" s="702"/>
      <c r="FB23" s="702"/>
      <c r="FC23" s="702"/>
      <c r="FD23" s="702"/>
      <c r="FE23" s="702"/>
      <c r="FF23" s="702"/>
      <c r="FG23" s="702"/>
      <c r="FH23" s="702"/>
      <c r="FI23" s="702"/>
      <c r="FJ23" s="702"/>
      <c r="FK23" s="702"/>
      <c r="FL23" s="702"/>
      <c r="FM23" s="702"/>
      <c r="FN23" s="702"/>
      <c r="FO23" s="702"/>
      <c r="FP23" s="702"/>
      <c r="FQ23" s="703"/>
      <c r="FS23" s="780"/>
      <c r="FT23" s="781"/>
      <c r="FU23" s="784">
        <v>4</v>
      </c>
      <c r="FV23" s="785"/>
      <c r="FW23" s="701" t="s">
        <v>1119</v>
      </c>
      <c r="FX23" s="702"/>
      <c r="FY23" s="702"/>
      <c r="FZ23" s="702"/>
      <c r="GA23" s="702"/>
      <c r="GB23" s="702"/>
      <c r="GC23" s="702"/>
      <c r="GD23" s="702"/>
      <c r="GE23" s="702"/>
      <c r="GF23" s="702"/>
      <c r="GG23" s="702"/>
      <c r="GH23" s="702"/>
      <c r="GI23" s="702"/>
      <c r="GJ23" s="702"/>
      <c r="GK23" s="702"/>
      <c r="GL23" s="702"/>
      <c r="GM23" s="702"/>
      <c r="GN23" s="702"/>
      <c r="GO23" s="702"/>
      <c r="GP23" s="703"/>
      <c r="GR23" s="780"/>
      <c r="GS23" s="781"/>
      <c r="GT23" s="784">
        <v>4</v>
      </c>
      <c r="GU23" s="785"/>
      <c r="GV23" s="701" t="s">
        <v>1120</v>
      </c>
      <c r="GW23" s="702"/>
      <c r="GX23" s="702"/>
      <c r="GY23" s="702"/>
      <c r="GZ23" s="702"/>
      <c r="HA23" s="702"/>
      <c r="HB23" s="702"/>
      <c r="HC23" s="702"/>
      <c r="HD23" s="702"/>
      <c r="HE23" s="702"/>
      <c r="HF23" s="702"/>
      <c r="HG23" s="702"/>
      <c r="HH23" s="702"/>
      <c r="HI23" s="702"/>
      <c r="HJ23" s="702"/>
      <c r="HK23" s="702"/>
      <c r="HL23" s="702"/>
      <c r="HM23" s="702"/>
      <c r="HN23" s="702"/>
      <c r="HO23" s="703"/>
      <c r="HQ23" s="780"/>
      <c r="HR23" s="781"/>
      <c r="HS23" s="784">
        <v>4</v>
      </c>
      <c r="HT23" s="785"/>
      <c r="HU23" s="701" t="s">
        <v>1121</v>
      </c>
      <c r="HV23" s="702"/>
      <c r="HW23" s="702"/>
      <c r="HX23" s="702"/>
      <c r="HY23" s="702"/>
      <c r="HZ23" s="702"/>
      <c r="IA23" s="702"/>
      <c r="IB23" s="702"/>
      <c r="IC23" s="702"/>
      <c r="ID23" s="702"/>
      <c r="IE23" s="702"/>
      <c r="IF23" s="702"/>
      <c r="IG23" s="702"/>
      <c r="IH23" s="702"/>
      <c r="II23" s="702"/>
      <c r="IJ23" s="702"/>
      <c r="IK23" s="702"/>
      <c r="IL23" s="702"/>
      <c r="IM23" s="702"/>
      <c r="IN23" s="703"/>
    </row>
    <row r="24" spans="20:248" s="34" customFormat="1" ht="18" customHeight="1">
      <c r="T24" s="793"/>
      <c r="U24" s="794"/>
      <c r="V24" s="794"/>
      <c r="W24" s="795"/>
      <c r="X24" s="695"/>
      <c r="Y24" s="696"/>
      <c r="Z24" s="696"/>
      <c r="AA24" s="696"/>
      <c r="AB24" s="696"/>
      <c r="AC24" s="696"/>
      <c r="AD24" s="696"/>
      <c r="AE24" s="696"/>
      <c r="AF24" s="696"/>
      <c r="AG24" s="697"/>
      <c r="AH24" s="695"/>
      <c r="AI24" s="696"/>
      <c r="AJ24" s="696"/>
      <c r="AK24" s="696"/>
      <c r="AL24" s="696"/>
      <c r="AM24" s="696"/>
      <c r="AN24" s="696"/>
      <c r="AO24" s="696"/>
      <c r="AP24" s="696"/>
      <c r="AQ24" s="697"/>
      <c r="AR24" s="695"/>
      <c r="AS24" s="696"/>
      <c r="AT24" s="696"/>
      <c r="AU24" s="696"/>
      <c r="AV24" s="696"/>
      <c r="AW24" s="696"/>
      <c r="AX24" s="696"/>
      <c r="AY24" s="696"/>
      <c r="AZ24" s="696"/>
      <c r="BA24" s="697"/>
      <c r="BC24" s="761" t="s">
        <v>1122</v>
      </c>
      <c r="BD24" s="762"/>
      <c r="BE24" s="762"/>
      <c r="BF24" s="762"/>
      <c r="BG24" s="762"/>
      <c r="BH24" s="762"/>
      <c r="BI24" s="762"/>
      <c r="BJ24" s="762"/>
      <c r="BK24" s="762"/>
      <c r="BL24" s="762"/>
      <c r="BM24" s="762"/>
      <c r="BN24" s="762"/>
      <c r="BO24" s="762"/>
      <c r="BP24" s="762"/>
      <c r="BQ24" s="762"/>
      <c r="BR24" s="762"/>
      <c r="BS24" s="762"/>
      <c r="BT24" s="762"/>
      <c r="BU24" s="762"/>
      <c r="BV24" s="762"/>
      <c r="BW24" s="763"/>
      <c r="BX24" s="761">
        <v>20</v>
      </c>
      <c r="BY24" s="763"/>
      <c r="CA24" s="686"/>
      <c r="CB24" s="687"/>
      <c r="CC24" s="687"/>
      <c r="CD24" s="687"/>
      <c r="CE24" s="687"/>
      <c r="CF24" s="687"/>
      <c r="CG24" s="687"/>
      <c r="CH24" s="687"/>
      <c r="CI24" s="687"/>
      <c r="CJ24" s="687"/>
      <c r="CK24" s="687"/>
      <c r="CL24" s="687"/>
      <c r="CM24" s="687"/>
      <c r="CN24" s="687"/>
      <c r="CO24" s="687"/>
      <c r="CP24" s="687"/>
      <c r="CQ24" s="687"/>
      <c r="CR24" s="688"/>
      <c r="CS24" s="713"/>
      <c r="CT24" s="715"/>
      <c r="CV24" s="780"/>
      <c r="CW24" s="781"/>
      <c r="CX24" s="786"/>
      <c r="CY24" s="787"/>
      <c r="CZ24" s="704"/>
      <c r="DA24" s="705"/>
      <c r="DB24" s="705"/>
      <c r="DC24" s="705"/>
      <c r="DD24" s="705"/>
      <c r="DE24" s="705"/>
      <c r="DF24" s="705"/>
      <c r="DG24" s="705"/>
      <c r="DH24" s="705"/>
      <c r="DI24" s="705"/>
      <c r="DJ24" s="705"/>
      <c r="DK24" s="705"/>
      <c r="DL24" s="705"/>
      <c r="DM24" s="705"/>
      <c r="DN24" s="705"/>
      <c r="DO24" s="705"/>
      <c r="DP24" s="705"/>
      <c r="DQ24" s="705"/>
      <c r="DR24" s="705"/>
      <c r="DS24" s="706"/>
      <c r="DU24" s="780"/>
      <c r="DV24" s="781"/>
      <c r="DW24" s="786"/>
      <c r="DX24" s="787"/>
      <c r="DY24" s="704"/>
      <c r="DZ24" s="705"/>
      <c r="EA24" s="705"/>
      <c r="EB24" s="705"/>
      <c r="EC24" s="705"/>
      <c r="ED24" s="705"/>
      <c r="EE24" s="705"/>
      <c r="EF24" s="705"/>
      <c r="EG24" s="705"/>
      <c r="EH24" s="705"/>
      <c r="EI24" s="705"/>
      <c r="EJ24" s="705"/>
      <c r="EK24" s="705"/>
      <c r="EL24" s="705"/>
      <c r="EM24" s="705"/>
      <c r="EN24" s="705"/>
      <c r="EO24" s="705"/>
      <c r="EP24" s="705"/>
      <c r="EQ24" s="705"/>
      <c r="ER24" s="706"/>
      <c r="ET24" s="780"/>
      <c r="EU24" s="781"/>
      <c r="EV24" s="786"/>
      <c r="EW24" s="787"/>
      <c r="EX24" s="704"/>
      <c r="EY24" s="705"/>
      <c r="EZ24" s="705"/>
      <c r="FA24" s="705"/>
      <c r="FB24" s="705"/>
      <c r="FC24" s="705"/>
      <c r="FD24" s="705"/>
      <c r="FE24" s="705"/>
      <c r="FF24" s="705"/>
      <c r="FG24" s="705"/>
      <c r="FH24" s="705"/>
      <c r="FI24" s="705"/>
      <c r="FJ24" s="705"/>
      <c r="FK24" s="705"/>
      <c r="FL24" s="705"/>
      <c r="FM24" s="705"/>
      <c r="FN24" s="705"/>
      <c r="FO24" s="705"/>
      <c r="FP24" s="705"/>
      <c r="FQ24" s="706"/>
      <c r="FS24" s="780"/>
      <c r="FT24" s="781"/>
      <c r="FU24" s="786"/>
      <c r="FV24" s="787"/>
      <c r="FW24" s="704"/>
      <c r="FX24" s="705"/>
      <c r="FY24" s="705"/>
      <c r="FZ24" s="705"/>
      <c r="GA24" s="705"/>
      <c r="GB24" s="705"/>
      <c r="GC24" s="705"/>
      <c r="GD24" s="705"/>
      <c r="GE24" s="705"/>
      <c r="GF24" s="705"/>
      <c r="GG24" s="705"/>
      <c r="GH24" s="705"/>
      <c r="GI24" s="705"/>
      <c r="GJ24" s="705"/>
      <c r="GK24" s="705"/>
      <c r="GL24" s="705"/>
      <c r="GM24" s="705"/>
      <c r="GN24" s="705"/>
      <c r="GO24" s="705"/>
      <c r="GP24" s="706"/>
      <c r="GR24" s="780"/>
      <c r="GS24" s="781"/>
      <c r="GT24" s="786"/>
      <c r="GU24" s="787"/>
      <c r="GV24" s="704"/>
      <c r="GW24" s="705"/>
      <c r="GX24" s="705"/>
      <c r="GY24" s="705"/>
      <c r="GZ24" s="705"/>
      <c r="HA24" s="705"/>
      <c r="HB24" s="705"/>
      <c r="HC24" s="705"/>
      <c r="HD24" s="705"/>
      <c r="HE24" s="705"/>
      <c r="HF24" s="705"/>
      <c r="HG24" s="705"/>
      <c r="HH24" s="705"/>
      <c r="HI24" s="705"/>
      <c r="HJ24" s="705"/>
      <c r="HK24" s="705"/>
      <c r="HL24" s="705"/>
      <c r="HM24" s="705"/>
      <c r="HN24" s="705"/>
      <c r="HO24" s="706"/>
      <c r="HQ24" s="780"/>
      <c r="HR24" s="781"/>
      <c r="HS24" s="786"/>
      <c r="HT24" s="787"/>
      <c r="HU24" s="704"/>
      <c r="HV24" s="705"/>
      <c r="HW24" s="705"/>
      <c r="HX24" s="705"/>
      <c r="HY24" s="705"/>
      <c r="HZ24" s="705"/>
      <c r="IA24" s="705"/>
      <c r="IB24" s="705"/>
      <c r="IC24" s="705"/>
      <c r="ID24" s="705"/>
      <c r="IE24" s="705"/>
      <c r="IF24" s="705"/>
      <c r="IG24" s="705"/>
      <c r="IH24" s="705"/>
      <c r="II24" s="705"/>
      <c r="IJ24" s="705"/>
      <c r="IK24" s="705"/>
      <c r="IL24" s="705"/>
      <c r="IM24" s="705"/>
      <c r="IN24" s="706"/>
    </row>
    <row r="25" spans="20:248" s="34" customFormat="1" ht="18" customHeight="1">
      <c r="T25" s="793"/>
      <c r="U25" s="794"/>
      <c r="V25" s="794"/>
      <c r="W25" s="795"/>
      <c r="X25" s="695"/>
      <c r="Y25" s="696"/>
      <c r="Z25" s="696"/>
      <c r="AA25" s="696"/>
      <c r="AB25" s="696"/>
      <c r="AC25" s="696"/>
      <c r="AD25" s="696"/>
      <c r="AE25" s="696"/>
      <c r="AF25" s="696"/>
      <c r="AG25" s="697"/>
      <c r="AH25" s="695"/>
      <c r="AI25" s="696"/>
      <c r="AJ25" s="696"/>
      <c r="AK25" s="696"/>
      <c r="AL25" s="696"/>
      <c r="AM25" s="696"/>
      <c r="AN25" s="696"/>
      <c r="AO25" s="696"/>
      <c r="AP25" s="696"/>
      <c r="AQ25" s="697"/>
      <c r="AR25" s="695"/>
      <c r="AS25" s="696"/>
      <c r="AT25" s="696"/>
      <c r="AU25" s="696"/>
      <c r="AV25" s="696"/>
      <c r="AW25" s="696"/>
      <c r="AX25" s="696"/>
      <c r="AY25" s="696"/>
      <c r="AZ25" s="696"/>
      <c r="BA25" s="697"/>
      <c r="CA25" s="689"/>
      <c r="CB25" s="690"/>
      <c r="CC25" s="690"/>
      <c r="CD25" s="690"/>
      <c r="CE25" s="690"/>
      <c r="CF25" s="690"/>
      <c r="CG25" s="690"/>
      <c r="CH25" s="690"/>
      <c r="CI25" s="690"/>
      <c r="CJ25" s="690"/>
      <c r="CK25" s="690"/>
      <c r="CL25" s="690"/>
      <c r="CM25" s="690"/>
      <c r="CN25" s="690"/>
      <c r="CO25" s="690"/>
      <c r="CP25" s="690"/>
      <c r="CQ25" s="690"/>
      <c r="CR25" s="691"/>
      <c r="CS25" s="716"/>
      <c r="CT25" s="718"/>
      <c r="CV25" s="780"/>
      <c r="CW25" s="781"/>
      <c r="CX25" s="786"/>
      <c r="CY25" s="787"/>
      <c r="CZ25" s="704"/>
      <c r="DA25" s="705"/>
      <c r="DB25" s="705"/>
      <c r="DC25" s="705"/>
      <c r="DD25" s="705"/>
      <c r="DE25" s="705"/>
      <c r="DF25" s="705"/>
      <c r="DG25" s="705"/>
      <c r="DH25" s="705"/>
      <c r="DI25" s="705"/>
      <c r="DJ25" s="705"/>
      <c r="DK25" s="705"/>
      <c r="DL25" s="705"/>
      <c r="DM25" s="705"/>
      <c r="DN25" s="705"/>
      <c r="DO25" s="705"/>
      <c r="DP25" s="705"/>
      <c r="DQ25" s="705"/>
      <c r="DR25" s="705"/>
      <c r="DS25" s="706"/>
      <c r="DU25" s="780"/>
      <c r="DV25" s="781"/>
      <c r="DW25" s="786"/>
      <c r="DX25" s="787"/>
      <c r="DY25" s="704"/>
      <c r="DZ25" s="705"/>
      <c r="EA25" s="705"/>
      <c r="EB25" s="705"/>
      <c r="EC25" s="705"/>
      <c r="ED25" s="705"/>
      <c r="EE25" s="705"/>
      <c r="EF25" s="705"/>
      <c r="EG25" s="705"/>
      <c r="EH25" s="705"/>
      <c r="EI25" s="705"/>
      <c r="EJ25" s="705"/>
      <c r="EK25" s="705"/>
      <c r="EL25" s="705"/>
      <c r="EM25" s="705"/>
      <c r="EN25" s="705"/>
      <c r="EO25" s="705"/>
      <c r="EP25" s="705"/>
      <c r="EQ25" s="705"/>
      <c r="ER25" s="706"/>
      <c r="ET25" s="780"/>
      <c r="EU25" s="781"/>
      <c r="EV25" s="786"/>
      <c r="EW25" s="787"/>
      <c r="EX25" s="704"/>
      <c r="EY25" s="705"/>
      <c r="EZ25" s="705"/>
      <c r="FA25" s="705"/>
      <c r="FB25" s="705"/>
      <c r="FC25" s="705"/>
      <c r="FD25" s="705"/>
      <c r="FE25" s="705"/>
      <c r="FF25" s="705"/>
      <c r="FG25" s="705"/>
      <c r="FH25" s="705"/>
      <c r="FI25" s="705"/>
      <c r="FJ25" s="705"/>
      <c r="FK25" s="705"/>
      <c r="FL25" s="705"/>
      <c r="FM25" s="705"/>
      <c r="FN25" s="705"/>
      <c r="FO25" s="705"/>
      <c r="FP25" s="705"/>
      <c r="FQ25" s="706"/>
      <c r="FS25" s="780"/>
      <c r="FT25" s="781"/>
      <c r="FU25" s="786"/>
      <c r="FV25" s="787"/>
      <c r="FW25" s="704"/>
      <c r="FX25" s="705"/>
      <c r="FY25" s="705"/>
      <c r="FZ25" s="705"/>
      <c r="GA25" s="705"/>
      <c r="GB25" s="705"/>
      <c r="GC25" s="705"/>
      <c r="GD25" s="705"/>
      <c r="GE25" s="705"/>
      <c r="GF25" s="705"/>
      <c r="GG25" s="705"/>
      <c r="GH25" s="705"/>
      <c r="GI25" s="705"/>
      <c r="GJ25" s="705"/>
      <c r="GK25" s="705"/>
      <c r="GL25" s="705"/>
      <c r="GM25" s="705"/>
      <c r="GN25" s="705"/>
      <c r="GO25" s="705"/>
      <c r="GP25" s="706"/>
      <c r="GR25" s="780"/>
      <c r="GS25" s="781"/>
      <c r="GT25" s="786"/>
      <c r="GU25" s="787"/>
      <c r="GV25" s="704"/>
      <c r="GW25" s="705"/>
      <c r="GX25" s="705"/>
      <c r="GY25" s="705"/>
      <c r="GZ25" s="705"/>
      <c r="HA25" s="705"/>
      <c r="HB25" s="705"/>
      <c r="HC25" s="705"/>
      <c r="HD25" s="705"/>
      <c r="HE25" s="705"/>
      <c r="HF25" s="705"/>
      <c r="HG25" s="705"/>
      <c r="HH25" s="705"/>
      <c r="HI25" s="705"/>
      <c r="HJ25" s="705"/>
      <c r="HK25" s="705"/>
      <c r="HL25" s="705"/>
      <c r="HM25" s="705"/>
      <c r="HN25" s="705"/>
      <c r="HO25" s="706"/>
      <c r="HQ25" s="780"/>
      <c r="HR25" s="781"/>
      <c r="HS25" s="786"/>
      <c r="HT25" s="787"/>
      <c r="HU25" s="704"/>
      <c r="HV25" s="705"/>
      <c r="HW25" s="705"/>
      <c r="HX25" s="705"/>
      <c r="HY25" s="705"/>
      <c r="HZ25" s="705"/>
      <c r="IA25" s="705"/>
      <c r="IB25" s="705"/>
      <c r="IC25" s="705"/>
      <c r="ID25" s="705"/>
      <c r="IE25" s="705"/>
      <c r="IF25" s="705"/>
      <c r="IG25" s="705"/>
      <c r="IH25" s="705"/>
      <c r="II25" s="705"/>
      <c r="IJ25" s="705"/>
      <c r="IK25" s="705"/>
      <c r="IL25" s="705"/>
      <c r="IM25" s="705"/>
      <c r="IN25" s="706"/>
    </row>
    <row r="26" spans="20:248" s="34" customFormat="1" ht="18" customHeight="1">
      <c r="T26" s="796"/>
      <c r="U26" s="797"/>
      <c r="V26" s="797"/>
      <c r="W26" s="798"/>
      <c r="X26" s="698"/>
      <c r="Y26" s="699"/>
      <c r="Z26" s="699"/>
      <c r="AA26" s="699"/>
      <c r="AB26" s="699"/>
      <c r="AC26" s="699"/>
      <c r="AD26" s="699"/>
      <c r="AE26" s="699"/>
      <c r="AF26" s="699"/>
      <c r="AG26" s="700"/>
      <c r="AH26" s="698"/>
      <c r="AI26" s="699"/>
      <c r="AJ26" s="699"/>
      <c r="AK26" s="699"/>
      <c r="AL26" s="699"/>
      <c r="AM26" s="699"/>
      <c r="AN26" s="699"/>
      <c r="AO26" s="699"/>
      <c r="AP26" s="699"/>
      <c r="AQ26" s="700"/>
      <c r="AR26" s="698"/>
      <c r="AS26" s="699"/>
      <c r="AT26" s="699"/>
      <c r="AU26" s="699"/>
      <c r="AV26" s="699"/>
      <c r="AW26" s="699"/>
      <c r="AX26" s="699"/>
      <c r="AY26" s="699"/>
      <c r="AZ26" s="699"/>
      <c r="BA26" s="700"/>
      <c r="CA26" s="701" t="s">
        <v>1123</v>
      </c>
      <c r="CB26" s="702"/>
      <c r="CC26" s="702"/>
      <c r="CD26" s="702"/>
      <c r="CE26" s="702"/>
      <c r="CF26" s="702"/>
      <c r="CG26" s="702"/>
      <c r="CH26" s="702"/>
      <c r="CI26" s="702"/>
      <c r="CJ26" s="702"/>
      <c r="CK26" s="702"/>
      <c r="CL26" s="702"/>
      <c r="CM26" s="702"/>
      <c r="CN26" s="702"/>
      <c r="CO26" s="702"/>
      <c r="CP26" s="702"/>
      <c r="CQ26" s="702"/>
      <c r="CR26" s="703"/>
      <c r="CS26" s="692">
        <v>8</v>
      </c>
      <c r="CT26" s="694"/>
      <c r="CV26" s="780"/>
      <c r="CW26" s="781"/>
      <c r="CX26" s="786"/>
      <c r="CY26" s="787"/>
      <c r="CZ26" s="704"/>
      <c r="DA26" s="705"/>
      <c r="DB26" s="705"/>
      <c r="DC26" s="705"/>
      <c r="DD26" s="705"/>
      <c r="DE26" s="705"/>
      <c r="DF26" s="705"/>
      <c r="DG26" s="705"/>
      <c r="DH26" s="705"/>
      <c r="DI26" s="705"/>
      <c r="DJ26" s="705"/>
      <c r="DK26" s="705"/>
      <c r="DL26" s="705"/>
      <c r="DM26" s="705"/>
      <c r="DN26" s="705"/>
      <c r="DO26" s="705"/>
      <c r="DP26" s="705"/>
      <c r="DQ26" s="705"/>
      <c r="DR26" s="705"/>
      <c r="DS26" s="706"/>
      <c r="DU26" s="780"/>
      <c r="DV26" s="781"/>
      <c r="DW26" s="786"/>
      <c r="DX26" s="787"/>
      <c r="DY26" s="704"/>
      <c r="DZ26" s="705"/>
      <c r="EA26" s="705"/>
      <c r="EB26" s="705"/>
      <c r="EC26" s="705"/>
      <c r="ED26" s="705"/>
      <c r="EE26" s="705"/>
      <c r="EF26" s="705"/>
      <c r="EG26" s="705"/>
      <c r="EH26" s="705"/>
      <c r="EI26" s="705"/>
      <c r="EJ26" s="705"/>
      <c r="EK26" s="705"/>
      <c r="EL26" s="705"/>
      <c r="EM26" s="705"/>
      <c r="EN26" s="705"/>
      <c r="EO26" s="705"/>
      <c r="EP26" s="705"/>
      <c r="EQ26" s="705"/>
      <c r="ER26" s="706"/>
      <c r="ET26" s="780"/>
      <c r="EU26" s="781"/>
      <c r="EV26" s="786"/>
      <c r="EW26" s="787"/>
      <c r="EX26" s="704"/>
      <c r="EY26" s="705"/>
      <c r="EZ26" s="705"/>
      <c r="FA26" s="705"/>
      <c r="FB26" s="705"/>
      <c r="FC26" s="705"/>
      <c r="FD26" s="705"/>
      <c r="FE26" s="705"/>
      <c r="FF26" s="705"/>
      <c r="FG26" s="705"/>
      <c r="FH26" s="705"/>
      <c r="FI26" s="705"/>
      <c r="FJ26" s="705"/>
      <c r="FK26" s="705"/>
      <c r="FL26" s="705"/>
      <c r="FM26" s="705"/>
      <c r="FN26" s="705"/>
      <c r="FO26" s="705"/>
      <c r="FP26" s="705"/>
      <c r="FQ26" s="706"/>
      <c r="FS26" s="780"/>
      <c r="FT26" s="781"/>
      <c r="FU26" s="786"/>
      <c r="FV26" s="787"/>
      <c r="FW26" s="704"/>
      <c r="FX26" s="705"/>
      <c r="FY26" s="705"/>
      <c r="FZ26" s="705"/>
      <c r="GA26" s="705"/>
      <c r="GB26" s="705"/>
      <c r="GC26" s="705"/>
      <c r="GD26" s="705"/>
      <c r="GE26" s="705"/>
      <c r="GF26" s="705"/>
      <c r="GG26" s="705"/>
      <c r="GH26" s="705"/>
      <c r="GI26" s="705"/>
      <c r="GJ26" s="705"/>
      <c r="GK26" s="705"/>
      <c r="GL26" s="705"/>
      <c r="GM26" s="705"/>
      <c r="GN26" s="705"/>
      <c r="GO26" s="705"/>
      <c r="GP26" s="706"/>
      <c r="GR26" s="780"/>
      <c r="GS26" s="781"/>
      <c r="GT26" s="786"/>
      <c r="GU26" s="787"/>
      <c r="GV26" s="704"/>
      <c r="GW26" s="705"/>
      <c r="GX26" s="705"/>
      <c r="GY26" s="705"/>
      <c r="GZ26" s="705"/>
      <c r="HA26" s="705"/>
      <c r="HB26" s="705"/>
      <c r="HC26" s="705"/>
      <c r="HD26" s="705"/>
      <c r="HE26" s="705"/>
      <c r="HF26" s="705"/>
      <c r="HG26" s="705"/>
      <c r="HH26" s="705"/>
      <c r="HI26" s="705"/>
      <c r="HJ26" s="705"/>
      <c r="HK26" s="705"/>
      <c r="HL26" s="705"/>
      <c r="HM26" s="705"/>
      <c r="HN26" s="705"/>
      <c r="HO26" s="706"/>
      <c r="HQ26" s="780"/>
      <c r="HR26" s="781"/>
      <c r="HS26" s="786"/>
      <c r="HT26" s="787"/>
      <c r="HU26" s="704"/>
      <c r="HV26" s="705"/>
      <c r="HW26" s="705"/>
      <c r="HX26" s="705"/>
      <c r="HY26" s="705"/>
      <c r="HZ26" s="705"/>
      <c r="IA26" s="705"/>
      <c r="IB26" s="705"/>
      <c r="IC26" s="705"/>
      <c r="ID26" s="705"/>
      <c r="IE26" s="705"/>
      <c r="IF26" s="705"/>
      <c r="IG26" s="705"/>
      <c r="IH26" s="705"/>
      <c r="II26" s="705"/>
      <c r="IJ26" s="705"/>
      <c r="IK26" s="705"/>
      <c r="IL26" s="705"/>
      <c r="IM26" s="705"/>
      <c r="IN26" s="706"/>
    </row>
    <row r="27" spans="20:248" s="34" customFormat="1" ht="18" customHeight="1">
      <c r="T27" s="790">
        <v>3</v>
      </c>
      <c r="U27" s="791"/>
      <c r="V27" s="791"/>
      <c r="W27" s="792"/>
      <c r="X27" s="710" t="s">
        <v>1124</v>
      </c>
      <c r="Y27" s="711"/>
      <c r="Z27" s="711"/>
      <c r="AA27" s="711"/>
      <c r="AB27" s="711"/>
      <c r="AC27" s="711"/>
      <c r="AD27" s="711"/>
      <c r="AE27" s="711"/>
      <c r="AF27" s="711"/>
      <c r="AG27" s="712"/>
      <c r="AH27" s="710" t="s">
        <v>1125</v>
      </c>
      <c r="AI27" s="711"/>
      <c r="AJ27" s="711"/>
      <c r="AK27" s="711"/>
      <c r="AL27" s="711"/>
      <c r="AM27" s="711"/>
      <c r="AN27" s="711"/>
      <c r="AO27" s="711"/>
      <c r="AP27" s="711"/>
      <c r="AQ27" s="712"/>
      <c r="AR27" s="710" t="s">
        <v>1126</v>
      </c>
      <c r="AS27" s="711"/>
      <c r="AT27" s="711"/>
      <c r="AU27" s="711"/>
      <c r="AV27" s="711"/>
      <c r="AW27" s="711"/>
      <c r="AX27" s="711"/>
      <c r="AY27" s="711"/>
      <c r="AZ27" s="711"/>
      <c r="BA27" s="712"/>
      <c r="CA27" s="704"/>
      <c r="CB27" s="705"/>
      <c r="CC27" s="705"/>
      <c r="CD27" s="705"/>
      <c r="CE27" s="705"/>
      <c r="CF27" s="705"/>
      <c r="CG27" s="705"/>
      <c r="CH27" s="705"/>
      <c r="CI27" s="705"/>
      <c r="CJ27" s="705"/>
      <c r="CK27" s="705"/>
      <c r="CL27" s="705"/>
      <c r="CM27" s="705"/>
      <c r="CN27" s="705"/>
      <c r="CO27" s="705"/>
      <c r="CP27" s="705"/>
      <c r="CQ27" s="705"/>
      <c r="CR27" s="706"/>
      <c r="CS27" s="695"/>
      <c r="CT27" s="697"/>
      <c r="CV27" s="780"/>
      <c r="CW27" s="781"/>
      <c r="CX27" s="786"/>
      <c r="CY27" s="787"/>
      <c r="CZ27" s="704"/>
      <c r="DA27" s="705"/>
      <c r="DB27" s="705"/>
      <c r="DC27" s="705"/>
      <c r="DD27" s="705"/>
      <c r="DE27" s="705"/>
      <c r="DF27" s="705"/>
      <c r="DG27" s="705"/>
      <c r="DH27" s="705"/>
      <c r="DI27" s="705"/>
      <c r="DJ27" s="705"/>
      <c r="DK27" s="705"/>
      <c r="DL27" s="705"/>
      <c r="DM27" s="705"/>
      <c r="DN27" s="705"/>
      <c r="DO27" s="705"/>
      <c r="DP27" s="705"/>
      <c r="DQ27" s="705"/>
      <c r="DR27" s="705"/>
      <c r="DS27" s="706"/>
      <c r="DU27" s="780"/>
      <c r="DV27" s="781"/>
      <c r="DW27" s="786"/>
      <c r="DX27" s="787"/>
      <c r="DY27" s="704"/>
      <c r="DZ27" s="705"/>
      <c r="EA27" s="705"/>
      <c r="EB27" s="705"/>
      <c r="EC27" s="705"/>
      <c r="ED27" s="705"/>
      <c r="EE27" s="705"/>
      <c r="EF27" s="705"/>
      <c r="EG27" s="705"/>
      <c r="EH27" s="705"/>
      <c r="EI27" s="705"/>
      <c r="EJ27" s="705"/>
      <c r="EK27" s="705"/>
      <c r="EL27" s="705"/>
      <c r="EM27" s="705"/>
      <c r="EN27" s="705"/>
      <c r="EO27" s="705"/>
      <c r="EP27" s="705"/>
      <c r="EQ27" s="705"/>
      <c r="ER27" s="706"/>
      <c r="ET27" s="780"/>
      <c r="EU27" s="781"/>
      <c r="EV27" s="786"/>
      <c r="EW27" s="787"/>
      <c r="EX27" s="704"/>
      <c r="EY27" s="705"/>
      <c r="EZ27" s="705"/>
      <c r="FA27" s="705"/>
      <c r="FB27" s="705"/>
      <c r="FC27" s="705"/>
      <c r="FD27" s="705"/>
      <c r="FE27" s="705"/>
      <c r="FF27" s="705"/>
      <c r="FG27" s="705"/>
      <c r="FH27" s="705"/>
      <c r="FI27" s="705"/>
      <c r="FJ27" s="705"/>
      <c r="FK27" s="705"/>
      <c r="FL27" s="705"/>
      <c r="FM27" s="705"/>
      <c r="FN27" s="705"/>
      <c r="FO27" s="705"/>
      <c r="FP27" s="705"/>
      <c r="FQ27" s="706"/>
      <c r="FS27" s="780"/>
      <c r="FT27" s="781"/>
      <c r="FU27" s="786"/>
      <c r="FV27" s="787"/>
      <c r="FW27" s="704"/>
      <c r="FX27" s="705"/>
      <c r="FY27" s="705"/>
      <c r="FZ27" s="705"/>
      <c r="GA27" s="705"/>
      <c r="GB27" s="705"/>
      <c r="GC27" s="705"/>
      <c r="GD27" s="705"/>
      <c r="GE27" s="705"/>
      <c r="GF27" s="705"/>
      <c r="GG27" s="705"/>
      <c r="GH27" s="705"/>
      <c r="GI27" s="705"/>
      <c r="GJ27" s="705"/>
      <c r="GK27" s="705"/>
      <c r="GL27" s="705"/>
      <c r="GM27" s="705"/>
      <c r="GN27" s="705"/>
      <c r="GO27" s="705"/>
      <c r="GP27" s="706"/>
      <c r="GR27" s="780"/>
      <c r="GS27" s="781"/>
      <c r="GT27" s="786"/>
      <c r="GU27" s="787"/>
      <c r="GV27" s="704"/>
      <c r="GW27" s="705"/>
      <c r="GX27" s="705"/>
      <c r="GY27" s="705"/>
      <c r="GZ27" s="705"/>
      <c r="HA27" s="705"/>
      <c r="HB27" s="705"/>
      <c r="HC27" s="705"/>
      <c r="HD27" s="705"/>
      <c r="HE27" s="705"/>
      <c r="HF27" s="705"/>
      <c r="HG27" s="705"/>
      <c r="HH27" s="705"/>
      <c r="HI27" s="705"/>
      <c r="HJ27" s="705"/>
      <c r="HK27" s="705"/>
      <c r="HL27" s="705"/>
      <c r="HM27" s="705"/>
      <c r="HN27" s="705"/>
      <c r="HO27" s="706"/>
      <c r="HQ27" s="780"/>
      <c r="HR27" s="781"/>
      <c r="HS27" s="786"/>
      <c r="HT27" s="787"/>
      <c r="HU27" s="704"/>
      <c r="HV27" s="705"/>
      <c r="HW27" s="705"/>
      <c r="HX27" s="705"/>
      <c r="HY27" s="705"/>
      <c r="HZ27" s="705"/>
      <c r="IA27" s="705"/>
      <c r="IB27" s="705"/>
      <c r="IC27" s="705"/>
      <c r="ID27" s="705"/>
      <c r="IE27" s="705"/>
      <c r="IF27" s="705"/>
      <c r="IG27" s="705"/>
      <c r="IH27" s="705"/>
      <c r="II27" s="705"/>
      <c r="IJ27" s="705"/>
      <c r="IK27" s="705"/>
      <c r="IL27" s="705"/>
      <c r="IM27" s="705"/>
      <c r="IN27" s="706"/>
    </row>
    <row r="28" spans="20:248" s="34" customFormat="1" ht="18" customHeight="1">
      <c r="T28" s="793"/>
      <c r="U28" s="794"/>
      <c r="V28" s="794"/>
      <c r="W28" s="795"/>
      <c r="X28" s="713"/>
      <c r="Y28" s="714"/>
      <c r="Z28" s="714"/>
      <c r="AA28" s="714"/>
      <c r="AB28" s="714"/>
      <c r="AC28" s="714"/>
      <c r="AD28" s="714"/>
      <c r="AE28" s="714"/>
      <c r="AF28" s="714"/>
      <c r="AG28" s="715"/>
      <c r="AH28" s="713"/>
      <c r="AI28" s="714"/>
      <c r="AJ28" s="714"/>
      <c r="AK28" s="714"/>
      <c r="AL28" s="714"/>
      <c r="AM28" s="714"/>
      <c r="AN28" s="714"/>
      <c r="AO28" s="714"/>
      <c r="AP28" s="714"/>
      <c r="AQ28" s="715"/>
      <c r="AR28" s="713"/>
      <c r="AS28" s="714"/>
      <c r="AT28" s="714"/>
      <c r="AU28" s="714"/>
      <c r="AV28" s="714"/>
      <c r="AW28" s="714"/>
      <c r="AX28" s="714"/>
      <c r="AY28" s="714"/>
      <c r="AZ28" s="714"/>
      <c r="BA28" s="715"/>
      <c r="CA28" s="707"/>
      <c r="CB28" s="708"/>
      <c r="CC28" s="708"/>
      <c r="CD28" s="708"/>
      <c r="CE28" s="708"/>
      <c r="CF28" s="708"/>
      <c r="CG28" s="708"/>
      <c r="CH28" s="708"/>
      <c r="CI28" s="708"/>
      <c r="CJ28" s="708"/>
      <c r="CK28" s="708"/>
      <c r="CL28" s="708"/>
      <c r="CM28" s="708"/>
      <c r="CN28" s="708"/>
      <c r="CO28" s="708"/>
      <c r="CP28" s="708"/>
      <c r="CQ28" s="708"/>
      <c r="CR28" s="709"/>
      <c r="CS28" s="698"/>
      <c r="CT28" s="700"/>
      <c r="CV28" s="780"/>
      <c r="CW28" s="781"/>
      <c r="CX28" s="788"/>
      <c r="CY28" s="789"/>
      <c r="CZ28" s="707"/>
      <c r="DA28" s="708"/>
      <c r="DB28" s="708"/>
      <c r="DC28" s="708"/>
      <c r="DD28" s="708"/>
      <c r="DE28" s="708"/>
      <c r="DF28" s="708"/>
      <c r="DG28" s="708"/>
      <c r="DH28" s="708"/>
      <c r="DI28" s="708"/>
      <c r="DJ28" s="708"/>
      <c r="DK28" s="708"/>
      <c r="DL28" s="708"/>
      <c r="DM28" s="708"/>
      <c r="DN28" s="708"/>
      <c r="DO28" s="708"/>
      <c r="DP28" s="708"/>
      <c r="DQ28" s="708"/>
      <c r="DR28" s="708"/>
      <c r="DS28" s="709"/>
      <c r="DU28" s="780"/>
      <c r="DV28" s="781"/>
      <c r="DW28" s="788"/>
      <c r="DX28" s="789"/>
      <c r="DY28" s="707"/>
      <c r="DZ28" s="708"/>
      <c r="EA28" s="708"/>
      <c r="EB28" s="708"/>
      <c r="EC28" s="708"/>
      <c r="ED28" s="708"/>
      <c r="EE28" s="708"/>
      <c r="EF28" s="708"/>
      <c r="EG28" s="708"/>
      <c r="EH28" s="708"/>
      <c r="EI28" s="708"/>
      <c r="EJ28" s="708"/>
      <c r="EK28" s="708"/>
      <c r="EL28" s="708"/>
      <c r="EM28" s="708"/>
      <c r="EN28" s="708"/>
      <c r="EO28" s="708"/>
      <c r="EP28" s="708"/>
      <c r="EQ28" s="708"/>
      <c r="ER28" s="709"/>
      <c r="ET28" s="780"/>
      <c r="EU28" s="781"/>
      <c r="EV28" s="788"/>
      <c r="EW28" s="789"/>
      <c r="EX28" s="707"/>
      <c r="EY28" s="708"/>
      <c r="EZ28" s="708"/>
      <c r="FA28" s="708"/>
      <c r="FB28" s="708"/>
      <c r="FC28" s="708"/>
      <c r="FD28" s="708"/>
      <c r="FE28" s="708"/>
      <c r="FF28" s="708"/>
      <c r="FG28" s="708"/>
      <c r="FH28" s="708"/>
      <c r="FI28" s="708"/>
      <c r="FJ28" s="708"/>
      <c r="FK28" s="708"/>
      <c r="FL28" s="708"/>
      <c r="FM28" s="708"/>
      <c r="FN28" s="708"/>
      <c r="FO28" s="708"/>
      <c r="FP28" s="708"/>
      <c r="FQ28" s="709"/>
      <c r="FS28" s="780"/>
      <c r="FT28" s="781"/>
      <c r="FU28" s="788"/>
      <c r="FV28" s="789"/>
      <c r="FW28" s="707"/>
      <c r="FX28" s="708"/>
      <c r="FY28" s="708"/>
      <c r="FZ28" s="708"/>
      <c r="GA28" s="708"/>
      <c r="GB28" s="708"/>
      <c r="GC28" s="708"/>
      <c r="GD28" s="708"/>
      <c r="GE28" s="708"/>
      <c r="GF28" s="708"/>
      <c r="GG28" s="708"/>
      <c r="GH28" s="708"/>
      <c r="GI28" s="708"/>
      <c r="GJ28" s="708"/>
      <c r="GK28" s="708"/>
      <c r="GL28" s="708"/>
      <c r="GM28" s="708"/>
      <c r="GN28" s="708"/>
      <c r="GO28" s="708"/>
      <c r="GP28" s="709"/>
      <c r="GR28" s="780"/>
      <c r="GS28" s="781"/>
      <c r="GT28" s="788"/>
      <c r="GU28" s="789"/>
      <c r="GV28" s="707"/>
      <c r="GW28" s="708"/>
      <c r="GX28" s="708"/>
      <c r="GY28" s="708"/>
      <c r="GZ28" s="708"/>
      <c r="HA28" s="708"/>
      <c r="HB28" s="708"/>
      <c r="HC28" s="708"/>
      <c r="HD28" s="708"/>
      <c r="HE28" s="708"/>
      <c r="HF28" s="708"/>
      <c r="HG28" s="708"/>
      <c r="HH28" s="708"/>
      <c r="HI28" s="708"/>
      <c r="HJ28" s="708"/>
      <c r="HK28" s="708"/>
      <c r="HL28" s="708"/>
      <c r="HM28" s="708"/>
      <c r="HN28" s="708"/>
      <c r="HO28" s="709"/>
      <c r="HQ28" s="780"/>
      <c r="HR28" s="781"/>
      <c r="HS28" s="788"/>
      <c r="HT28" s="789"/>
      <c r="HU28" s="707"/>
      <c r="HV28" s="708"/>
      <c r="HW28" s="708"/>
      <c r="HX28" s="708"/>
      <c r="HY28" s="708"/>
      <c r="HZ28" s="708"/>
      <c r="IA28" s="708"/>
      <c r="IB28" s="708"/>
      <c r="IC28" s="708"/>
      <c r="ID28" s="708"/>
      <c r="IE28" s="708"/>
      <c r="IF28" s="708"/>
      <c r="IG28" s="708"/>
      <c r="IH28" s="708"/>
      <c r="II28" s="708"/>
      <c r="IJ28" s="708"/>
      <c r="IK28" s="708"/>
      <c r="IL28" s="708"/>
      <c r="IM28" s="708"/>
      <c r="IN28" s="709"/>
    </row>
    <row r="29" spans="20:248" s="34" customFormat="1" ht="18" customHeight="1">
      <c r="T29" s="793"/>
      <c r="U29" s="794"/>
      <c r="V29" s="794"/>
      <c r="W29" s="795"/>
      <c r="X29" s="713"/>
      <c r="Y29" s="714"/>
      <c r="Z29" s="714"/>
      <c r="AA29" s="714"/>
      <c r="AB29" s="714"/>
      <c r="AC29" s="714"/>
      <c r="AD29" s="714"/>
      <c r="AE29" s="714"/>
      <c r="AF29" s="714"/>
      <c r="AG29" s="715"/>
      <c r="AH29" s="713"/>
      <c r="AI29" s="714"/>
      <c r="AJ29" s="714"/>
      <c r="AK29" s="714"/>
      <c r="AL29" s="714"/>
      <c r="AM29" s="714"/>
      <c r="AN29" s="714"/>
      <c r="AO29" s="714"/>
      <c r="AP29" s="714"/>
      <c r="AQ29" s="715"/>
      <c r="AR29" s="713"/>
      <c r="AS29" s="714"/>
      <c r="AT29" s="714"/>
      <c r="AU29" s="714"/>
      <c r="AV29" s="714"/>
      <c r="AW29" s="714"/>
      <c r="AX29" s="714"/>
      <c r="AY29" s="714"/>
      <c r="AZ29" s="714"/>
      <c r="BA29" s="715"/>
      <c r="CA29" s="683" t="s">
        <v>1127</v>
      </c>
      <c r="CB29" s="684"/>
      <c r="CC29" s="684"/>
      <c r="CD29" s="684"/>
      <c r="CE29" s="684"/>
      <c r="CF29" s="684"/>
      <c r="CG29" s="684"/>
      <c r="CH29" s="684"/>
      <c r="CI29" s="684"/>
      <c r="CJ29" s="684"/>
      <c r="CK29" s="684"/>
      <c r="CL29" s="684"/>
      <c r="CM29" s="684"/>
      <c r="CN29" s="684"/>
      <c r="CO29" s="684"/>
      <c r="CP29" s="684"/>
      <c r="CQ29" s="684"/>
      <c r="CR29" s="685"/>
      <c r="CS29" s="710">
        <v>9</v>
      </c>
      <c r="CT29" s="712"/>
      <c r="CV29" s="780"/>
      <c r="CW29" s="781"/>
      <c r="CX29" s="784">
        <v>5</v>
      </c>
      <c r="CY29" s="785"/>
      <c r="CZ29" s="683" t="s">
        <v>1128</v>
      </c>
      <c r="DA29" s="684"/>
      <c r="DB29" s="684"/>
      <c r="DC29" s="684"/>
      <c r="DD29" s="684"/>
      <c r="DE29" s="684"/>
      <c r="DF29" s="684"/>
      <c r="DG29" s="684"/>
      <c r="DH29" s="684"/>
      <c r="DI29" s="684"/>
      <c r="DJ29" s="684"/>
      <c r="DK29" s="684"/>
      <c r="DL29" s="684"/>
      <c r="DM29" s="684"/>
      <c r="DN29" s="684"/>
      <c r="DO29" s="684"/>
      <c r="DP29" s="684"/>
      <c r="DQ29" s="684"/>
      <c r="DR29" s="684"/>
      <c r="DS29" s="685"/>
      <c r="DU29" s="780"/>
      <c r="DV29" s="781"/>
      <c r="DW29" s="784">
        <v>5</v>
      </c>
      <c r="DX29" s="785"/>
      <c r="DY29" s="683" t="s">
        <v>1129</v>
      </c>
      <c r="DZ29" s="684"/>
      <c r="EA29" s="684"/>
      <c r="EB29" s="684"/>
      <c r="EC29" s="684"/>
      <c r="ED29" s="684"/>
      <c r="EE29" s="684"/>
      <c r="EF29" s="684"/>
      <c r="EG29" s="684"/>
      <c r="EH29" s="684"/>
      <c r="EI29" s="684"/>
      <c r="EJ29" s="684"/>
      <c r="EK29" s="684"/>
      <c r="EL29" s="684"/>
      <c r="EM29" s="684"/>
      <c r="EN29" s="684"/>
      <c r="EO29" s="684"/>
      <c r="EP29" s="684"/>
      <c r="EQ29" s="684"/>
      <c r="ER29" s="685"/>
      <c r="ET29" s="780"/>
      <c r="EU29" s="781"/>
      <c r="EV29" s="784">
        <v>5</v>
      </c>
      <c r="EW29" s="785"/>
      <c r="EX29" s="683" t="s">
        <v>1130</v>
      </c>
      <c r="EY29" s="684"/>
      <c r="EZ29" s="684"/>
      <c r="FA29" s="684"/>
      <c r="FB29" s="684"/>
      <c r="FC29" s="684"/>
      <c r="FD29" s="684"/>
      <c r="FE29" s="684"/>
      <c r="FF29" s="684"/>
      <c r="FG29" s="684"/>
      <c r="FH29" s="684"/>
      <c r="FI29" s="684"/>
      <c r="FJ29" s="684"/>
      <c r="FK29" s="684"/>
      <c r="FL29" s="684"/>
      <c r="FM29" s="684"/>
      <c r="FN29" s="684"/>
      <c r="FO29" s="684"/>
      <c r="FP29" s="684"/>
      <c r="FQ29" s="685"/>
      <c r="FS29" s="780"/>
      <c r="FT29" s="781"/>
      <c r="FU29" s="784">
        <v>5</v>
      </c>
      <c r="FV29" s="785"/>
      <c r="FW29" s="683" t="s">
        <v>1131</v>
      </c>
      <c r="FX29" s="684"/>
      <c r="FY29" s="684"/>
      <c r="FZ29" s="684"/>
      <c r="GA29" s="684"/>
      <c r="GB29" s="684"/>
      <c r="GC29" s="684"/>
      <c r="GD29" s="684"/>
      <c r="GE29" s="684"/>
      <c r="GF29" s="684"/>
      <c r="GG29" s="684"/>
      <c r="GH29" s="684"/>
      <c r="GI29" s="684"/>
      <c r="GJ29" s="684"/>
      <c r="GK29" s="684"/>
      <c r="GL29" s="684"/>
      <c r="GM29" s="684"/>
      <c r="GN29" s="684"/>
      <c r="GO29" s="684"/>
      <c r="GP29" s="685"/>
      <c r="GR29" s="780"/>
      <c r="GS29" s="781"/>
      <c r="GT29" s="784">
        <v>5</v>
      </c>
      <c r="GU29" s="785"/>
      <c r="GV29" s="683" t="s">
        <v>1132</v>
      </c>
      <c r="GW29" s="684"/>
      <c r="GX29" s="684"/>
      <c r="GY29" s="684"/>
      <c r="GZ29" s="684"/>
      <c r="HA29" s="684"/>
      <c r="HB29" s="684"/>
      <c r="HC29" s="684"/>
      <c r="HD29" s="684"/>
      <c r="HE29" s="684"/>
      <c r="HF29" s="684"/>
      <c r="HG29" s="684"/>
      <c r="HH29" s="684"/>
      <c r="HI29" s="684"/>
      <c r="HJ29" s="684"/>
      <c r="HK29" s="684"/>
      <c r="HL29" s="684"/>
      <c r="HM29" s="684"/>
      <c r="HN29" s="684"/>
      <c r="HO29" s="685"/>
      <c r="HQ29" s="780"/>
      <c r="HR29" s="781"/>
      <c r="HS29" s="784">
        <v>5</v>
      </c>
      <c r="HT29" s="785"/>
      <c r="HU29" s="683" t="s">
        <v>1133</v>
      </c>
      <c r="HV29" s="684"/>
      <c r="HW29" s="684"/>
      <c r="HX29" s="684"/>
      <c r="HY29" s="684"/>
      <c r="HZ29" s="684"/>
      <c r="IA29" s="684"/>
      <c r="IB29" s="684"/>
      <c r="IC29" s="684"/>
      <c r="ID29" s="684"/>
      <c r="IE29" s="684"/>
      <c r="IF29" s="684"/>
      <c r="IG29" s="684"/>
      <c r="IH29" s="684"/>
      <c r="II29" s="684"/>
      <c r="IJ29" s="684"/>
      <c r="IK29" s="684"/>
      <c r="IL29" s="684"/>
      <c r="IM29" s="684"/>
      <c r="IN29" s="685"/>
    </row>
    <row r="30" spans="20:248" s="34" customFormat="1" ht="18" customHeight="1">
      <c r="T30" s="793"/>
      <c r="U30" s="794"/>
      <c r="V30" s="794"/>
      <c r="W30" s="795"/>
      <c r="X30" s="713"/>
      <c r="Y30" s="714"/>
      <c r="Z30" s="714"/>
      <c r="AA30" s="714"/>
      <c r="AB30" s="714"/>
      <c r="AC30" s="714"/>
      <c r="AD30" s="714"/>
      <c r="AE30" s="714"/>
      <c r="AF30" s="714"/>
      <c r="AG30" s="715"/>
      <c r="AH30" s="713"/>
      <c r="AI30" s="714"/>
      <c r="AJ30" s="714"/>
      <c r="AK30" s="714"/>
      <c r="AL30" s="714"/>
      <c r="AM30" s="714"/>
      <c r="AN30" s="714"/>
      <c r="AO30" s="714"/>
      <c r="AP30" s="714"/>
      <c r="AQ30" s="715"/>
      <c r="AR30" s="713"/>
      <c r="AS30" s="714"/>
      <c r="AT30" s="714"/>
      <c r="AU30" s="714"/>
      <c r="AV30" s="714"/>
      <c r="AW30" s="714"/>
      <c r="AX30" s="714"/>
      <c r="AY30" s="714"/>
      <c r="AZ30" s="714"/>
      <c r="BA30" s="715"/>
      <c r="CA30" s="686"/>
      <c r="CB30" s="687"/>
      <c r="CC30" s="687"/>
      <c r="CD30" s="687"/>
      <c r="CE30" s="687"/>
      <c r="CF30" s="687"/>
      <c r="CG30" s="687"/>
      <c r="CH30" s="687"/>
      <c r="CI30" s="687"/>
      <c r="CJ30" s="687"/>
      <c r="CK30" s="687"/>
      <c r="CL30" s="687"/>
      <c r="CM30" s="687"/>
      <c r="CN30" s="687"/>
      <c r="CO30" s="687"/>
      <c r="CP30" s="687"/>
      <c r="CQ30" s="687"/>
      <c r="CR30" s="688"/>
      <c r="CS30" s="713"/>
      <c r="CT30" s="715"/>
      <c r="CV30" s="780"/>
      <c r="CW30" s="781"/>
      <c r="CX30" s="786"/>
      <c r="CY30" s="787"/>
      <c r="CZ30" s="686"/>
      <c r="DA30" s="687"/>
      <c r="DB30" s="687"/>
      <c r="DC30" s="687"/>
      <c r="DD30" s="687"/>
      <c r="DE30" s="687"/>
      <c r="DF30" s="687"/>
      <c r="DG30" s="687"/>
      <c r="DH30" s="687"/>
      <c r="DI30" s="687"/>
      <c r="DJ30" s="687"/>
      <c r="DK30" s="687"/>
      <c r="DL30" s="687"/>
      <c r="DM30" s="687"/>
      <c r="DN30" s="687"/>
      <c r="DO30" s="687"/>
      <c r="DP30" s="687"/>
      <c r="DQ30" s="687"/>
      <c r="DR30" s="687"/>
      <c r="DS30" s="688"/>
      <c r="DU30" s="780"/>
      <c r="DV30" s="781"/>
      <c r="DW30" s="786"/>
      <c r="DX30" s="787"/>
      <c r="DY30" s="686"/>
      <c r="DZ30" s="687"/>
      <c r="EA30" s="687"/>
      <c r="EB30" s="687"/>
      <c r="EC30" s="687"/>
      <c r="ED30" s="687"/>
      <c r="EE30" s="687"/>
      <c r="EF30" s="687"/>
      <c r="EG30" s="687"/>
      <c r="EH30" s="687"/>
      <c r="EI30" s="687"/>
      <c r="EJ30" s="687"/>
      <c r="EK30" s="687"/>
      <c r="EL30" s="687"/>
      <c r="EM30" s="687"/>
      <c r="EN30" s="687"/>
      <c r="EO30" s="687"/>
      <c r="EP30" s="687"/>
      <c r="EQ30" s="687"/>
      <c r="ER30" s="688"/>
      <c r="ET30" s="780"/>
      <c r="EU30" s="781"/>
      <c r="EV30" s="786"/>
      <c r="EW30" s="787"/>
      <c r="EX30" s="686"/>
      <c r="EY30" s="687"/>
      <c r="EZ30" s="687"/>
      <c r="FA30" s="687"/>
      <c r="FB30" s="687"/>
      <c r="FC30" s="687"/>
      <c r="FD30" s="687"/>
      <c r="FE30" s="687"/>
      <c r="FF30" s="687"/>
      <c r="FG30" s="687"/>
      <c r="FH30" s="687"/>
      <c r="FI30" s="687"/>
      <c r="FJ30" s="687"/>
      <c r="FK30" s="687"/>
      <c r="FL30" s="687"/>
      <c r="FM30" s="687"/>
      <c r="FN30" s="687"/>
      <c r="FO30" s="687"/>
      <c r="FP30" s="687"/>
      <c r="FQ30" s="688"/>
      <c r="FS30" s="780"/>
      <c r="FT30" s="781"/>
      <c r="FU30" s="786"/>
      <c r="FV30" s="787"/>
      <c r="FW30" s="686"/>
      <c r="FX30" s="687"/>
      <c r="FY30" s="687"/>
      <c r="FZ30" s="687"/>
      <c r="GA30" s="687"/>
      <c r="GB30" s="687"/>
      <c r="GC30" s="687"/>
      <c r="GD30" s="687"/>
      <c r="GE30" s="687"/>
      <c r="GF30" s="687"/>
      <c r="GG30" s="687"/>
      <c r="GH30" s="687"/>
      <c r="GI30" s="687"/>
      <c r="GJ30" s="687"/>
      <c r="GK30" s="687"/>
      <c r="GL30" s="687"/>
      <c r="GM30" s="687"/>
      <c r="GN30" s="687"/>
      <c r="GO30" s="687"/>
      <c r="GP30" s="688"/>
      <c r="GR30" s="780"/>
      <c r="GS30" s="781"/>
      <c r="GT30" s="786"/>
      <c r="GU30" s="787"/>
      <c r="GV30" s="686"/>
      <c r="GW30" s="687"/>
      <c r="GX30" s="687"/>
      <c r="GY30" s="687"/>
      <c r="GZ30" s="687"/>
      <c r="HA30" s="687"/>
      <c r="HB30" s="687"/>
      <c r="HC30" s="687"/>
      <c r="HD30" s="687"/>
      <c r="HE30" s="687"/>
      <c r="HF30" s="687"/>
      <c r="HG30" s="687"/>
      <c r="HH30" s="687"/>
      <c r="HI30" s="687"/>
      <c r="HJ30" s="687"/>
      <c r="HK30" s="687"/>
      <c r="HL30" s="687"/>
      <c r="HM30" s="687"/>
      <c r="HN30" s="687"/>
      <c r="HO30" s="688"/>
      <c r="HQ30" s="780"/>
      <c r="HR30" s="781"/>
      <c r="HS30" s="786"/>
      <c r="HT30" s="787"/>
      <c r="HU30" s="686"/>
      <c r="HV30" s="687"/>
      <c r="HW30" s="687"/>
      <c r="HX30" s="687"/>
      <c r="HY30" s="687"/>
      <c r="HZ30" s="687"/>
      <c r="IA30" s="687"/>
      <c r="IB30" s="687"/>
      <c r="IC30" s="687"/>
      <c r="ID30" s="687"/>
      <c r="IE30" s="687"/>
      <c r="IF30" s="687"/>
      <c r="IG30" s="687"/>
      <c r="IH30" s="687"/>
      <c r="II30" s="687"/>
      <c r="IJ30" s="687"/>
      <c r="IK30" s="687"/>
      <c r="IL30" s="687"/>
      <c r="IM30" s="687"/>
      <c r="IN30" s="688"/>
    </row>
    <row r="31" spans="20:248" s="34" customFormat="1" ht="18" customHeight="1">
      <c r="T31" s="793"/>
      <c r="U31" s="794"/>
      <c r="V31" s="794"/>
      <c r="W31" s="795"/>
      <c r="X31" s="713"/>
      <c r="Y31" s="714"/>
      <c r="Z31" s="714"/>
      <c r="AA31" s="714"/>
      <c r="AB31" s="714"/>
      <c r="AC31" s="714"/>
      <c r="AD31" s="714"/>
      <c r="AE31" s="714"/>
      <c r="AF31" s="714"/>
      <c r="AG31" s="715"/>
      <c r="AH31" s="713"/>
      <c r="AI31" s="714"/>
      <c r="AJ31" s="714"/>
      <c r="AK31" s="714"/>
      <c r="AL31" s="714"/>
      <c r="AM31" s="714"/>
      <c r="AN31" s="714"/>
      <c r="AO31" s="714"/>
      <c r="AP31" s="714"/>
      <c r="AQ31" s="715"/>
      <c r="AR31" s="713"/>
      <c r="AS31" s="714"/>
      <c r="AT31" s="714"/>
      <c r="AU31" s="714"/>
      <c r="AV31" s="714"/>
      <c r="AW31" s="714"/>
      <c r="AX31" s="714"/>
      <c r="AY31" s="714"/>
      <c r="AZ31" s="714"/>
      <c r="BA31" s="715"/>
      <c r="CA31" s="689"/>
      <c r="CB31" s="690"/>
      <c r="CC31" s="690"/>
      <c r="CD31" s="690"/>
      <c r="CE31" s="690"/>
      <c r="CF31" s="690"/>
      <c r="CG31" s="690"/>
      <c r="CH31" s="690"/>
      <c r="CI31" s="690"/>
      <c r="CJ31" s="690"/>
      <c r="CK31" s="690"/>
      <c r="CL31" s="690"/>
      <c r="CM31" s="690"/>
      <c r="CN31" s="690"/>
      <c r="CO31" s="690"/>
      <c r="CP31" s="690"/>
      <c r="CQ31" s="690"/>
      <c r="CR31" s="691"/>
      <c r="CS31" s="716"/>
      <c r="CT31" s="718"/>
      <c r="CV31" s="780"/>
      <c r="CW31" s="781"/>
      <c r="CX31" s="786"/>
      <c r="CY31" s="787"/>
      <c r="CZ31" s="686"/>
      <c r="DA31" s="687"/>
      <c r="DB31" s="687"/>
      <c r="DC31" s="687"/>
      <c r="DD31" s="687"/>
      <c r="DE31" s="687"/>
      <c r="DF31" s="687"/>
      <c r="DG31" s="687"/>
      <c r="DH31" s="687"/>
      <c r="DI31" s="687"/>
      <c r="DJ31" s="687"/>
      <c r="DK31" s="687"/>
      <c r="DL31" s="687"/>
      <c r="DM31" s="687"/>
      <c r="DN31" s="687"/>
      <c r="DO31" s="687"/>
      <c r="DP31" s="687"/>
      <c r="DQ31" s="687"/>
      <c r="DR31" s="687"/>
      <c r="DS31" s="688"/>
      <c r="DU31" s="780"/>
      <c r="DV31" s="781"/>
      <c r="DW31" s="786"/>
      <c r="DX31" s="787"/>
      <c r="DY31" s="686"/>
      <c r="DZ31" s="687"/>
      <c r="EA31" s="687"/>
      <c r="EB31" s="687"/>
      <c r="EC31" s="687"/>
      <c r="ED31" s="687"/>
      <c r="EE31" s="687"/>
      <c r="EF31" s="687"/>
      <c r="EG31" s="687"/>
      <c r="EH31" s="687"/>
      <c r="EI31" s="687"/>
      <c r="EJ31" s="687"/>
      <c r="EK31" s="687"/>
      <c r="EL31" s="687"/>
      <c r="EM31" s="687"/>
      <c r="EN31" s="687"/>
      <c r="EO31" s="687"/>
      <c r="EP31" s="687"/>
      <c r="EQ31" s="687"/>
      <c r="ER31" s="688"/>
      <c r="ET31" s="780"/>
      <c r="EU31" s="781"/>
      <c r="EV31" s="786"/>
      <c r="EW31" s="787"/>
      <c r="EX31" s="686"/>
      <c r="EY31" s="687"/>
      <c r="EZ31" s="687"/>
      <c r="FA31" s="687"/>
      <c r="FB31" s="687"/>
      <c r="FC31" s="687"/>
      <c r="FD31" s="687"/>
      <c r="FE31" s="687"/>
      <c r="FF31" s="687"/>
      <c r="FG31" s="687"/>
      <c r="FH31" s="687"/>
      <c r="FI31" s="687"/>
      <c r="FJ31" s="687"/>
      <c r="FK31" s="687"/>
      <c r="FL31" s="687"/>
      <c r="FM31" s="687"/>
      <c r="FN31" s="687"/>
      <c r="FO31" s="687"/>
      <c r="FP31" s="687"/>
      <c r="FQ31" s="688"/>
      <c r="FS31" s="780"/>
      <c r="FT31" s="781"/>
      <c r="FU31" s="786"/>
      <c r="FV31" s="787"/>
      <c r="FW31" s="686"/>
      <c r="FX31" s="687"/>
      <c r="FY31" s="687"/>
      <c r="FZ31" s="687"/>
      <c r="GA31" s="687"/>
      <c r="GB31" s="687"/>
      <c r="GC31" s="687"/>
      <c r="GD31" s="687"/>
      <c r="GE31" s="687"/>
      <c r="GF31" s="687"/>
      <c r="GG31" s="687"/>
      <c r="GH31" s="687"/>
      <c r="GI31" s="687"/>
      <c r="GJ31" s="687"/>
      <c r="GK31" s="687"/>
      <c r="GL31" s="687"/>
      <c r="GM31" s="687"/>
      <c r="GN31" s="687"/>
      <c r="GO31" s="687"/>
      <c r="GP31" s="688"/>
      <c r="GR31" s="780"/>
      <c r="GS31" s="781"/>
      <c r="GT31" s="786"/>
      <c r="GU31" s="787"/>
      <c r="GV31" s="686"/>
      <c r="GW31" s="687"/>
      <c r="GX31" s="687"/>
      <c r="GY31" s="687"/>
      <c r="GZ31" s="687"/>
      <c r="HA31" s="687"/>
      <c r="HB31" s="687"/>
      <c r="HC31" s="687"/>
      <c r="HD31" s="687"/>
      <c r="HE31" s="687"/>
      <c r="HF31" s="687"/>
      <c r="HG31" s="687"/>
      <c r="HH31" s="687"/>
      <c r="HI31" s="687"/>
      <c r="HJ31" s="687"/>
      <c r="HK31" s="687"/>
      <c r="HL31" s="687"/>
      <c r="HM31" s="687"/>
      <c r="HN31" s="687"/>
      <c r="HO31" s="688"/>
      <c r="HQ31" s="780"/>
      <c r="HR31" s="781"/>
      <c r="HS31" s="786"/>
      <c r="HT31" s="787"/>
      <c r="HU31" s="686"/>
      <c r="HV31" s="687"/>
      <c r="HW31" s="687"/>
      <c r="HX31" s="687"/>
      <c r="HY31" s="687"/>
      <c r="HZ31" s="687"/>
      <c r="IA31" s="687"/>
      <c r="IB31" s="687"/>
      <c r="IC31" s="687"/>
      <c r="ID31" s="687"/>
      <c r="IE31" s="687"/>
      <c r="IF31" s="687"/>
      <c r="IG31" s="687"/>
      <c r="IH31" s="687"/>
      <c r="II31" s="687"/>
      <c r="IJ31" s="687"/>
      <c r="IK31" s="687"/>
      <c r="IL31" s="687"/>
      <c r="IM31" s="687"/>
      <c r="IN31" s="688"/>
    </row>
    <row r="32" spans="20:248" s="34" customFormat="1" ht="18" customHeight="1">
      <c r="T32" s="793"/>
      <c r="U32" s="794"/>
      <c r="V32" s="794"/>
      <c r="W32" s="795"/>
      <c r="X32" s="716"/>
      <c r="Y32" s="717"/>
      <c r="Z32" s="717"/>
      <c r="AA32" s="717"/>
      <c r="AB32" s="717"/>
      <c r="AC32" s="717"/>
      <c r="AD32" s="717"/>
      <c r="AE32" s="717"/>
      <c r="AF32" s="717"/>
      <c r="AG32" s="718"/>
      <c r="AH32" s="716"/>
      <c r="AI32" s="717"/>
      <c r="AJ32" s="717"/>
      <c r="AK32" s="717"/>
      <c r="AL32" s="717"/>
      <c r="AM32" s="717"/>
      <c r="AN32" s="717"/>
      <c r="AO32" s="717"/>
      <c r="AP32" s="717"/>
      <c r="AQ32" s="718"/>
      <c r="AR32" s="716"/>
      <c r="AS32" s="717"/>
      <c r="AT32" s="717"/>
      <c r="AU32" s="717"/>
      <c r="AV32" s="717"/>
      <c r="AW32" s="717"/>
      <c r="AX32" s="717"/>
      <c r="AY32" s="717"/>
      <c r="AZ32" s="717"/>
      <c r="BA32" s="718"/>
      <c r="CA32" s="701" t="s">
        <v>1134</v>
      </c>
      <c r="CB32" s="702"/>
      <c r="CC32" s="702"/>
      <c r="CD32" s="702"/>
      <c r="CE32" s="702"/>
      <c r="CF32" s="702"/>
      <c r="CG32" s="702"/>
      <c r="CH32" s="702"/>
      <c r="CI32" s="702"/>
      <c r="CJ32" s="702"/>
      <c r="CK32" s="702"/>
      <c r="CL32" s="702"/>
      <c r="CM32" s="702"/>
      <c r="CN32" s="702"/>
      <c r="CO32" s="702"/>
      <c r="CP32" s="702"/>
      <c r="CQ32" s="702"/>
      <c r="CR32" s="703"/>
      <c r="CS32" s="692">
        <v>10</v>
      </c>
      <c r="CT32" s="694"/>
      <c r="CV32" s="780"/>
      <c r="CW32" s="781"/>
      <c r="CX32" s="786"/>
      <c r="CY32" s="787"/>
      <c r="CZ32" s="686"/>
      <c r="DA32" s="687"/>
      <c r="DB32" s="687"/>
      <c r="DC32" s="687"/>
      <c r="DD32" s="687"/>
      <c r="DE32" s="687"/>
      <c r="DF32" s="687"/>
      <c r="DG32" s="687"/>
      <c r="DH32" s="687"/>
      <c r="DI32" s="687"/>
      <c r="DJ32" s="687"/>
      <c r="DK32" s="687"/>
      <c r="DL32" s="687"/>
      <c r="DM32" s="687"/>
      <c r="DN32" s="687"/>
      <c r="DO32" s="687"/>
      <c r="DP32" s="687"/>
      <c r="DQ32" s="687"/>
      <c r="DR32" s="687"/>
      <c r="DS32" s="688"/>
      <c r="DU32" s="780"/>
      <c r="DV32" s="781"/>
      <c r="DW32" s="786"/>
      <c r="DX32" s="787"/>
      <c r="DY32" s="686"/>
      <c r="DZ32" s="687"/>
      <c r="EA32" s="687"/>
      <c r="EB32" s="687"/>
      <c r="EC32" s="687"/>
      <c r="ED32" s="687"/>
      <c r="EE32" s="687"/>
      <c r="EF32" s="687"/>
      <c r="EG32" s="687"/>
      <c r="EH32" s="687"/>
      <c r="EI32" s="687"/>
      <c r="EJ32" s="687"/>
      <c r="EK32" s="687"/>
      <c r="EL32" s="687"/>
      <c r="EM32" s="687"/>
      <c r="EN32" s="687"/>
      <c r="EO32" s="687"/>
      <c r="EP32" s="687"/>
      <c r="EQ32" s="687"/>
      <c r="ER32" s="688"/>
      <c r="ET32" s="780"/>
      <c r="EU32" s="781"/>
      <c r="EV32" s="786"/>
      <c r="EW32" s="787"/>
      <c r="EX32" s="686"/>
      <c r="EY32" s="687"/>
      <c r="EZ32" s="687"/>
      <c r="FA32" s="687"/>
      <c r="FB32" s="687"/>
      <c r="FC32" s="687"/>
      <c r="FD32" s="687"/>
      <c r="FE32" s="687"/>
      <c r="FF32" s="687"/>
      <c r="FG32" s="687"/>
      <c r="FH32" s="687"/>
      <c r="FI32" s="687"/>
      <c r="FJ32" s="687"/>
      <c r="FK32" s="687"/>
      <c r="FL32" s="687"/>
      <c r="FM32" s="687"/>
      <c r="FN32" s="687"/>
      <c r="FO32" s="687"/>
      <c r="FP32" s="687"/>
      <c r="FQ32" s="688"/>
      <c r="FS32" s="780"/>
      <c r="FT32" s="781"/>
      <c r="FU32" s="786"/>
      <c r="FV32" s="787"/>
      <c r="FW32" s="686"/>
      <c r="FX32" s="687"/>
      <c r="FY32" s="687"/>
      <c r="FZ32" s="687"/>
      <c r="GA32" s="687"/>
      <c r="GB32" s="687"/>
      <c r="GC32" s="687"/>
      <c r="GD32" s="687"/>
      <c r="GE32" s="687"/>
      <c r="GF32" s="687"/>
      <c r="GG32" s="687"/>
      <c r="GH32" s="687"/>
      <c r="GI32" s="687"/>
      <c r="GJ32" s="687"/>
      <c r="GK32" s="687"/>
      <c r="GL32" s="687"/>
      <c r="GM32" s="687"/>
      <c r="GN32" s="687"/>
      <c r="GO32" s="687"/>
      <c r="GP32" s="688"/>
      <c r="GR32" s="780"/>
      <c r="GS32" s="781"/>
      <c r="GT32" s="786"/>
      <c r="GU32" s="787"/>
      <c r="GV32" s="686"/>
      <c r="GW32" s="687"/>
      <c r="GX32" s="687"/>
      <c r="GY32" s="687"/>
      <c r="GZ32" s="687"/>
      <c r="HA32" s="687"/>
      <c r="HB32" s="687"/>
      <c r="HC32" s="687"/>
      <c r="HD32" s="687"/>
      <c r="HE32" s="687"/>
      <c r="HF32" s="687"/>
      <c r="HG32" s="687"/>
      <c r="HH32" s="687"/>
      <c r="HI32" s="687"/>
      <c r="HJ32" s="687"/>
      <c r="HK32" s="687"/>
      <c r="HL32" s="687"/>
      <c r="HM32" s="687"/>
      <c r="HN32" s="687"/>
      <c r="HO32" s="688"/>
      <c r="HQ32" s="780"/>
      <c r="HR32" s="781"/>
      <c r="HS32" s="786"/>
      <c r="HT32" s="787"/>
      <c r="HU32" s="686"/>
      <c r="HV32" s="687"/>
      <c r="HW32" s="687"/>
      <c r="HX32" s="687"/>
      <c r="HY32" s="687"/>
      <c r="HZ32" s="687"/>
      <c r="IA32" s="687"/>
      <c r="IB32" s="687"/>
      <c r="IC32" s="687"/>
      <c r="ID32" s="687"/>
      <c r="IE32" s="687"/>
      <c r="IF32" s="687"/>
      <c r="IG32" s="687"/>
      <c r="IH32" s="687"/>
      <c r="II32" s="687"/>
      <c r="IJ32" s="687"/>
      <c r="IK32" s="687"/>
      <c r="IL32" s="687"/>
      <c r="IM32" s="687"/>
      <c r="IN32" s="688"/>
    </row>
    <row r="33" spans="20:248" s="34" customFormat="1" ht="18" customHeight="1">
      <c r="T33" s="793"/>
      <c r="U33" s="794"/>
      <c r="V33" s="794"/>
      <c r="W33" s="795"/>
      <c r="X33" s="799" t="s">
        <v>1135</v>
      </c>
      <c r="Y33" s="800"/>
      <c r="Z33" s="800"/>
      <c r="AA33" s="800"/>
      <c r="AB33" s="800"/>
      <c r="AC33" s="800"/>
      <c r="AD33" s="800"/>
      <c r="AE33" s="800"/>
      <c r="AF33" s="800"/>
      <c r="AG33" s="801"/>
      <c r="AH33" s="692" t="s">
        <v>1136</v>
      </c>
      <c r="AI33" s="693"/>
      <c r="AJ33" s="693"/>
      <c r="AK33" s="693"/>
      <c r="AL33" s="693"/>
      <c r="AM33" s="693"/>
      <c r="AN33" s="693"/>
      <c r="AO33" s="693"/>
      <c r="AP33" s="693"/>
      <c r="AQ33" s="694"/>
      <c r="AR33" s="692" t="s">
        <v>1102</v>
      </c>
      <c r="AS33" s="693"/>
      <c r="AT33" s="693"/>
      <c r="AU33" s="693"/>
      <c r="AV33" s="693"/>
      <c r="AW33" s="693"/>
      <c r="AX33" s="693"/>
      <c r="AY33" s="693"/>
      <c r="AZ33" s="693"/>
      <c r="BA33" s="694"/>
      <c r="CA33" s="704"/>
      <c r="CB33" s="705"/>
      <c r="CC33" s="705"/>
      <c r="CD33" s="705"/>
      <c r="CE33" s="705"/>
      <c r="CF33" s="705"/>
      <c r="CG33" s="705"/>
      <c r="CH33" s="705"/>
      <c r="CI33" s="705"/>
      <c r="CJ33" s="705"/>
      <c r="CK33" s="705"/>
      <c r="CL33" s="705"/>
      <c r="CM33" s="705"/>
      <c r="CN33" s="705"/>
      <c r="CO33" s="705"/>
      <c r="CP33" s="705"/>
      <c r="CQ33" s="705"/>
      <c r="CR33" s="706"/>
      <c r="CS33" s="695"/>
      <c r="CT33" s="697"/>
      <c r="CV33" s="780"/>
      <c r="CW33" s="781"/>
      <c r="CX33" s="786"/>
      <c r="CY33" s="787"/>
      <c r="CZ33" s="686"/>
      <c r="DA33" s="687"/>
      <c r="DB33" s="687"/>
      <c r="DC33" s="687"/>
      <c r="DD33" s="687"/>
      <c r="DE33" s="687"/>
      <c r="DF33" s="687"/>
      <c r="DG33" s="687"/>
      <c r="DH33" s="687"/>
      <c r="DI33" s="687"/>
      <c r="DJ33" s="687"/>
      <c r="DK33" s="687"/>
      <c r="DL33" s="687"/>
      <c r="DM33" s="687"/>
      <c r="DN33" s="687"/>
      <c r="DO33" s="687"/>
      <c r="DP33" s="687"/>
      <c r="DQ33" s="687"/>
      <c r="DR33" s="687"/>
      <c r="DS33" s="688"/>
      <c r="DU33" s="780"/>
      <c r="DV33" s="781"/>
      <c r="DW33" s="786"/>
      <c r="DX33" s="787"/>
      <c r="DY33" s="686"/>
      <c r="DZ33" s="687"/>
      <c r="EA33" s="687"/>
      <c r="EB33" s="687"/>
      <c r="EC33" s="687"/>
      <c r="ED33" s="687"/>
      <c r="EE33" s="687"/>
      <c r="EF33" s="687"/>
      <c r="EG33" s="687"/>
      <c r="EH33" s="687"/>
      <c r="EI33" s="687"/>
      <c r="EJ33" s="687"/>
      <c r="EK33" s="687"/>
      <c r="EL33" s="687"/>
      <c r="EM33" s="687"/>
      <c r="EN33" s="687"/>
      <c r="EO33" s="687"/>
      <c r="EP33" s="687"/>
      <c r="EQ33" s="687"/>
      <c r="ER33" s="688"/>
      <c r="ET33" s="780"/>
      <c r="EU33" s="781"/>
      <c r="EV33" s="786"/>
      <c r="EW33" s="787"/>
      <c r="EX33" s="686"/>
      <c r="EY33" s="687"/>
      <c r="EZ33" s="687"/>
      <c r="FA33" s="687"/>
      <c r="FB33" s="687"/>
      <c r="FC33" s="687"/>
      <c r="FD33" s="687"/>
      <c r="FE33" s="687"/>
      <c r="FF33" s="687"/>
      <c r="FG33" s="687"/>
      <c r="FH33" s="687"/>
      <c r="FI33" s="687"/>
      <c r="FJ33" s="687"/>
      <c r="FK33" s="687"/>
      <c r="FL33" s="687"/>
      <c r="FM33" s="687"/>
      <c r="FN33" s="687"/>
      <c r="FO33" s="687"/>
      <c r="FP33" s="687"/>
      <c r="FQ33" s="688"/>
      <c r="FS33" s="780"/>
      <c r="FT33" s="781"/>
      <c r="FU33" s="786"/>
      <c r="FV33" s="787"/>
      <c r="FW33" s="686"/>
      <c r="FX33" s="687"/>
      <c r="FY33" s="687"/>
      <c r="FZ33" s="687"/>
      <c r="GA33" s="687"/>
      <c r="GB33" s="687"/>
      <c r="GC33" s="687"/>
      <c r="GD33" s="687"/>
      <c r="GE33" s="687"/>
      <c r="GF33" s="687"/>
      <c r="GG33" s="687"/>
      <c r="GH33" s="687"/>
      <c r="GI33" s="687"/>
      <c r="GJ33" s="687"/>
      <c r="GK33" s="687"/>
      <c r="GL33" s="687"/>
      <c r="GM33" s="687"/>
      <c r="GN33" s="687"/>
      <c r="GO33" s="687"/>
      <c r="GP33" s="688"/>
      <c r="GR33" s="780"/>
      <c r="GS33" s="781"/>
      <c r="GT33" s="786"/>
      <c r="GU33" s="787"/>
      <c r="GV33" s="686"/>
      <c r="GW33" s="687"/>
      <c r="GX33" s="687"/>
      <c r="GY33" s="687"/>
      <c r="GZ33" s="687"/>
      <c r="HA33" s="687"/>
      <c r="HB33" s="687"/>
      <c r="HC33" s="687"/>
      <c r="HD33" s="687"/>
      <c r="HE33" s="687"/>
      <c r="HF33" s="687"/>
      <c r="HG33" s="687"/>
      <c r="HH33" s="687"/>
      <c r="HI33" s="687"/>
      <c r="HJ33" s="687"/>
      <c r="HK33" s="687"/>
      <c r="HL33" s="687"/>
      <c r="HM33" s="687"/>
      <c r="HN33" s="687"/>
      <c r="HO33" s="688"/>
      <c r="HQ33" s="780"/>
      <c r="HR33" s="781"/>
      <c r="HS33" s="786"/>
      <c r="HT33" s="787"/>
      <c r="HU33" s="686"/>
      <c r="HV33" s="687"/>
      <c r="HW33" s="687"/>
      <c r="HX33" s="687"/>
      <c r="HY33" s="687"/>
      <c r="HZ33" s="687"/>
      <c r="IA33" s="687"/>
      <c r="IB33" s="687"/>
      <c r="IC33" s="687"/>
      <c r="ID33" s="687"/>
      <c r="IE33" s="687"/>
      <c r="IF33" s="687"/>
      <c r="IG33" s="687"/>
      <c r="IH33" s="687"/>
      <c r="II33" s="687"/>
      <c r="IJ33" s="687"/>
      <c r="IK33" s="687"/>
      <c r="IL33" s="687"/>
      <c r="IM33" s="687"/>
      <c r="IN33" s="688"/>
    </row>
    <row r="34" spans="20:248" s="34" customFormat="1" ht="18" customHeight="1">
      <c r="T34" s="793"/>
      <c r="U34" s="794"/>
      <c r="V34" s="794"/>
      <c r="W34" s="795"/>
      <c r="X34" s="802"/>
      <c r="Y34" s="803"/>
      <c r="Z34" s="803"/>
      <c r="AA34" s="803"/>
      <c r="AB34" s="803"/>
      <c r="AC34" s="803"/>
      <c r="AD34" s="803"/>
      <c r="AE34" s="803"/>
      <c r="AF34" s="803"/>
      <c r="AG34" s="804"/>
      <c r="AH34" s="695"/>
      <c r="AI34" s="696"/>
      <c r="AJ34" s="696"/>
      <c r="AK34" s="696"/>
      <c r="AL34" s="696"/>
      <c r="AM34" s="696"/>
      <c r="AN34" s="696"/>
      <c r="AO34" s="696"/>
      <c r="AP34" s="696"/>
      <c r="AQ34" s="697"/>
      <c r="AR34" s="695"/>
      <c r="AS34" s="696"/>
      <c r="AT34" s="696"/>
      <c r="AU34" s="696"/>
      <c r="AV34" s="696"/>
      <c r="AW34" s="696"/>
      <c r="AX34" s="696"/>
      <c r="AY34" s="696"/>
      <c r="AZ34" s="696"/>
      <c r="BA34" s="697"/>
      <c r="CA34" s="707"/>
      <c r="CB34" s="708"/>
      <c r="CC34" s="708"/>
      <c r="CD34" s="708"/>
      <c r="CE34" s="708"/>
      <c r="CF34" s="708"/>
      <c r="CG34" s="708"/>
      <c r="CH34" s="708"/>
      <c r="CI34" s="708"/>
      <c r="CJ34" s="708"/>
      <c r="CK34" s="708"/>
      <c r="CL34" s="708"/>
      <c r="CM34" s="708"/>
      <c r="CN34" s="708"/>
      <c r="CO34" s="708"/>
      <c r="CP34" s="708"/>
      <c r="CQ34" s="708"/>
      <c r="CR34" s="709"/>
      <c r="CS34" s="698"/>
      <c r="CT34" s="700"/>
      <c r="CV34" s="782"/>
      <c r="CW34" s="783"/>
      <c r="CX34" s="788"/>
      <c r="CY34" s="789"/>
      <c r="CZ34" s="689"/>
      <c r="DA34" s="690"/>
      <c r="DB34" s="690"/>
      <c r="DC34" s="690"/>
      <c r="DD34" s="690"/>
      <c r="DE34" s="690"/>
      <c r="DF34" s="690"/>
      <c r="DG34" s="690"/>
      <c r="DH34" s="690"/>
      <c r="DI34" s="690"/>
      <c r="DJ34" s="690"/>
      <c r="DK34" s="690"/>
      <c r="DL34" s="690"/>
      <c r="DM34" s="690"/>
      <c r="DN34" s="690"/>
      <c r="DO34" s="690"/>
      <c r="DP34" s="690"/>
      <c r="DQ34" s="690"/>
      <c r="DR34" s="690"/>
      <c r="DS34" s="691"/>
      <c r="DU34" s="782"/>
      <c r="DV34" s="783"/>
      <c r="DW34" s="788"/>
      <c r="DX34" s="789"/>
      <c r="DY34" s="689"/>
      <c r="DZ34" s="690"/>
      <c r="EA34" s="690"/>
      <c r="EB34" s="690"/>
      <c r="EC34" s="690"/>
      <c r="ED34" s="690"/>
      <c r="EE34" s="690"/>
      <c r="EF34" s="690"/>
      <c r="EG34" s="690"/>
      <c r="EH34" s="690"/>
      <c r="EI34" s="690"/>
      <c r="EJ34" s="690"/>
      <c r="EK34" s="690"/>
      <c r="EL34" s="690"/>
      <c r="EM34" s="690"/>
      <c r="EN34" s="690"/>
      <c r="EO34" s="690"/>
      <c r="EP34" s="690"/>
      <c r="EQ34" s="690"/>
      <c r="ER34" s="691"/>
      <c r="ET34" s="782"/>
      <c r="EU34" s="783"/>
      <c r="EV34" s="788"/>
      <c r="EW34" s="789"/>
      <c r="EX34" s="689"/>
      <c r="EY34" s="690"/>
      <c r="EZ34" s="690"/>
      <c r="FA34" s="690"/>
      <c r="FB34" s="690"/>
      <c r="FC34" s="690"/>
      <c r="FD34" s="690"/>
      <c r="FE34" s="690"/>
      <c r="FF34" s="690"/>
      <c r="FG34" s="690"/>
      <c r="FH34" s="690"/>
      <c r="FI34" s="690"/>
      <c r="FJ34" s="690"/>
      <c r="FK34" s="690"/>
      <c r="FL34" s="690"/>
      <c r="FM34" s="690"/>
      <c r="FN34" s="690"/>
      <c r="FO34" s="690"/>
      <c r="FP34" s="690"/>
      <c r="FQ34" s="691"/>
      <c r="FS34" s="782"/>
      <c r="FT34" s="783"/>
      <c r="FU34" s="788"/>
      <c r="FV34" s="789"/>
      <c r="FW34" s="689"/>
      <c r="FX34" s="690"/>
      <c r="FY34" s="690"/>
      <c r="FZ34" s="690"/>
      <c r="GA34" s="690"/>
      <c r="GB34" s="690"/>
      <c r="GC34" s="690"/>
      <c r="GD34" s="690"/>
      <c r="GE34" s="690"/>
      <c r="GF34" s="690"/>
      <c r="GG34" s="690"/>
      <c r="GH34" s="690"/>
      <c r="GI34" s="690"/>
      <c r="GJ34" s="690"/>
      <c r="GK34" s="690"/>
      <c r="GL34" s="690"/>
      <c r="GM34" s="690"/>
      <c r="GN34" s="690"/>
      <c r="GO34" s="690"/>
      <c r="GP34" s="691"/>
      <c r="GR34" s="782"/>
      <c r="GS34" s="783"/>
      <c r="GT34" s="788"/>
      <c r="GU34" s="789"/>
      <c r="GV34" s="689"/>
      <c r="GW34" s="690"/>
      <c r="GX34" s="690"/>
      <c r="GY34" s="690"/>
      <c r="GZ34" s="690"/>
      <c r="HA34" s="690"/>
      <c r="HB34" s="690"/>
      <c r="HC34" s="690"/>
      <c r="HD34" s="690"/>
      <c r="HE34" s="690"/>
      <c r="HF34" s="690"/>
      <c r="HG34" s="690"/>
      <c r="HH34" s="690"/>
      <c r="HI34" s="690"/>
      <c r="HJ34" s="690"/>
      <c r="HK34" s="690"/>
      <c r="HL34" s="690"/>
      <c r="HM34" s="690"/>
      <c r="HN34" s="690"/>
      <c r="HO34" s="691"/>
      <c r="HQ34" s="782"/>
      <c r="HR34" s="783"/>
      <c r="HS34" s="788"/>
      <c r="HT34" s="789"/>
      <c r="HU34" s="689"/>
      <c r="HV34" s="690"/>
      <c r="HW34" s="690"/>
      <c r="HX34" s="690"/>
      <c r="HY34" s="690"/>
      <c r="HZ34" s="690"/>
      <c r="IA34" s="690"/>
      <c r="IB34" s="690"/>
      <c r="IC34" s="690"/>
      <c r="ID34" s="690"/>
      <c r="IE34" s="690"/>
      <c r="IF34" s="690"/>
      <c r="IG34" s="690"/>
      <c r="IH34" s="690"/>
      <c r="II34" s="690"/>
      <c r="IJ34" s="690"/>
      <c r="IK34" s="690"/>
      <c r="IL34" s="690"/>
      <c r="IM34" s="690"/>
      <c r="IN34" s="691"/>
    </row>
    <row r="35" spans="20:248" s="34" customFormat="1" ht="18" customHeight="1">
      <c r="T35" s="793"/>
      <c r="U35" s="794"/>
      <c r="V35" s="794"/>
      <c r="W35" s="795"/>
      <c r="X35" s="802"/>
      <c r="Y35" s="803"/>
      <c r="Z35" s="803"/>
      <c r="AA35" s="803"/>
      <c r="AB35" s="803"/>
      <c r="AC35" s="803"/>
      <c r="AD35" s="803"/>
      <c r="AE35" s="803"/>
      <c r="AF35" s="803"/>
      <c r="AG35" s="804"/>
      <c r="AH35" s="695"/>
      <c r="AI35" s="696"/>
      <c r="AJ35" s="696"/>
      <c r="AK35" s="696"/>
      <c r="AL35" s="696"/>
      <c r="AM35" s="696"/>
      <c r="AN35" s="696"/>
      <c r="AO35" s="696"/>
      <c r="AP35" s="696"/>
      <c r="AQ35" s="697"/>
      <c r="AR35" s="695"/>
      <c r="AS35" s="696"/>
      <c r="AT35" s="696"/>
      <c r="AU35" s="696"/>
      <c r="AV35" s="696"/>
      <c r="AW35" s="696"/>
      <c r="AX35" s="696"/>
      <c r="AY35" s="696"/>
      <c r="AZ35" s="696"/>
      <c r="BA35" s="697"/>
      <c r="CV35" s="778" t="s">
        <v>1081</v>
      </c>
      <c r="CW35" s="779"/>
      <c r="CX35" s="784">
        <v>6</v>
      </c>
      <c r="CY35" s="785"/>
      <c r="CZ35" s="701" t="s">
        <v>1137</v>
      </c>
      <c r="DA35" s="702"/>
      <c r="DB35" s="702"/>
      <c r="DC35" s="702"/>
      <c r="DD35" s="702"/>
      <c r="DE35" s="702"/>
      <c r="DF35" s="702"/>
      <c r="DG35" s="702"/>
      <c r="DH35" s="702"/>
      <c r="DI35" s="702"/>
      <c r="DJ35" s="702"/>
      <c r="DK35" s="702"/>
      <c r="DL35" s="702"/>
      <c r="DM35" s="702"/>
      <c r="DN35" s="702"/>
      <c r="DO35" s="702"/>
      <c r="DP35" s="702"/>
      <c r="DQ35" s="702"/>
      <c r="DR35" s="702"/>
      <c r="DS35" s="703"/>
      <c r="DU35" s="778" t="s">
        <v>1081</v>
      </c>
      <c r="DV35" s="779"/>
      <c r="DW35" s="784">
        <v>6</v>
      </c>
      <c r="DX35" s="785"/>
      <c r="DY35" s="701" t="s">
        <v>1138</v>
      </c>
      <c r="DZ35" s="702"/>
      <c r="EA35" s="702"/>
      <c r="EB35" s="702"/>
      <c r="EC35" s="702"/>
      <c r="ED35" s="702"/>
      <c r="EE35" s="702"/>
      <c r="EF35" s="702"/>
      <c r="EG35" s="702"/>
      <c r="EH35" s="702"/>
      <c r="EI35" s="702"/>
      <c r="EJ35" s="702"/>
      <c r="EK35" s="702"/>
      <c r="EL35" s="702"/>
      <c r="EM35" s="702"/>
      <c r="EN35" s="702"/>
      <c r="EO35" s="702"/>
      <c r="EP35" s="702"/>
      <c r="EQ35" s="702"/>
      <c r="ER35" s="703"/>
      <c r="ET35" s="778" t="s">
        <v>1081</v>
      </c>
      <c r="EU35" s="779"/>
      <c r="EV35" s="784">
        <v>6</v>
      </c>
      <c r="EW35" s="785"/>
      <c r="EX35" s="701" t="s">
        <v>1137</v>
      </c>
      <c r="EY35" s="702"/>
      <c r="EZ35" s="702"/>
      <c r="FA35" s="702"/>
      <c r="FB35" s="702"/>
      <c r="FC35" s="702"/>
      <c r="FD35" s="702"/>
      <c r="FE35" s="702"/>
      <c r="FF35" s="702"/>
      <c r="FG35" s="702"/>
      <c r="FH35" s="702"/>
      <c r="FI35" s="702"/>
      <c r="FJ35" s="702"/>
      <c r="FK35" s="702"/>
      <c r="FL35" s="702"/>
      <c r="FM35" s="702"/>
      <c r="FN35" s="702"/>
      <c r="FO35" s="702"/>
      <c r="FP35" s="702"/>
      <c r="FQ35" s="703"/>
      <c r="FS35" s="778" t="s">
        <v>1081</v>
      </c>
      <c r="FT35" s="779"/>
      <c r="FU35" s="784">
        <v>6</v>
      </c>
      <c r="FV35" s="785"/>
      <c r="FW35" s="701" t="s">
        <v>1139</v>
      </c>
      <c r="FX35" s="702"/>
      <c r="FY35" s="702"/>
      <c r="FZ35" s="702"/>
      <c r="GA35" s="702"/>
      <c r="GB35" s="702"/>
      <c r="GC35" s="702"/>
      <c r="GD35" s="702"/>
      <c r="GE35" s="702"/>
      <c r="GF35" s="702"/>
      <c r="GG35" s="702"/>
      <c r="GH35" s="702"/>
      <c r="GI35" s="702"/>
      <c r="GJ35" s="702"/>
      <c r="GK35" s="702"/>
      <c r="GL35" s="702"/>
      <c r="GM35" s="702"/>
      <c r="GN35" s="702"/>
      <c r="GO35" s="702"/>
      <c r="GP35" s="703"/>
      <c r="GR35" s="778" t="s">
        <v>1081</v>
      </c>
      <c r="GS35" s="779"/>
      <c r="GT35" s="784">
        <v>6</v>
      </c>
      <c r="GU35" s="785"/>
      <c r="GV35" s="701" t="s">
        <v>1140</v>
      </c>
      <c r="GW35" s="702"/>
      <c r="GX35" s="702"/>
      <c r="GY35" s="702"/>
      <c r="GZ35" s="702"/>
      <c r="HA35" s="702"/>
      <c r="HB35" s="702"/>
      <c r="HC35" s="702"/>
      <c r="HD35" s="702"/>
      <c r="HE35" s="702"/>
      <c r="HF35" s="702"/>
      <c r="HG35" s="702"/>
      <c r="HH35" s="702"/>
      <c r="HI35" s="702"/>
      <c r="HJ35" s="702"/>
      <c r="HK35" s="702"/>
      <c r="HL35" s="702"/>
      <c r="HM35" s="702"/>
      <c r="HN35" s="702"/>
      <c r="HO35" s="703"/>
      <c r="HQ35" s="778" t="s">
        <v>1081</v>
      </c>
      <c r="HR35" s="779"/>
      <c r="HS35" s="784">
        <v>6</v>
      </c>
      <c r="HT35" s="785"/>
      <c r="HU35" s="701" t="s">
        <v>1140</v>
      </c>
      <c r="HV35" s="702"/>
      <c r="HW35" s="702"/>
      <c r="HX35" s="702"/>
      <c r="HY35" s="702"/>
      <c r="HZ35" s="702"/>
      <c r="IA35" s="702"/>
      <c r="IB35" s="702"/>
      <c r="IC35" s="702"/>
      <c r="ID35" s="702"/>
      <c r="IE35" s="702"/>
      <c r="IF35" s="702"/>
      <c r="IG35" s="702"/>
      <c r="IH35" s="702"/>
      <c r="II35" s="702"/>
      <c r="IJ35" s="702"/>
      <c r="IK35" s="702"/>
      <c r="IL35" s="702"/>
      <c r="IM35" s="702"/>
      <c r="IN35" s="703"/>
    </row>
    <row r="36" spans="20:248" s="34" customFormat="1" ht="18" customHeight="1">
      <c r="T36" s="793"/>
      <c r="U36" s="794"/>
      <c r="V36" s="794"/>
      <c r="W36" s="795"/>
      <c r="X36" s="802"/>
      <c r="Y36" s="803"/>
      <c r="Z36" s="803"/>
      <c r="AA36" s="803"/>
      <c r="AB36" s="803"/>
      <c r="AC36" s="803"/>
      <c r="AD36" s="803"/>
      <c r="AE36" s="803"/>
      <c r="AF36" s="803"/>
      <c r="AG36" s="804"/>
      <c r="AH36" s="695"/>
      <c r="AI36" s="696"/>
      <c r="AJ36" s="696"/>
      <c r="AK36" s="696"/>
      <c r="AL36" s="696"/>
      <c r="AM36" s="696"/>
      <c r="AN36" s="696"/>
      <c r="AO36" s="696"/>
      <c r="AP36" s="696"/>
      <c r="AQ36" s="697"/>
      <c r="AR36" s="695"/>
      <c r="AS36" s="696"/>
      <c r="AT36" s="696"/>
      <c r="AU36" s="696"/>
      <c r="AV36" s="696"/>
      <c r="AW36" s="696"/>
      <c r="AX36" s="696"/>
      <c r="AY36" s="696"/>
      <c r="AZ36" s="696"/>
      <c r="BA36" s="697"/>
      <c r="CV36" s="780"/>
      <c r="CW36" s="781"/>
      <c r="CX36" s="786"/>
      <c r="CY36" s="787"/>
      <c r="CZ36" s="704"/>
      <c r="DA36" s="705"/>
      <c r="DB36" s="705"/>
      <c r="DC36" s="705"/>
      <c r="DD36" s="705"/>
      <c r="DE36" s="705"/>
      <c r="DF36" s="705"/>
      <c r="DG36" s="705"/>
      <c r="DH36" s="705"/>
      <c r="DI36" s="705"/>
      <c r="DJ36" s="705"/>
      <c r="DK36" s="705"/>
      <c r="DL36" s="705"/>
      <c r="DM36" s="705"/>
      <c r="DN36" s="705"/>
      <c r="DO36" s="705"/>
      <c r="DP36" s="705"/>
      <c r="DQ36" s="705"/>
      <c r="DR36" s="705"/>
      <c r="DS36" s="706"/>
      <c r="DU36" s="780"/>
      <c r="DV36" s="781"/>
      <c r="DW36" s="786"/>
      <c r="DX36" s="787"/>
      <c r="DY36" s="704"/>
      <c r="DZ36" s="705"/>
      <c r="EA36" s="705"/>
      <c r="EB36" s="705"/>
      <c r="EC36" s="705"/>
      <c r="ED36" s="705"/>
      <c r="EE36" s="705"/>
      <c r="EF36" s="705"/>
      <c r="EG36" s="705"/>
      <c r="EH36" s="705"/>
      <c r="EI36" s="705"/>
      <c r="EJ36" s="705"/>
      <c r="EK36" s="705"/>
      <c r="EL36" s="705"/>
      <c r="EM36" s="705"/>
      <c r="EN36" s="705"/>
      <c r="EO36" s="705"/>
      <c r="EP36" s="705"/>
      <c r="EQ36" s="705"/>
      <c r="ER36" s="706"/>
      <c r="ET36" s="780"/>
      <c r="EU36" s="781"/>
      <c r="EV36" s="786"/>
      <c r="EW36" s="787"/>
      <c r="EX36" s="704"/>
      <c r="EY36" s="705"/>
      <c r="EZ36" s="705"/>
      <c r="FA36" s="705"/>
      <c r="FB36" s="705"/>
      <c r="FC36" s="705"/>
      <c r="FD36" s="705"/>
      <c r="FE36" s="705"/>
      <c r="FF36" s="705"/>
      <c r="FG36" s="705"/>
      <c r="FH36" s="705"/>
      <c r="FI36" s="705"/>
      <c r="FJ36" s="705"/>
      <c r="FK36" s="705"/>
      <c r="FL36" s="705"/>
      <c r="FM36" s="705"/>
      <c r="FN36" s="705"/>
      <c r="FO36" s="705"/>
      <c r="FP36" s="705"/>
      <c r="FQ36" s="706"/>
      <c r="FS36" s="780"/>
      <c r="FT36" s="781"/>
      <c r="FU36" s="786"/>
      <c r="FV36" s="787"/>
      <c r="FW36" s="704"/>
      <c r="FX36" s="705"/>
      <c r="FY36" s="705"/>
      <c r="FZ36" s="705"/>
      <c r="GA36" s="705"/>
      <c r="GB36" s="705"/>
      <c r="GC36" s="705"/>
      <c r="GD36" s="705"/>
      <c r="GE36" s="705"/>
      <c r="GF36" s="705"/>
      <c r="GG36" s="705"/>
      <c r="GH36" s="705"/>
      <c r="GI36" s="705"/>
      <c r="GJ36" s="705"/>
      <c r="GK36" s="705"/>
      <c r="GL36" s="705"/>
      <c r="GM36" s="705"/>
      <c r="GN36" s="705"/>
      <c r="GO36" s="705"/>
      <c r="GP36" s="706"/>
      <c r="GR36" s="780"/>
      <c r="GS36" s="781"/>
      <c r="GT36" s="786"/>
      <c r="GU36" s="787"/>
      <c r="GV36" s="704"/>
      <c r="GW36" s="705"/>
      <c r="GX36" s="705"/>
      <c r="GY36" s="705"/>
      <c r="GZ36" s="705"/>
      <c r="HA36" s="705"/>
      <c r="HB36" s="705"/>
      <c r="HC36" s="705"/>
      <c r="HD36" s="705"/>
      <c r="HE36" s="705"/>
      <c r="HF36" s="705"/>
      <c r="HG36" s="705"/>
      <c r="HH36" s="705"/>
      <c r="HI36" s="705"/>
      <c r="HJ36" s="705"/>
      <c r="HK36" s="705"/>
      <c r="HL36" s="705"/>
      <c r="HM36" s="705"/>
      <c r="HN36" s="705"/>
      <c r="HO36" s="706"/>
      <c r="HQ36" s="780"/>
      <c r="HR36" s="781"/>
      <c r="HS36" s="786"/>
      <c r="HT36" s="787"/>
      <c r="HU36" s="704"/>
      <c r="HV36" s="705"/>
      <c r="HW36" s="705"/>
      <c r="HX36" s="705"/>
      <c r="HY36" s="705"/>
      <c r="HZ36" s="705"/>
      <c r="IA36" s="705"/>
      <c r="IB36" s="705"/>
      <c r="IC36" s="705"/>
      <c r="ID36" s="705"/>
      <c r="IE36" s="705"/>
      <c r="IF36" s="705"/>
      <c r="IG36" s="705"/>
      <c r="IH36" s="705"/>
      <c r="II36" s="705"/>
      <c r="IJ36" s="705"/>
      <c r="IK36" s="705"/>
      <c r="IL36" s="705"/>
      <c r="IM36" s="705"/>
      <c r="IN36" s="706"/>
    </row>
    <row r="37" spans="20:248" s="34" customFormat="1" ht="18" customHeight="1">
      <c r="T37" s="793"/>
      <c r="U37" s="794"/>
      <c r="V37" s="794"/>
      <c r="W37" s="795"/>
      <c r="X37" s="802"/>
      <c r="Y37" s="803"/>
      <c r="Z37" s="803"/>
      <c r="AA37" s="803"/>
      <c r="AB37" s="803"/>
      <c r="AC37" s="803"/>
      <c r="AD37" s="803"/>
      <c r="AE37" s="803"/>
      <c r="AF37" s="803"/>
      <c r="AG37" s="804"/>
      <c r="AH37" s="695"/>
      <c r="AI37" s="696"/>
      <c r="AJ37" s="696"/>
      <c r="AK37" s="696"/>
      <c r="AL37" s="696"/>
      <c r="AM37" s="696"/>
      <c r="AN37" s="696"/>
      <c r="AO37" s="696"/>
      <c r="AP37" s="696"/>
      <c r="AQ37" s="697"/>
      <c r="AR37" s="695"/>
      <c r="AS37" s="696"/>
      <c r="AT37" s="696"/>
      <c r="AU37" s="696"/>
      <c r="AV37" s="696"/>
      <c r="AW37" s="696"/>
      <c r="AX37" s="696"/>
      <c r="AY37" s="696"/>
      <c r="AZ37" s="696"/>
      <c r="BA37" s="697"/>
      <c r="CV37" s="780"/>
      <c r="CW37" s="781"/>
      <c r="CX37" s="786"/>
      <c r="CY37" s="787"/>
      <c r="CZ37" s="704"/>
      <c r="DA37" s="705"/>
      <c r="DB37" s="705"/>
      <c r="DC37" s="705"/>
      <c r="DD37" s="705"/>
      <c r="DE37" s="705"/>
      <c r="DF37" s="705"/>
      <c r="DG37" s="705"/>
      <c r="DH37" s="705"/>
      <c r="DI37" s="705"/>
      <c r="DJ37" s="705"/>
      <c r="DK37" s="705"/>
      <c r="DL37" s="705"/>
      <c r="DM37" s="705"/>
      <c r="DN37" s="705"/>
      <c r="DO37" s="705"/>
      <c r="DP37" s="705"/>
      <c r="DQ37" s="705"/>
      <c r="DR37" s="705"/>
      <c r="DS37" s="706"/>
      <c r="DU37" s="780"/>
      <c r="DV37" s="781"/>
      <c r="DW37" s="786"/>
      <c r="DX37" s="787"/>
      <c r="DY37" s="704"/>
      <c r="DZ37" s="705"/>
      <c r="EA37" s="705"/>
      <c r="EB37" s="705"/>
      <c r="EC37" s="705"/>
      <c r="ED37" s="705"/>
      <c r="EE37" s="705"/>
      <c r="EF37" s="705"/>
      <c r="EG37" s="705"/>
      <c r="EH37" s="705"/>
      <c r="EI37" s="705"/>
      <c r="EJ37" s="705"/>
      <c r="EK37" s="705"/>
      <c r="EL37" s="705"/>
      <c r="EM37" s="705"/>
      <c r="EN37" s="705"/>
      <c r="EO37" s="705"/>
      <c r="EP37" s="705"/>
      <c r="EQ37" s="705"/>
      <c r="ER37" s="706"/>
      <c r="ET37" s="780"/>
      <c r="EU37" s="781"/>
      <c r="EV37" s="786"/>
      <c r="EW37" s="787"/>
      <c r="EX37" s="704"/>
      <c r="EY37" s="705"/>
      <c r="EZ37" s="705"/>
      <c r="FA37" s="705"/>
      <c r="FB37" s="705"/>
      <c r="FC37" s="705"/>
      <c r="FD37" s="705"/>
      <c r="FE37" s="705"/>
      <c r="FF37" s="705"/>
      <c r="FG37" s="705"/>
      <c r="FH37" s="705"/>
      <c r="FI37" s="705"/>
      <c r="FJ37" s="705"/>
      <c r="FK37" s="705"/>
      <c r="FL37" s="705"/>
      <c r="FM37" s="705"/>
      <c r="FN37" s="705"/>
      <c r="FO37" s="705"/>
      <c r="FP37" s="705"/>
      <c r="FQ37" s="706"/>
      <c r="FS37" s="780"/>
      <c r="FT37" s="781"/>
      <c r="FU37" s="786"/>
      <c r="FV37" s="787"/>
      <c r="FW37" s="704"/>
      <c r="FX37" s="705"/>
      <c r="FY37" s="705"/>
      <c r="FZ37" s="705"/>
      <c r="GA37" s="705"/>
      <c r="GB37" s="705"/>
      <c r="GC37" s="705"/>
      <c r="GD37" s="705"/>
      <c r="GE37" s="705"/>
      <c r="GF37" s="705"/>
      <c r="GG37" s="705"/>
      <c r="GH37" s="705"/>
      <c r="GI37" s="705"/>
      <c r="GJ37" s="705"/>
      <c r="GK37" s="705"/>
      <c r="GL37" s="705"/>
      <c r="GM37" s="705"/>
      <c r="GN37" s="705"/>
      <c r="GO37" s="705"/>
      <c r="GP37" s="706"/>
      <c r="GR37" s="780"/>
      <c r="GS37" s="781"/>
      <c r="GT37" s="786"/>
      <c r="GU37" s="787"/>
      <c r="GV37" s="704"/>
      <c r="GW37" s="705"/>
      <c r="GX37" s="705"/>
      <c r="GY37" s="705"/>
      <c r="GZ37" s="705"/>
      <c r="HA37" s="705"/>
      <c r="HB37" s="705"/>
      <c r="HC37" s="705"/>
      <c r="HD37" s="705"/>
      <c r="HE37" s="705"/>
      <c r="HF37" s="705"/>
      <c r="HG37" s="705"/>
      <c r="HH37" s="705"/>
      <c r="HI37" s="705"/>
      <c r="HJ37" s="705"/>
      <c r="HK37" s="705"/>
      <c r="HL37" s="705"/>
      <c r="HM37" s="705"/>
      <c r="HN37" s="705"/>
      <c r="HO37" s="706"/>
      <c r="HQ37" s="780"/>
      <c r="HR37" s="781"/>
      <c r="HS37" s="786"/>
      <c r="HT37" s="787"/>
      <c r="HU37" s="704"/>
      <c r="HV37" s="705"/>
      <c r="HW37" s="705"/>
      <c r="HX37" s="705"/>
      <c r="HY37" s="705"/>
      <c r="HZ37" s="705"/>
      <c r="IA37" s="705"/>
      <c r="IB37" s="705"/>
      <c r="IC37" s="705"/>
      <c r="ID37" s="705"/>
      <c r="IE37" s="705"/>
      <c r="IF37" s="705"/>
      <c r="IG37" s="705"/>
      <c r="IH37" s="705"/>
      <c r="II37" s="705"/>
      <c r="IJ37" s="705"/>
      <c r="IK37" s="705"/>
      <c r="IL37" s="705"/>
      <c r="IM37" s="705"/>
      <c r="IN37" s="706"/>
    </row>
    <row r="38" spans="20:248" s="34" customFormat="1" ht="18" customHeight="1">
      <c r="T38" s="793"/>
      <c r="U38" s="794"/>
      <c r="V38" s="794"/>
      <c r="W38" s="795"/>
      <c r="X38" s="805"/>
      <c r="Y38" s="806"/>
      <c r="Z38" s="806"/>
      <c r="AA38" s="806"/>
      <c r="AB38" s="806"/>
      <c r="AC38" s="806"/>
      <c r="AD38" s="806"/>
      <c r="AE38" s="806"/>
      <c r="AF38" s="806"/>
      <c r="AG38" s="807"/>
      <c r="AH38" s="698"/>
      <c r="AI38" s="699"/>
      <c r="AJ38" s="699"/>
      <c r="AK38" s="699"/>
      <c r="AL38" s="699"/>
      <c r="AM38" s="699"/>
      <c r="AN38" s="699"/>
      <c r="AO38" s="699"/>
      <c r="AP38" s="699"/>
      <c r="AQ38" s="700"/>
      <c r="AR38" s="698"/>
      <c r="AS38" s="699"/>
      <c r="AT38" s="699"/>
      <c r="AU38" s="699"/>
      <c r="AV38" s="699"/>
      <c r="AW38" s="699"/>
      <c r="AX38" s="699"/>
      <c r="AY38" s="699"/>
      <c r="AZ38" s="699"/>
      <c r="BA38" s="700"/>
      <c r="CV38" s="780"/>
      <c r="CW38" s="781"/>
      <c r="CX38" s="786"/>
      <c r="CY38" s="787"/>
      <c r="CZ38" s="704"/>
      <c r="DA38" s="705"/>
      <c r="DB38" s="705"/>
      <c r="DC38" s="705"/>
      <c r="DD38" s="705"/>
      <c r="DE38" s="705"/>
      <c r="DF38" s="705"/>
      <c r="DG38" s="705"/>
      <c r="DH38" s="705"/>
      <c r="DI38" s="705"/>
      <c r="DJ38" s="705"/>
      <c r="DK38" s="705"/>
      <c r="DL38" s="705"/>
      <c r="DM38" s="705"/>
      <c r="DN38" s="705"/>
      <c r="DO38" s="705"/>
      <c r="DP38" s="705"/>
      <c r="DQ38" s="705"/>
      <c r="DR38" s="705"/>
      <c r="DS38" s="706"/>
      <c r="DU38" s="780"/>
      <c r="DV38" s="781"/>
      <c r="DW38" s="786"/>
      <c r="DX38" s="787"/>
      <c r="DY38" s="704"/>
      <c r="DZ38" s="705"/>
      <c r="EA38" s="705"/>
      <c r="EB38" s="705"/>
      <c r="EC38" s="705"/>
      <c r="ED38" s="705"/>
      <c r="EE38" s="705"/>
      <c r="EF38" s="705"/>
      <c r="EG38" s="705"/>
      <c r="EH38" s="705"/>
      <c r="EI38" s="705"/>
      <c r="EJ38" s="705"/>
      <c r="EK38" s="705"/>
      <c r="EL38" s="705"/>
      <c r="EM38" s="705"/>
      <c r="EN38" s="705"/>
      <c r="EO38" s="705"/>
      <c r="EP38" s="705"/>
      <c r="EQ38" s="705"/>
      <c r="ER38" s="706"/>
      <c r="ET38" s="780"/>
      <c r="EU38" s="781"/>
      <c r="EV38" s="786"/>
      <c r="EW38" s="787"/>
      <c r="EX38" s="704"/>
      <c r="EY38" s="705"/>
      <c r="EZ38" s="705"/>
      <c r="FA38" s="705"/>
      <c r="FB38" s="705"/>
      <c r="FC38" s="705"/>
      <c r="FD38" s="705"/>
      <c r="FE38" s="705"/>
      <c r="FF38" s="705"/>
      <c r="FG38" s="705"/>
      <c r="FH38" s="705"/>
      <c r="FI38" s="705"/>
      <c r="FJ38" s="705"/>
      <c r="FK38" s="705"/>
      <c r="FL38" s="705"/>
      <c r="FM38" s="705"/>
      <c r="FN38" s="705"/>
      <c r="FO38" s="705"/>
      <c r="FP38" s="705"/>
      <c r="FQ38" s="706"/>
      <c r="FS38" s="780"/>
      <c r="FT38" s="781"/>
      <c r="FU38" s="786"/>
      <c r="FV38" s="787"/>
      <c r="FW38" s="704"/>
      <c r="FX38" s="705"/>
      <c r="FY38" s="705"/>
      <c r="FZ38" s="705"/>
      <c r="GA38" s="705"/>
      <c r="GB38" s="705"/>
      <c r="GC38" s="705"/>
      <c r="GD38" s="705"/>
      <c r="GE38" s="705"/>
      <c r="GF38" s="705"/>
      <c r="GG38" s="705"/>
      <c r="GH38" s="705"/>
      <c r="GI38" s="705"/>
      <c r="GJ38" s="705"/>
      <c r="GK38" s="705"/>
      <c r="GL38" s="705"/>
      <c r="GM38" s="705"/>
      <c r="GN38" s="705"/>
      <c r="GO38" s="705"/>
      <c r="GP38" s="706"/>
      <c r="GR38" s="780"/>
      <c r="GS38" s="781"/>
      <c r="GT38" s="786"/>
      <c r="GU38" s="787"/>
      <c r="GV38" s="704"/>
      <c r="GW38" s="705"/>
      <c r="GX38" s="705"/>
      <c r="GY38" s="705"/>
      <c r="GZ38" s="705"/>
      <c r="HA38" s="705"/>
      <c r="HB38" s="705"/>
      <c r="HC38" s="705"/>
      <c r="HD38" s="705"/>
      <c r="HE38" s="705"/>
      <c r="HF38" s="705"/>
      <c r="HG38" s="705"/>
      <c r="HH38" s="705"/>
      <c r="HI38" s="705"/>
      <c r="HJ38" s="705"/>
      <c r="HK38" s="705"/>
      <c r="HL38" s="705"/>
      <c r="HM38" s="705"/>
      <c r="HN38" s="705"/>
      <c r="HO38" s="706"/>
      <c r="HQ38" s="780"/>
      <c r="HR38" s="781"/>
      <c r="HS38" s="786"/>
      <c r="HT38" s="787"/>
      <c r="HU38" s="704"/>
      <c r="HV38" s="705"/>
      <c r="HW38" s="705"/>
      <c r="HX38" s="705"/>
      <c r="HY38" s="705"/>
      <c r="HZ38" s="705"/>
      <c r="IA38" s="705"/>
      <c r="IB38" s="705"/>
      <c r="IC38" s="705"/>
      <c r="ID38" s="705"/>
      <c r="IE38" s="705"/>
      <c r="IF38" s="705"/>
      <c r="IG38" s="705"/>
      <c r="IH38" s="705"/>
      <c r="II38" s="705"/>
      <c r="IJ38" s="705"/>
      <c r="IK38" s="705"/>
      <c r="IL38" s="705"/>
      <c r="IM38" s="705"/>
      <c r="IN38" s="706"/>
    </row>
    <row r="39" spans="20:248" s="34" customFormat="1" ht="18" customHeight="1">
      <c r="T39" s="793"/>
      <c r="U39" s="794"/>
      <c r="V39" s="794"/>
      <c r="W39" s="795"/>
      <c r="X39" s="710" t="s">
        <v>1141</v>
      </c>
      <c r="Y39" s="711"/>
      <c r="Z39" s="711"/>
      <c r="AA39" s="711"/>
      <c r="AB39" s="711"/>
      <c r="AC39" s="711"/>
      <c r="AD39" s="711"/>
      <c r="AE39" s="711"/>
      <c r="AF39" s="711"/>
      <c r="AG39" s="712"/>
      <c r="AH39" s="710" t="s">
        <v>1142</v>
      </c>
      <c r="AI39" s="711"/>
      <c r="AJ39" s="711"/>
      <c r="AK39" s="711"/>
      <c r="AL39" s="711"/>
      <c r="AM39" s="711"/>
      <c r="AN39" s="711"/>
      <c r="AO39" s="711"/>
      <c r="AP39" s="711"/>
      <c r="AQ39" s="712"/>
      <c r="AR39" s="710" t="s">
        <v>1142</v>
      </c>
      <c r="AS39" s="711"/>
      <c r="AT39" s="711"/>
      <c r="AU39" s="711"/>
      <c r="AV39" s="711"/>
      <c r="AW39" s="711"/>
      <c r="AX39" s="711"/>
      <c r="AY39" s="711"/>
      <c r="AZ39" s="711"/>
      <c r="BA39" s="712"/>
      <c r="CV39" s="780"/>
      <c r="CW39" s="781"/>
      <c r="CX39" s="786"/>
      <c r="CY39" s="787"/>
      <c r="CZ39" s="704"/>
      <c r="DA39" s="705"/>
      <c r="DB39" s="705"/>
      <c r="DC39" s="705"/>
      <c r="DD39" s="705"/>
      <c r="DE39" s="705"/>
      <c r="DF39" s="705"/>
      <c r="DG39" s="705"/>
      <c r="DH39" s="705"/>
      <c r="DI39" s="705"/>
      <c r="DJ39" s="705"/>
      <c r="DK39" s="705"/>
      <c r="DL39" s="705"/>
      <c r="DM39" s="705"/>
      <c r="DN39" s="705"/>
      <c r="DO39" s="705"/>
      <c r="DP39" s="705"/>
      <c r="DQ39" s="705"/>
      <c r="DR39" s="705"/>
      <c r="DS39" s="706"/>
      <c r="DU39" s="780"/>
      <c r="DV39" s="781"/>
      <c r="DW39" s="786"/>
      <c r="DX39" s="787"/>
      <c r="DY39" s="704"/>
      <c r="DZ39" s="705"/>
      <c r="EA39" s="705"/>
      <c r="EB39" s="705"/>
      <c r="EC39" s="705"/>
      <c r="ED39" s="705"/>
      <c r="EE39" s="705"/>
      <c r="EF39" s="705"/>
      <c r="EG39" s="705"/>
      <c r="EH39" s="705"/>
      <c r="EI39" s="705"/>
      <c r="EJ39" s="705"/>
      <c r="EK39" s="705"/>
      <c r="EL39" s="705"/>
      <c r="EM39" s="705"/>
      <c r="EN39" s="705"/>
      <c r="EO39" s="705"/>
      <c r="EP39" s="705"/>
      <c r="EQ39" s="705"/>
      <c r="ER39" s="706"/>
      <c r="ET39" s="780"/>
      <c r="EU39" s="781"/>
      <c r="EV39" s="786"/>
      <c r="EW39" s="787"/>
      <c r="EX39" s="704"/>
      <c r="EY39" s="705"/>
      <c r="EZ39" s="705"/>
      <c r="FA39" s="705"/>
      <c r="FB39" s="705"/>
      <c r="FC39" s="705"/>
      <c r="FD39" s="705"/>
      <c r="FE39" s="705"/>
      <c r="FF39" s="705"/>
      <c r="FG39" s="705"/>
      <c r="FH39" s="705"/>
      <c r="FI39" s="705"/>
      <c r="FJ39" s="705"/>
      <c r="FK39" s="705"/>
      <c r="FL39" s="705"/>
      <c r="FM39" s="705"/>
      <c r="FN39" s="705"/>
      <c r="FO39" s="705"/>
      <c r="FP39" s="705"/>
      <c r="FQ39" s="706"/>
      <c r="FS39" s="780"/>
      <c r="FT39" s="781"/>
      <c r="FU39" s="786"/>
      <c r="FV39" s="787"/>
      <c r="FW39" s="704"/>
      <c r="FX39" s="705"/>
      <c r="FY39" s="705"/>
      <c r="FZ39" s="705"/>
      <c r="GA39" s="705"/>
      <c r="GB39" s="705"/>
      <c r="GC39" s="705"/>
      <c r="GD39" s="705"/>
      <c r="GE39" s="705"/>
      <c r="GF39" s="705"/>
      <c r="GG39" s="705"/>
      <c r="GH39" s="705"/>
      <c r="GI39" s="705"/>
      <c r="GJ39" s="705"/>
      <c r="GK39" s="705"/>
      <c r="GL39" s="705"/>
      <c r="GM39" s="705"/>
      <c r="GN39" s="705"/>
      <c r="GO39" s="705"/>
      <c r="GP39" s="706"/>
      <c r="GR39" s="780"/>
      <c r="GS39" s="781"/>
      <c r="GT39" s="786"/>
      <c r="GU39" s="787"/>
      <c r="GV39" s="704"/>
      <c r="GW39" s="705"/>
      <c r="GX39" s="705"/>
      <c r="GY39" s="705"/>
      <c r="GZ39" s="705"/>
      <c r="HA39" s="705"/>
      <c r="HB39" s="705"/>
      <c r="HC39" s="705"/>
      <c r="HD39" s="705"/>
      <c r="HE39" s="705"/>
      <c r="HF39" s="705"/>
      <c r="HG39" s="705"/>
      <c r="HH39" s="705"/>
      <c r="HI39" s="705"/>
      <c r="HJ39" s="705"/>
      <c r="HK39" s="705"/>
      <c r="HL39" s="705"/>
      <c r="HM39" s="705"/>
      <c r="HN39" s="705"/>
      <c r="HO39" s="706"/>
      <c r="HQ39" s="780"/>
      <c r="HR39" s="781"/>
      <c r="HS39" s="786"/>
      <c r="HT39" s="787"/>
      <c r="HU39" s="704"/>
      <c r="HV39" s="705"/>
      <c r="HW39" s="705"/>
      <c r="HX39" s="705"/>
      <c r="HY39" s="705"/>
      <c r="HZ39" s="705"/>
      <c r="IA39" s="705"/>
      <c r="IB39" s="705"/>
      <c r="IC39" s="705"/>
      <c r="ID39" s="705"/>
      <c r="IE39" s="705"/>
      <c r="IF39" s="705"/>
      <c r="IG39" s="705"/>
      <c r="IH39" s="705"/>
      <c r="II39" s="705"/>
      <c r="IJ39" s="705"/>
      <c r="IK39" s="705"/>
      <c r="IL39" s="705"/>
      <c r="IM39" s="705"/>
      <c r="IN39" s="706"/>
    </row>
    <row r="40" spans="20:248" s="34" customFormat="1" ht="18" customHeight="1">
      <c r="T40" s="793"/>
      <c r="U40" s="794"/>
      <c r="V40" s="794"/>
      <c r="W40" s="795"/>
      <c r="X40" s="713"/>
      <c r="Y40" s="714"/>
      <c r="Z40" s="714"/>
      <c r="AA40" s="714"/>
      <c r="AB40" s="714"/>
      <c r="AC40" s="714"/>
      <c r="AD40" s="714"/>
      <c r="AE40" s="714"/>
      <c r="AF40" s="714"/>
      <c r="AG40" s="715"/>
      <c r="AH40" s="713"/>
      <c r="AI40" s="714"/>
      <c r="AJ40" s="714"/>
      <c r="AK40" s="714"/>
      <c r="AL40" s="714"/>
      <c r="AM40" s="714"/>
      <c r="AN40" s="714"/>
      <c r="AO40" s="714"/>
      <c r="AP40" s="714"/>
      <c r="AQ40" s="715"/>
      <c r="AR40" s="713"/>
      <c r="AS40" s="714"/>
      <c r="AT40" s="714"/>
      <c r="AU40" s="714"/>
      <c r="AV40" s="714"/>
      <c r="AW40" s="714"/>
      <c r="AX40" s="714"/>
      <c r="AY40" s="714"/>
      <c r="AZ40" s="714"/>
      <c r="BA40" s="715"/>
      <c r="CV40" s="780"/>
      <c r="CW40" s="781"/>
      <c r="CX40" s="788"/>
      <c r="CY40" s="789"/>
      <c r="CZ40" s="707"/>
      <c r="DA40" s="708"/>
      <c r="DB40" s="708"/>
      <c r="DC40" s="708"/>
      <c r="DD40" s="708"/>
      <c r="DE40" s="708"/>
      <c r="DF40" s="708"/>
      <c r="DG40" s="708"/>
      <c r="DH40" s="708"/>
      <c r="DI40" s="708"/>
      <c r="DJ40" s="708"/>
      <c r="DK40" s="708"/>
      <c r="DL40" s="708"/>
      <c r="DM40" s="708"/>
      <c r="DN40" s="708"/>
      <c r="DO40" s="708"/>
      <c r="DP40" s="708"/>
      <c r="DQ40" s="708"/>
      <c r="DR40" s="708"/>
      <c r="DS40" s="709"/>
      <c r="DU40" s="780"/>
      <c r="DV40" s="781"/>
      <c r="DW40" s="788"/>
      <c r="DX40" s="789"/>
      <c r="DY40" s="707"/>
      <c r="DZ40" s="708"/>
      <c r="EA40" s="708"/>
      <c r="EB40" s="708"/>
      <c r="EC40" s="708"/>
      <c r="ED40" s="708"/>
      <c r="EE40" s="708"/>
      <c r="EF40" s="708"/>
      <c r="EG40" s="708"/>
      <c r="EH40" s="708"/>
      <c r="EI40" s="708"/>
      <c r="EJ40" s="708"/>
      <c r="EK40" s="708"/>
      <c r="EL40" s="708"/>
      <c r="EM40" s="708"/>
      <c r="EN40" s="708"/>
      <c r="EO40" s="708"/>
      <c r="EP40" s="708"/>
      <c r="EQ40" s="708"/>
      <c r="ER40" s="709"/>
      <c r="ET40" s="780"/>
      <c r="EU40" s="781"/>
      <c r="EV40" s="788"/>
      <c r="EW40" s="789"/>
      <c r="EX40" s="707"/>
      <c r="EY40" s="708"/>
      <c r="EZ40" s="708"/>
      <c r="FA40" s="708"/>
      <c r="FB40" s="708"/>
      <c r="FC40" s="708"/>
      <c r="FD40" s="708"/>
      <c r="FE40" s="708"/>
      <c r="FF40" s="708"/>
      <c r="FG40" s="708"/>
      <c r="FH40" s="708"/>
      <c r="FI40" s="708"/>
      <c r="FJ40" s="708"/>
      <c r="FK40" s="708"/>
      <c r="FL40" s="708"/>
      <c r="FM40" s="708"/>
      <c r="FN40" s="708"/>
      <c r="FO40" s="708"/>
      <c r="FP40" s="708"/>
      <c r="FQ40" s="709"/>
      <c r="FS40" s="780"/>
      <c r="FT40" s="781"/>
      <c r="FU40" s="788"/>
      <c r="FV40" s="789"/>
      <c r="FW40" s="707"/>
      <c r="FX40" s="708"/>
      <c r="FY40" s="708"/>
      <c r="FZ40" s="708"/>
      <c r="GA40" s="708"/>
      <c r="GB40" s="708"/>
      <c r="GC40" s="708"/>
      <c r="GD40" s="708"/>
      <c r="GE40" s="708"/>
      <c r="GF40" s="708"/>
      <c r="GG40" s="708"/>
      <c r="GH40" s="708"/>
      <c r="GI40" s="708"/>
      <c r="GJ40" s="708"/>
      <c r="GK40" s="708"/>
      <c r="GL40" s="708"/>
      <c r="GM40" s="708"/>
      <c r="GN40" s="708"/>
      <c r="GO40" s="708"/>
      <c r="GP40" s="709"/>
      <c r="GR40" s="780"/>
      <c r="GS40" s="781"/>
      <c r="GT40" s="788"/>
      <c r="GU40" s="789"/>
      <c r="GV40" s="707"/>
      <c r="GW40" s="708"/>
      <c r="GX40" s="708"/>
      <c r="GY40" s="708"/>
      <c r="GZ40" s="708"/>
      <c r="HA40" s="708"/>
      <c r="HB40" s="708"/>
      <c r="HC40" s="708"/>
      <c r="HD40" s="708"/>
      <c r="HE40" s="708"/>
      <c r="HF40" s="708"/>
      <c r="HG40" s="708"/>
      <c r="HH40" s="708"/>
      <c r="HI40" s="708"/>
      <c r="HJ40" s="708"/>
      <c r="HK40" s="708"/>
      <c r="HL40" s="708"/>
      <c r="HM40" s="708"/>
      <c r="HN40" s="708"/>
      <c r="HO40" s="709"/>
      <c r="HQ40" s="780"/>
      <c r="HR40" s="781"/>
      <c r="HS40" s="788"/>
      <c r="HT40" s="789"/>
      <c r="HU40" s="707"/>
      <c r="HV40" s="708"/>
      <c r="HW40" s="708"/>
      <c r="HX40" s="708"/>
      <c r="HY40" s="708"/>
      <c r="HZ40" s="708"/>
      <c r="IA40" s="708"/>
      <c r="IB40" s="708"/>
      <c r="IC40" s="708"/>
      <c r="ID40" s="708"/>
      <c r="IE40" s="708"/>
      <c r="IF40" s="708"/>
      <c r="IG40" s="708"/>
      <c r="IH40" s="708"/>
      <c r="II40" s="708"/>
      <c r="IJ40" s="708"/>
      <c r="IK40" s="708"/>
      <c r="IL40" s="708"/>
      <c r="IM40" s="708"/>
      <c r="IN40" s="709"/>
    </row>
    <row r="41" spans="20:248" s="34" customFormat="1" ht="18" customHeight="1">
      <c r="T41" s="793"/>
      <c r="U41" s="794"/>
      <c r="V41" s="794"/>
      <c r="W41" s="795"/>
      <c r="X41" s="713"/>
      <c r="Y41" s="714"/>
      <c r="Z41" s="714"/>
      <c r="AA41" s="714"/>
      <c r="AB41" s="714"/>
      <c r="AC41" s="714"/>
      <c r="AD41" s="714"/>
      <c r="AE41" s="714"/>
      <c r="AF41" s="714"/>
      <c r="AG41" s="715"/>
      <c r="AH41" s="713"/>
      <c r="AI41" s="714"/>
      <c r="AJ41" s="714"/>
      <c r="AK41" s="714"/>
      <c r="AL41" s="714"/>
      <c r="AM41" s="714"/>
      <c r="AN41" s="714"/>
      <c r="AO41" s="714"/>
      <c r="AP41" s="714"/>
      <c r="AQ41" s="715"/>
      <c r="AR41" s="713"/>
      <c r="AS41" s="714"/>
      <c r="AT41" s="714"/>
      <c r="AU41" s="714"/>
      <c r="AV41" s="714"/>
      <c r="AW41" s="714"/>
      <c r="AX41" s="714"/>
      <c r="AY41" s="714"/>
      <c r="AZ41" s="714"/>
      <c r="BA41" s="715"/>
      <c r="CV41" s="780"/>
      <c r="CW41" s="781"/>
      <c r="CX41" s="784">
        <v>7</v>
      </c>
      <c r="CY41" s="785"/>
      <c r="CZ41" s="683" t="s">
        <v>1143</v>
      </c>
      <c r="DA41" s="684"/>
      <c r="DB41" s="684"/>
      <c r="DC41" s="684"/>
      <c r="DD41" s="684"/>
      <c r="DE41" s="684"/>
      <c r="DF41" s="684"/>
      <c r="DG41" s="684"/>
      <c r="DH41" s="684"/>
      <c r="DI41" s="684"/>
      <c r="DJ41" s="684"/>
      <c r="DK41" s="684"/>
      <c r="DL41" s="684"/>
      <c r="DM41" s="684"/>
      <c r="DN41" s="684"/>
      <c r="DO41" s="684"/>
      <c r="DP41" s="684"/>
      <c r="DQ41" s="684"/>
      <c r="DR41" s="684"/>
      <c r="DS41" s="685"/>
      <c r="DU41" s="780"/>
      <c r="DV41" s="781"/>
      <c r="DW41" s="784">
        <v>7</v>
      </c>
      <c r="DX41" s="785"/>
      <c r="DY41" s="683" t="s">
        <v>1144</v>
      </c>
      <c r="DZ41" s="684"/>
      <c r="EA41" s="684"/>
      <c r="EB41" s="684"/>
      <c r="EC41" s="684"/>
      <c r="ED41" s="684"/>
      <c r="EE41" s="684"/>
      <c r="EF41" s="684"/>
      <c r="EG41" s="684"/>
      <c r="EH41" s="684"/>
      <c r="EI41" s="684"/>
      <c r="EJ41" s="684"/>
      <c r="EK41" s="684"/>
      <c r="EL41" s="684"/>
      <c r="EM41" s="684"/>
      <c r="EN41" s="684"/>
      <c r="EO41" s="684"/>
      <c r="EP41" s="684"/>
      <c r="EQ41" s="684"/>
      <c r="ER41" s="685"/>
      <c r="ET41" s="780"/>
      <c r="EU41" s="781"/>
      <c r="EV41" s="784">
        <v>7</v>
      </c>
      <c r="EW41" s="785"/>
      <c r="EX41" s="683" t="s">
        <v>1145</v>
      </c>
      <c r="EY41" s="684"/>
      <c r="EZ41" s="684"/>
      <c r="FA41" s="684"/>
      <c r="FB41" s="684"/>
      <c r="FC41" s="684"/>
      <c r="FD41" s="684"/>
      <c r="FE41" s="684"/>
      <c r="FF41" s="684"/>
      <c r="FG41" s="684"/>
      <c r="FH41" s="684"/>
      <c r="FI41" s="684"/>
      <c r="FJ41" s="684"/>
      <c r="FK41" s="684"/>
      <c r="FL41" s="684"/>
      <c r="FM41" s="684"/>
      <c r="FN41" s="684"/>
      <c r="FO41" s="684"/>
      <c r="FP41" s="684"/>
      <c r="FQ41" s="685"/>
      <c r="FS41" s="780"/>
      <c r="FT41" s="781"/>
      <c r="FU41" s="784">
        <v>7</v>
      </c>
      <c r="FV41" s="785"/>
      <c r="FW41" s="683" t="s">
        <v>1146</v>
      </c>
      <c r="FX41" s="684"/>
      <c r="FY41" s="684"/>
      <c r="FZ41" s="684"/>
      <c r="GA41" s="684"/>
      <c r="GB41" s="684"/>
      <c r="GC41" s="684"/>
      <c r="GD41" s="684"/>
      <c r="GE41" s="684"/>
      <c r="GF41" s="684"/>
      <c r="GG41" s="684"/>
      <c r="GH41" s="684"/>
      <c r="GI41" s="684"/>
      <c r="GJ41" s="684"/>
      <c r="GK41" s="684"/>
      <c r="GL41" s="684"/>
      <c r="GM41" s="684"/>
      <c r="GN41" s="684"/>
      <c r="GO41" s="684"/>
      <c r="GP41" s="685"/>
      <c r="GR41" s="780"/>
      <c r="GS41" s="781"/>
      <c r="GT41" s="784">
        <v>7</v>
      </c>
      <c r="GU41" s="785"/>
      <c r="GV41" s="683" t="s">
        <v>1147</v>
      </c>
      <c r="GW41" s="684"/>
      <c r="GX41" s="684"/>
      <c r="GY41" s="684"/>
      <c r="GZ41" s="684"/>
      <c r="HA41" s="684"/>
      <c r="HB41" s="684"/>
      <c r="HC41" s="684"/>
      <c r="HD41" s="684"/>
      <c r="HE41" s="684"/>
      <c r="HF41" s="684"/>
      <c r="HG41" s="684"/>
      <c r="HH41" s="684"/>
      <c r="HI41" s="684"/>
      <c r="HJ41" s="684"/>
      <c r="HK41" s="684"/>
      <c r="HL41" s="684"/>
      <c r="HM41" s="684"/>
      <c r="HN41" s="684"/>
      <c r="HO41" s="685"/>
      <c r="HQ41" s="780"/>
      <c r="HR41" s="781"/>
      <c r="HS41" s="784">
        <v>7</v>
      </c>
      <c r="HT41" s="785"/>
      <c r="HU41" s="683" t="s">
        <v>1108</v>
      </c>
      <c r="HV41" s="684"/>
      <c r="HW41" s="684"/>
      <c r="HX41" s="684"/>
      <c r="HY41" s="684"/>
      <c r="HZ41" s="684"/>
      <c r="IA41" s="684"/>
      <c r="IB41" s="684"/>
      <c r="IC41" s="684"/>
      <c r="ID41" s="684"/>
      <c r="IE41" s="684"/>
      <c r="IF41" s="684"/>
      <c r="IG41" s="684"/>
      <c r="IH41" s="684"/>
      <c r="II41" s="684"/>
      <c r="IJ41" s="684"/>
      <c r="IK41" s="684"/>
      <c r="IL41" s="684"/>
      <c r="IM41" s="684"/>
      <c r="IN41" s="685"/>
    </row>
    <row r="42" spans="20:248" s="34" customFormat="1" ht="18" customHeight="1">
      <c r="T42" s="793"/>
      <c r="U42" s="794"/>
      <c r="V42" s="794"/>
      <c r="W42" s="795"/>
      <c r="X42" s="713"/>
      <c r="Y42" s="714"/>
      <c r="Z42" s="714"/>
      <c r="AA42" s="714"/>
      <c r="AB42" s="714"/>
      <c r="AC42" s="714"/>
      <c r="AD42" s="714"/>
      <c r="AE42" s="714"/>
      <c r="AF42" s="714"/>
      <c r="AG42" s="715"/>
      <c r="AH42" s="713"/>
      <c r="AI42" s="714"/>
      <c r="AJ42" s="714"/>
      <c r="AK42" s="714"/>
      <c r="AL42" s="714"/>
      <c r="AM42" s="714"/>
      <c r="AN42" s="714"/>
      <c r="AO42" s="714"/>
      <c r="AP42" s="714"/>
      <c r="AQ42" s="715"/>
      <c r="AR42" s="713"/>
      <c r="AS42" s="714"/>
      <c r="AT42" s="714"/>
      <c r="AU42" s="714"/>
      <c r="AV42" s="714"/>
      <c r="AW42" s="714"/>
      <c r="AX42" s="714"/>
      <c r="AY42" s="714"/>
      <c r="AZ42" s="714"/>
      <c r="BA42" s="715"/>
      <c r="CV42" s="780"/>
      <c r="CW42" s="781"/>
      <c r="CX42" s="786"/>
      <c r="CY42" s="787"/>
      <c r="CZ42" s="686"/>
      <c r="DA42" s="687"/>
      <c r="DB42" s="687"/>
      <c r="DC42" s="687"/>
      <c r="DD42" s="687"/>
      <c r="DE42" s="687"/>
      <c r="DF42" s="687"/>
      <c r="DG42" s="687"/>
      <c r="DH42" s="687"/>
      <c r="DI42" s="687"/>
      <c r="DJ42" s="687"/>
      <c r="DK42" s="687"/>
      <c r="DL42" s="687"/>
      <c r="DM42" s="687"/>
      <c r="DN42" s="687"/>
      <c r="DO42" s="687"/>
      <c r="DP42" s="687"/>
      <c r="DQ42" s="687"/>
      <c r="DR42" s="687"/>
      <c r="DS42" s="688"/>
      <c r="DU42" s="780"/>
      <c r="DV42" s="781"/>
      <c r="DW42" s="786"/>
      <c r="DX42" s="787"/>
      <c r="DY42" s="686"/>
      <c r="DZ42" s="687"/>
      <c r="EA42" s="687"/>
      <c r="EB42" s="687"/>
      <c r="EC42" s="687"/>
      <c r="ED42" s="687"/>
      <c r="EE42" s="687"/>
      <c r="EF42" s="687"/>
      <c r="EG42" s="687"/>
      <c r="EH42" s="687"/>
      <c r="EI42" s="687"/>
      <c r="EJ42" s="687"/>
      <c r="EK42" s="687"/>
      <c r="EL42" s="687"/>
      <c r="EM42" s="687"/>
      <c r="EN42" s="687"/>
      <c r="EO42" s="687"/>
      <c r="EP42" s="687"/>
      <c r="EQ42" s="687"/>
      <c r="ER42" s="688"/>
      <c r="ET42" s="780"/>
      <c r="EU42" s="781"/>
      <c r="EV42" s="786"/>
      <c r="EW42" s="787"/>
      <c r="EX42" s="686"/>
      <c r="EY42" s="687"/>
      <c r="EZ42" s="687"/>
      <c r="FA42" s="687"/>
      <c r="FB42" s="687"/>
      <c r="FC42" s="687"/>
      <c r="FD42" s="687"/>
      <c r="FE42" s="687"/>
      <c r="FF42" s="687"/>
      <c r="FG42" s="687"/>
      <c r="FH42" s="687"/>
      <c r="FI42" s="687"/>
      <c r="FJ42" s="687"/>
      <c r="FK42" s="687"/>
      <c r="FL42" s="687"/>
      <c r="FM42" s="687"/>
      <c r="FN42" s="687"/>
      <c r="FO42" s="687"/>
      <c r="FP42" s="687"/>
      <c r="FQ42" s="688"/>
      <c r="FS42" s="780"/>
      <c r="FT42" s="781"/>
      <c r="FU42" s="786"/>
      <c r="FV42" s="787"/>
      <c r="FW42" s="686"/>
      <c r="FX42" s="687"/>
      <c r="FY42" s="687"/>
      <c r="FZ42" s="687"/>
      <c r="GA42" s="687"/>
      <c r="GB42" s="687"/>
      <c r="GC42" s="687"/>
      <c r="GD42" s="687"/>
      <c r="GE42" s="687"/>
      <c r="GF42" s="687"/>
      <c r="GG42" s="687"/>
      <c r="GH42" s="687"/>
      <c r="GI42" s="687"/>
      <c r="GJ42" s="687"/>
      <c r="GK42" s="687"/>
      <c r="GL42" s="687"/>
      <c r="GM42" s="687"/>
      <c r="GN42" s="687"/>
      <c r="GO42" s="687"/>
      <c r="GP42" s="688"/>
      <c r="GR42" s="780"/>
      <c r="GS42" s="781"/>
      <c r="GT42" s="786"/>
      <c r="GU42" s="787"/>
      <c r="GV42" s="686"/>
      <c r="GW42" s="687"/>
      <c r="GX42" s="687"/>
      <c r="GY42" s="687"/>
      <c r="GZ42" s="687"/>
      <c r="HA42" s="687"/>
      <c r="HB42" s="687"/>
      <c r="HC42" s="687"/>
      <c r="HD42" s="687"/>
      <c r="HE42" s="687"/>
      <c r="HF42" s="687"/>
      <c r="HG42" s="687"/>
      <c r="HH42" s="687"/>
      <c r="HI42" s="687"/>
      <c r="HJ42" s="687"/>
      <c r="HK42" s="687"/>
      <c r="HL42" s="687"/>
      <c r="HM42" s="687"/>
      <c r="HN42" s="687"/>
      <c r="HO42" s="688"/>
      <c r="HQ42" s="780"/>
      <c r="HR42" s="781"/>
      <c r="HS42" s="786"/>
      <c r="HT42" s="787"/>
      <c r="HU42" s="686"/>
      <c r="HV42" s="687"/>
      <c r="HW42" s="687"/>
      <c r="HX42" s="687"/>
      <c r="HY42" s="687"/>
      <c r="HZ42" s="687"/>
      <c r="IA42" s="687"/>
      <c r="IB42" s="687"/>
      <c r="IC42" s="687"/>
      <c r="ID42" s="687"/>
      <c r="IE42" s="687"/>
      <c r="IF42" s="687"/>
      <c r="IG42" s="687"/>
      <c r="IH42" s="687"/>
      <c r="II42" s="687"/>
      <c r="IJ42" s="687"/>
      <c r="IK42" s="687"/>
      <c r="IL42" s="687"/>
      <c r="IM42" s="687"/>
      <c r="IN42" s="688"/>
    </row>
    <row r="43" spans="20:248" s="34" customFormat="1" ht="18" customHeight="1">
      <c r="T43" s="793"/>
      <c r="U43" s="794"/>
      <c r="V43" s="794"/>
      <c r="W43" s="795"/>
      <c r="X43" s="713"/>
      <c r="Y43" s="714"/>
      <c r="Z43" s="714"/>
      <c r="AA43" s="714"/>
      <c r="AB43" s="714"/>
      <c r="AC43" s="714"/>
      <c r="AD43" s="714"/>
      <c r="AE43" s="714"/>
      <c r="AF43" s="714"/>
      <c r="AG43" s="715"/>
      <c r="AH43" s="713"/>
      <c r="AI43" s="714"/>
      <c r="AJ43" s="714"/>
      <c r="AK43" s="714"/>
      <c r="AL43" s="714"/>
      <c r="AM43" s="714"/>
      <c r="AN43" s="714"/>
      <c r="AO43" s="714"/>
      <c r="AP43" s="714"/>
      <c r="AQ43" s="715"/>
      <c r="AR43" s="713"/>
      <c r="AS43" s="714"/>
      <c r="AT43" s="714"/>
      <c r="AU43" s="714"/>
      <c r="AV43" s="714"/>
      <c r="AW43" s="714"/>
      <c r="AX43" s="714"/>
      <c r="AY43" s="714"/>
      <c r="AZ43" s="714"/>
      <c r="BA43" s="715"/>
      <c r="CV43" s="780"/>
      <c r="CW43" s="781"/>
      <c r="CX43" s="786"/>
      <c r="CY43" s="787"/>
      <c r="CZ43" s="686"/>
      <c r="DA43" s="687"/>
      <c r="DB43" s="687"/>
      <c r="DC43" s="687"/>
      <c r="DD43" s="687"/>
      <c r="DE43" s="687"/>
      <c r="DF43" s="687"/>
      <c r="DG43" s="687"/>
      <c r="DH43" s="687"/>
      <c r="DI43" s="687"/>
      <c r="DJ43" s="687"/>
      <c r="DK43" s="687"/>
      <c r="DL43" s="687"/>
      <c r="DM43" s="687"/>
      <c r="DN43" s="687"/>
      <c r="DO43" s="687"/>
      <c r="DP43" s="687"/>
      <c r="DQ43" s="687"/>
      <c r="DR43" s="687"/>
      <c r="DS43" s="688"/>
      <c r="DU43" s="780"/>
      <c r="DV43" s="781"/>
      <c r="DW43" s="786"/>
      <c r="DX43" s="787"/>
      <c r="DY43" s="686"/>
      <c r="DZ43" s="687"/>
      <c r="EA43" s="687"/>
      <c r="EB43" s="687"/>
      <c r="EC43" s="687"/>
      <c r="ED43" s="687"/>
      <c r="EE43" s="687"/>
      <c r="EF43" s="687"/>
      <c r="EG43" s="687"/>
      <c r="EH43" s="687"/>
      <c r="EI43" s="687"/>
      <c r="EJ43" s="687"/>
      <c r="EK43" s="687"/>
      <c r="EL43" s="687"/>
      <c r="EM43" s="687"/>
      <c r="EN43" s="687"/>
      <c r="EO43" s="687"/>
      <c r="EP43" s="687"/>
      <c r="EQ43" s="687"/>
      <c r="ER43" s="688"/>
      <c r="ET43" s="780"/>
      <c r="EU43" s="781"/>
      <c r="EV43" s="786"/>
      <c r="EW43" s="787"/>
      <c r="EX43" s="686"/>
      <c r="EY43" s="687"/>
      <c r="EZ43" s="687"/>
      <c r="FA43" s="687"/>
      <c r="FB43" s="687"/>
      <c r="FC43" s="687"/>
      <c r="FD43" s="687"/>
      <c r="FE43" s="687"/>
      <c r="FF43" s="687"/>
      <c r="FG43" s="687"/>
      <c r="FH43" s="687"/>
      <c r="FI43" s="687"/>
      <c r="FJ43" s="687"/>
      <c r="FK43" s="687"/>
      <c r="FL43" s="687"/>
      <c r="FM43" s="687"/>
      <c r="FN43" s="687"/>
      <c r="FO43" s="687"/>
      <c r="FP43" s="687"/>
      <c r="FQ43" s="688"/>
      <c r="FS43" s="780"/>
      <c r="FT43" s="781"/>
      <c r="FU43" s="786"/>
      <c r="FV43" s="787"/>
      <c r="FW43" s="686"/>
      <c r="FX43" s="687"/>
      <c r="FY43" s="687"/>
      <c r="FZ43" s="687"/>
      <c r="GA43" s="687"/>
      <c r="GB43" s="687"/>
      <c r="GC43" s="687"/>
      <c r="GD43" s="687"/>
      <c r="GE43" s="687"/>
      <c r="GF43" s="687"/>
      <c r="GG43" s="687"/>
      <c r="GH43" s="687"/>
      <c r="GI43" s="687"/>
      <c r="GJ43" s="687"/>
      <c r="GK43" s="687"/>
      <c r="GL43" s="687"/>
      <c r="GM43" s="687"/>
      <c r="GN43" s="687"/>
      <c r="GO43" s="687"/>
      <c r="GP43" s="688"/>
      <c r="GR43" s="780"/>
      <c r="GS43" s="781"/>
      <c r="GT43" s="786"/>
      <c r="GU43" s="787"/>
      <c r="GV43" s="686"/>
      <c r="GW43" s="687"/>
      <c r="GX43" s="687"/>
      <c r="GY43" s="687"/>
      <c r="GZ43" s="687"/>
      <c r="HA43" s="687"/>
      <c r="HB43" s="687"/>
      <c r="HC43" s="687"/>
      <c r="HD43" s="687"/>
      <c r="HE43" s="687"/>
      <c r="HF43" s="687"/>
      <c r="HG43" s="687"/>
      <c r="HH43" s="687"/>
      <c r="HI43" s="687"/>
      <c r="HJ43" s="687"/>
      <c r="HK43" s="687"/>
      <c r="HL43" s="687"/>
      <c r="HM43" s="687"/>
      <c r="HN43" s="687"/>
      <c r="HO43" s="688"/>
      <c r="HQ43" s="780"/>
      <c r="HR43" s="781"/>
      <c r="HS43" s="786"/>
      <c r="HT43" s="787"/>
      <c r="HU43" s="686"/>
      <c r="HV43" s="687"/>
      <c r="HW43" s="687"/>
      <c r="HX43" s="687"/>
      <c r="HY43" s="687"/>
      <c r="HZ43" s="687"/>
      <c r="IA43" s="687"/>
      <c r="IB43" s="687"/>
      <c r="IC43" s="687"/>
      <c r="ID43" s="687"/>
      <c r="IE43" s="687"/>
      <c r="IF43" s="687"/>
      <c r="IG43" s="687"/>
      <c r="IH43" s="687"/>
      <c r="II43" s="687"/>
      <c r="IJ43" s="687"/>
      <c r="IK43" s="687"/>
      <c r="IL43" s="687"/>
      <c r="IM43" s="687"/>
      <c r="IN43" s="688"/>
    </row>
    <row r="44" spans="20:248" s="34" customFormat="1" ht="18" customHeight="1">
      <c r="T44" s="796"/>
      <c r="U44" s="797"/>
      <c r="V44" s="797"/>
      <c r="W44" s="798"/>
      <c r="X44" s="716"/>
      <c r="Y44" s="717"/>
      <c r="Z44" s="717"/>
      <c r="AA44" s="717"/>
      <c r="AB44" s="717"/>
      <c r="AC44" s="717"/>
      <c r="AD44" s="717"/>
      <c r="AE44" s="717"/>
      <c r="AF44" s="717"/>
      <c r="AG44" s="718"/>
      <c r="AH44" s="716"/>
      <c r="AI44" s="717"/>
      <c r="AJ44" s="717"/>
      <c r="AK44" s="717"/>
      <c r="AL44" s="717"/>
      <c r="AM44" s="717"/>
      <c r="AN44" s="717"/>
      <c r="AO44" s="717"/>
      <c r="AP44" s="717"/>
      <c r="AQ44" s="718"/>
      <c r="AR44" s="716"/>
      <c r="AS44" s="717"/>
      <c r="AT44" s="717"/>
      <c r="AU44" s="717"/>
      <c r="AV44" s="717"/>
      <c r="AW44" s="717"/>
      <c r="AX44" s="717"/>
      <c r="AY44" s="717"/>
      <c r="AZ44" s="717"/>
      <c r="BA44" s="718"/>
      <c r="CV44" s="780"/>
      <c r="CW44" s="781"/>
      <c r="CX44" s="786"/>
      <c r="CY44" s="787"/>
      <c r="CZ44" s="686"/>
      <c r="DA44" s="687"/>
      <c r="DB44" s="687"/>
      <c r="DC44" s="687"/>
      <c r="DD44" s="687"/>
      <c r="DE44" s="687"/>
      <c r="DF44" s="687"/>
      <c r="DG44" s="687"/>
      <c r="DH44" s="687"/>
      <c r="DI44" s="687"/>
      <c r="DJ44" s="687"/>
      <c r="DK44" s="687"/>
      <c r="DL44" s="687"/>
      <c r="DM44" s="687"/>
      <c r="DN44" s="687"/>
      <c r="DO44" s="687"/>
      <c r="DP44" s="687"/>
      <c r="DQ44" s="687"/>
      <c r="DR44" s="687"/>
      <c r="DS44" s="688"/>
      <c r="DU44" s="780"/>
      <c r="DV44" s="781"/>
      <c r="DW44" s="786"/>
      <c r="DX44" s="787"/>
      <c r="DY44" s="686"/>
      <c r="DZ44" s="687"/>
      <c r="EA44" s="687"/>
      <c r="EB44" s="687"/>
      <c r="EC44" s="687"/>
      <c r="ED44" s="687"/>
      <c r="EE44" s="687"/>
      <c r="EF44" s="687"/>
      <c r="EG44" s="687"/>
      <c r="EH44" s="687"/>
      <c r="EI44" s="687"/>
      <c r="EJ44" s="687"/>
      <c r="EK44" s="687"/>
      <c r="EL44" s="687"/>
      <c r="EM44" s="687"/>
      <c r="EN44" s="687"/>
      <c r="EO44" s="687"/>
      <c r="EP44" s="687"/>
      <c r="EQ44" s="687"/>
      <c r="ER44" s="688"/>
      <c r="ET44" s="780"/>
      <c r="EU44" s="781"/>
      <c r="EV44" s="786"/>
      <c r="EW44" s="787"/>
      <c r="EX44" s="686"/>
      <c r="EY44" s="687"/>
      <c r="EZ44" s="687"/>
      <c r="FA44" s="687"/>
      <c r="FB44" s="687"/>
      <c r="FC44" s="687"/>
      <c r="FD44" s="687"/>
      <c r="FE44" s="687"/>
      <c r="FF44" s="687"/>
      <c r="FG44" s="687"/>
      <c r="FH44" s="687"/>
      <c r="FI44" s="687"/>
      <c r="FJ44" s="687"/>
      <c r="FK44" s="687"/>
      <c r="FL44" s="687"/>
      <c r="FM44" s="687"/>
      <c r="FN44" s="687"/>
      <c r="FO44" s="687"/>
      <c r="FP44" s="687"/>
      <c r="FQ44" s="688"/>
      <c r="FS44" s="780"/>
      <c r="FT44" s="781"/>
      <c r="FU44" s="786"/>
      <c r="FV44" s="787"/>
      <c r="FW44" s="686"/>
      <c r="FX44" s="687"/>
      <c r="FY44" s="687"/>
      <c r="FZ44" s="687"/>
      <c r="GA44" s="687"/>
      <c r="GB44" s="687"/>
      <c r="GC44" s="687"/>
      <c r="GD44" s="687"/>
      <c r="GE44" s="687"/>
      <c r="GF44" s="687"/>
      <c r="GG44" s="687"/>
      <c r="GH44" s="687"/>
      <c r="GI44" s="687"/>
      <c r="GJ44" s="687"/>
      <c r="GK44" s="687"/>
      <c r="GL44" s="687"/>
      <c r="GM44" s="687"/>
      <c r="GN44" s="687"/>
      <c r="GO44" s="687"/>
      <c r="GP44" s="688"/>
      <c r="GR44" s="780"/>
      <c r="GS44" s="781"/>
      <c r="GT44" s="786"/>
      <c r="GU44" s="787"/>
      <c r="GV44" s="686"/>
      <c r="GW44" s="687"/>
      <c r="GX44" s="687"/>
      <c r="GY44" s="687"/>
      <c r="GZ44" s="687"/>
      <c r="HA44" s="687"/>
      <c r="HB44" s="687"/>
      <c r="HC44" s="687"/>
      <c r="HD44" s="687"/>
      <c r="HE44" s="687"/>
      <c r="HF44" s="687"/>
      <c r="HG44" s="687"/>
      <c r="HH44" s="687"/>
      <c r="HI44" s="687"/>
      <c r="HJ44" s="687"/>
      <c r="HK44" s="687"/>
      <c r="HL44" s="687"/>
      <c r="HM44" s="687"/>
      <c r="HN44" s="687"/>
      <c r="HO44" s="688"/>
      <c r="HQ44" s="780"/>
      <c r="HR44" s="781"/>
      <c r="HS44" s="786"/>
      <c r="HT44" s="787"/>
      <c r="HU44" s="686"/>
      <c r="HV44" s="687"/>
      <c r="HW44" s="687"/>
      <c r="HX44" s="687"/>
      <c r="HY44" s="687"/>
      <c r="HZ44" s="687"/>
      <c r="IA44" s="687"/>
      <c r="IB44" s="687"/>
      <c r="IC44" s="687"/>
      <c r="ID44" s="687"/>
      <c r="IE44" s="687"/>
      <c r="IF44" s="687"/>
      <c r="IG44" s="687"/>
      <c r="IH44" s="687"/>
      <c r="II44" s="687"/>
      <c r="IJ44" s="687"/>
      <c r="IK44" s="687"/>
      <c r="IL44" s="687"/>
      <c r="IM44" s="687"/>
      <c r="IN44" s="688"/>
    </row>
    <row r="45" spans="20:248" s="34" customFormat="1" ht="18" customHeight="1">
      <c r="CV45" s="780"/>
      <c r="CW45" s="781"/>
      <c r="CX45" s="786"/>
      <c r="CY45" s="787"/>
      <c r="CZ45" s="686"/>
      <c r="DA45" s="687"/>
      <c r="DB45" s="687"/>
      <c r="DC45" s="687"/>
      <c r="DD45" s="687"/>
      <c r="DE45" s="687"/>
      <c r="DF45" s="687"/>
      <c r="DG45" s="687"/>
      <c r="DH45" s="687"/>
      <c r="DI45" s="687"/>
      <c r="DJ45" s="687"/>
      <c r="DK45" s="687"/>
      <c r="DL45" s="687"/>
      <c r="DM45" s="687"/>
      <c r="DN45" s="687"/>
      <c r="DO45" s="687"/>
      <c r="DP45" s="687"/>
      <c r="DQ45" s="687"/>
      <c r="DR45" s="687"/>
      <c r="DS45" s="688"/>
      <c r="DU45" s="780"/>
      <c r="DV45" s="781"/>
      <c r="DW45" s="786"/>
      <c r="DX45" s="787"/>
      <c r="DY45" s="686"/>
      <c r="DZ45" s="687"/>
      <c r="EA45" s="687"/>
      <c r="EB45" s="687"/>
      <c r="EC45" s="687"/>
      <c r="ED45" s="687"/>
      <c r="EE45" s="687"/>
      <c r="EF45" s="687"/>
      <c r="EG45" s="687"/>
      <c r="EH45" s="687"/>
      <c r="EI45" s="687"/>
      <c r="EJ45" s="687"/>
      <c r="EK45" s="687"/>
      <c r="EL45" s="687"/>
      <c r="EM45" s="687"/>
      <c r="EN45" s="687"/>
      <c r="EO45" s="687"/>
      <c r="EP45" s="687"/>
      <c r="EQ45" s="687"/>
      <c r="ER45" s="688"/>
      <c r="ET45" s="780"/>
      <c r="EU45" s="781"/>
      <c r="EV45" s="786"/>
      <c r="EW45" s="787"/>
      <c r="EX45" s="686"/>
      <c r="EY45" s="687"/>
      <c r="EZ45" s="687"/>
      <c r="FA45" s="687"/>
      <c r="FB45" s="687"/>
      <c r="FC45" s="687"/>
      <c r="FD45" s="687"/>
      <c r="FE45" s="687"/>
      <c r="FF45" s="687"/>
      <c r="FG45" s="687"/>
      <c r="FH45" s="687"/>
      <c r="FI45" s="687"/>
      <c r="FJ45" s="687"/>
      <c r="FK45" s="687"/>
      <c r="FL45" s="687"/>
      <c r="FM45" s="687"/>
      <c r="FN45" s="687"/>
      <c r="FO45" s="687"/>
      <c r="FP45" s="687"/>
      <c r="FQ45" s="688"/>
      <c r="FS45" s="780"/>
      <c r="FT45" s="781"/>
      <c r="FU45" s="786"/>
      <c r="FV45" s="787"/>
      <c r="FW45" s="686"/>
      <c r="FX45" s="687"/>
      <c r="FY45" s="687"/>
      <c r="FZ45" s="687"/>
      <c r="GA45" s="687"/>
      <c r="GB45" s="687"/>
      <c r="GC45" s="687"/>
      <c r="GD45" s="687"/>
      <c r="GE45" s="687"/>
      <c r="GF45" s="687"/>
      <c r="GG45" s="687"/>
      <c r="GH45" s="687"/>
      <c r="GI45" s="687"/>
      <c r="GJ45" s="687"/>
      <c r="GK45" s="687"/>
      <c r="GL45" s="687"/>
      <c r="GM45" s="687"/>
      <c r="GN45" s="687"/>
      <c r="GO45" s="687"/>
      <c r="GP45" s="688"/>
      <c r="GR45" s="780"/>
      <c r="GS45" s="781"/>
      <c r="GT45" s="786"/>
      <c r="GU45" s="787"/>
      <c r="GV45" s="686"/>
      <c r="GW45" s="687"/>
      <c r="GX45" s="687"/>
      <c r="GY45" s="687"/>
      <c r="GZ45" s="687"/>
      <c r="HA45" s="687"/>
      <c r="HB45" s="687"/>
      <c r="HC45" s="687"/>
      <c r="HD45" s="687"/>
      <c r="HE45" s="687"/>
      <c r="HF45" s="687"/>
      <c r="HG45" s="687"/>
      <c r="HH45" s="687"/>
      <c r="HI45" s="687"/>
      <c r="HJ45" s="687"/>
      <c r="HK45" s="687"/>
      <c r="HL45" s="687"/>
      <c r="HM45" s="687"/>
      <c r="HN45" s="687"/>
      <c r="HO45" s="688"/>
      <c r="HQ45" s="780"/>
      <c r="HR45" s="781"/>
      <c r="HS45" s="786"/>
      <c r="HT45" s="787"/>
      <c r="HU45" s="686"/>
      <c r="HV45" s="687"/>
      <c r="HW45" s="687"/>
      <c r="HX45" s="687"/>
      <c r="HY45" s="687"/>
      <c r="HZ45" s="687"/>
      <c r="IA45" s="687"/>
      <c r="IB45" s="687"/>
      <c r="IC45" s="687"/>
      <c r="ID45" s="687"/>
      <c r="IE45" s="687"/>
      <c r="IF45" s="687"/>
      <c r="IG45" s="687"/>
      <c r="IH45" s="687"/>
      <c r="II45" s="687"/>
      <c r="IJ45" s="687"/>
      <c r="IK45" s="687"/>
      <c r="IL45" s="687"/>
      <c r="IM45" s="687"/>
      <c r="IN45" s="688"/>
    </row>
    <row r="46" spans="20:248" s="34" customFormat="1" ht="18" customHeight="1">
      <c r="CV46" s="780"/>
      <c r="CW46" s="781"/>
      <c r="CX46" s="788"/>
      <c r="CY46" s="789"/>
      <c r="CZ46" s="689"/>
      <c r="DA46" s="690"/>
      <c r="DB46" s="690"/>
      <c r="DC46" s="690"/>
      <c r="DD46" s="690"/>
      <c r="DE46" s="690"/>
      <c r="DF46" s="690"/>
      <c r="DG46" s="690"/>
      <c r="DH46" s="690"/>
      <c r="DI46" s="690"/>
      <c r="DJ46" s="690"/>
      <c r="DK46" s="690"/>
      <c r="DL46" s="690"/>
      <c r="DM46" s="690"/>
      <c r="DN46" s="690"/>
      <c r="DO46" s="690"/>
      <c r="DP46" s="690"/>
      <c r="DQ46" s="690"/>
      <c r="DR46" s="690"/>
      <c r="DS46" s="691"/>
      <c r="DU46" s="780"/>
      <c r="DV46" s="781"/>
      <c r="DW46" s="788"/>
      <c r="DX46" s="789"/>
      <c r="DY46" s="689"/>
      <c r="DZ46" s="690"/>
      <c r="EA46" s="690"/>
      <c r="EB46" s="690"/>
      <c r="EC46" s="690"/>
      <c r="ED46" s="690"/>
      <c r="EE46" s="690"/>
      <c r="EF46" s="690"/>
      <c r="EG46" s="690"/>
      <c r="EH46" s="690"/>
      <c r="EI46" s="690"/>
      <c r="EJ46" s="690"/>
      <c r="EK46" s="690"/>
      <c r="EL46" s="690"/>
      <c r="EM46" s="690"/>
      <c r="EN46" s="690"/>
      <c r="EO46" s="690"/>
      <c r="EP46" s="690"/>
      <c r="EQ46" s="690"/>
      <c r="ER46" s="691"/>
      <c r="ET46" s="780"/>
      <c r="EU46" s="781"/>
      <c r="EV46" s="788"/>
      <c r="EW46" s="789"/>
      <c r="EX46" s="689"/>
      <c r="EY46" s="690"/>
      <c r="EZ46" s="690"/>
      <c r="FA46" s="690"/>
      <c r="FB46" s="690"/>
      <c r="FC46" s="690"/>
      <c r="FD46" s="690"/>
      <c r="FE46" s="690"/>
      <c r="FF46" s="690"/>
      <c r="FG46" s="690"/>
      <c r="FH46" s="690"/>
      <c r="FI46" s="690"/>
      <c r="FJ46" s="690"/>
      <c r="FK46" s="690"/>
      <c r="FL46" s="690"/>
      <c r="FM46" s="690"/>
      <c r="FN46" s="690"/>
      <c r="FO46" s="690"/>
      <c r="FP46" s="690"/>
      <c r="FQ46" s="691"/>
      <c r="FS46" s="780"/>
      <c r="FT46" s="781"/>
      <c r="FU46" s="788"/>
      <c r="FV46" s="789"/>
      <c r="FW46" s="689"/>
      <c r="FX46" s="690"/>
      <c r="FY46" s="690"/>
      <c r="FZ46" s="690"/>
      <c r="GA46" s="690"/>
      <c r="GB46" s="690"/>
      <c r="GC46" s="690"/>
      <c r="GD46" s="690"/>
      <c r="GE46" s="690"/>
      <c r="GF46" s="690"/>
      <c r="GG46" s="690"/>
      <c r="GH46" s="690"/>
      <c r="GI46" s="690"/>
      <c r="GJ46" s="690"/>
      <c r="GK46" s="690"/>
      <c r="GL46" s="690"/>
      <c r="GM46" s="690"/>
      <c r="GN46" s="690"/>
      <c r="GO46" s="690"/>
      <c r="GP46" s="691"/>
      <c r="GR46" s="780"/>
      <c r="GS46" s="781"/>
      <c r="GT46" s="788"/>
      <c r="GU46" s="789"/>
      <c r="GV46" s="689"/>
      <c r="GW46" s="690"/>
      <c r="GX46" s="690"/>
      <c r="GY46" s="690"/>
      <c r="GZ46" s="690"/>
      <c r="HA46" s="690"/>
      <c r="HB46" s="690"/>
      <c r="HC46" s="690"/>
      <c r="HD46" s="690"/>
      <c r="HE46" s="690"/>
      <c r="HF46" s="690"/>
      <c r="HG46" s="690"/>
      <c r="HH46" s="690"/>
      <c r="HI46" s="690"/>
      <c r="HJ46" s="690"/>
      <c r="HK46" s="690"/>
      <c r="HL46" s="690"/>
      <c r="HM46" s="690"/>
      <c r="HN46" s="690"/>
      <c r="HO46" s="691"/>
      <c r="HQ46" s="780"/>
      <c r="HR46" s="781"/>
      <c r="HS46" s="788"/>
      <c r="HT46" s="789"/>
      <c r="HU46" s="689"/>
      <c r="HV46" s="690"/>
      <c r="HW46" s="690"/>
      <c r="HX46" s="690"/>
      <c r="HY46" s="690"/>
      <c r="HZ46" s="690"/>
      <c r="IA46" s="690"/>
      <c r="IB46" s="690"/>
      <c r="IC46" s="690"/>
      <c r="ID46" s="690"/>
      <c r="IE46" s="690"/>
      <c r="IF46" s="690"/>
      <c r="IG46" s="690"/>
      <c r="IH46" s="690"/>
      <c r="II46" s="690"/>
      <c r="IJ46" s="690"/>
      <c r="IK46" s="690"/>
      <c r="IL46" s="690"/>
      <c r="IM46" s="690"/>
      <c r="IN46" s="691"/>
    </row>
    <row r="47" spans="20:248" s="34" customFormat="1" ht="18" customHeight="1">
      <c r="CV47" s="780"/>
      <c r="CW47" s="781"/>
      <c r="CX47" s="784">
        <v>8</v>
      </c>
      <c r="CY47" s="785"/>
      <c r="CZ47" s="701" t="s">
        <v>1148</v>
      </c>
      <c r="DA47" s="702"/>
      <c r="DB47" s="702"/>
      <c r="DC47" s="702"/>
      <c r="DD47" s="702"/>
      <c r="DE47" s="702"/>
      <c r="DF47" s="702"/>
      <c r="DG47" s="702"/>
      <c r="DH47" s="702"/>
      <c r="DI47" s="702"/>
      <c r="DJ47" s="702"/>
      <c r="DK47" s="702"/>
      <c r="DL47" s="702"/>
      <c r="DM47" s="702"/>
      <c r="DN47" s="702"/>
      <c r="DO47" s="702"/>
      <c r="DP47" s="702"/>
      <c r="DQ47" s="702"/>
      <c r="DR47" s="702"/>
      <c r="DS47" s="703"/>
      <c r="DU47" s="780"/>
      <c r="DV47" s="781"/>
      <c r="DW47" s="784">
        <v>8</v>
      </c>
      <c r="DX47" s="785"/>
      <c r="DY47" s="701" t="s">
        <v>1144</v>
      </c>
      <c r="DZ47" s="702"/>
      <c r="EA47" s="702"/>
      <c r="EB47" s="702"/>
      <c r="EC47" s="702"/>
      <c r="ED47" s="702"/>
      <c r="EE47" s="702"/>
      <c r="EF47" s="702"/>
      <c r="EG47" s="702"/>
      <c r="EH47" s="702"/>
      <c r="EI47" s="702"/>
      <c r="EJ47" s="702"/>
      <c r="EK47" s="702"/>
      <c r="EL47" s="702"/>
      <c r="EM47" s="702"/>
      <c r="EN47" s="702"/>
      <c r="EO47" s="702"/>
      <c r="EP47" s="702"/>
      <c r="EQ47" s="702"/>
      <c r="ER47" s="703"/>
      <c r="ET47" s="780"/>
      <c r="EU47" s="781"/>
      <c r="EV47" s="784">
        <v>8</v>
      </c>
      <c r="EW47" s="785"/>
      <c r="EX47" s="701" t="s">
        <v>1149</v>
      </c>
      <c r="EY47" s="702"/>
      <c r="EZ47" s="702"/>
      <c r="FA47" s="702"/>
      <c r="FB47" s="702"/>
      <c r="FC47" s="702"/>
      <c r="FD47" s="702"/>
      <c r="FE47" s="702"/>
      <c r="FF47" s="702"/>
      <c r="FG47" s="702"/>
      <c r="FH47" s="702"/>
      <c r="FI47" s="702"/>
      <c r="FJ47" s="702"/>
      <c r="FK47" s="702"/>
      <c r="FL47" s="702"/>
      <c r="FM47" s="702"/>
      <c r="FN47" s="702"/>
      <c r="FO47" s="702"/>
      <c r="FP47" s="702"/>
      <c r="FQ47" s="703"/>
      <c r="FS47" s="780"/>
      <c r="FT47" s="781"/>
      <c r="FU47" s="784">
        <v>8</v>
      </c>
      <c r="FV47" s="785"/>
      <c r="FW47" s="701" t="s">
        <v>1150</v>
      </c>
      <c r="FX47" s="702"/>
      <c r="FY47" s="702"/>
      <c r="FZ47" s="702"/>
      <c r="GA47" s="702"/>
      <c r="GB47" s="702"/>
      <c r="GC47" s="702"/>
      <c r="GD47" s="702"/>
      <c r="GE47" s="702"/>
      <c r="GF47" s="702"/>
      <c r="GG47" s="702"/>
      <c r="GH47" s="702"/>
      <c r="GI47" s="702"/>
      <c r="GJ47" s="702"/>
      <c r="GK47" s="702"/>
      <c r="GL47" s="702"/>
      <c r="GM47" s="702"/>
      <c r="GN47" s="702"/>
      <c r="GO47" s="702"/>
      <c r="GP47" s="703"/>
      <c r="GR47" s="780"/>
      <c r="GS47" s="781"/>
      <c r="GT47" s="784">
        <v>8</v>
      </c>
      <c r="GU47" s="785"/>
      <c r="GV47" s="701" t="s">
        <v>1151</v>
      </c>
      <c r="GW47" s="702"/>
      <c r="GX47" s="702"/>
      <c r="GY47" s="702"/>
      <c r="GZ47" s="702"/>
      <c r="HA47" s="702"/>
      <c r="HB47" s="702"/>
      <c r="HC47" s="702"/>
      <c r="HD47" s="702"/>
      <c r="HE47" s="702"/>
      <c r="HF47" s="702"/>
      <c r="HG47" s="702"/>
      <c r="HH47" s="702"/>
      <c r="HI47" s="702"/>
      <c r="HJ47" s="702"/>
      <c r="HK47" s="702"/>
      <c r="HL47" s="702"/>
      <c r="HM47" s="702"/>
      <c r="HN47" s="702"/>
      <c r="HO47" s="703"/>
      <c r="HQ47" s="780"/>
      <c r="HR47" s="781"/>
      <c r="HS47" s="784">
        <v>8</v>
      </c>
      <c r="HT47" s="785"/>
      <c r="HU47" s="701" t="s">
        <v>1108</v>
      </c>
      <c r="HV47" s="702"/>
      <c r="HW47" s="702"/>
      <c r="HX47" s="702"/>
      <c r="HY47" s="702"/>
      <c r="HZ47" s="702"/>
      <c r="IA47" s="702"/>
      <c r="IB47" s="702"/>
      <c r="IC47" s="702"/>
      <c r="ID47" s="702"/>
      <c r="IE47" s="702"/>
      <c r="IF47" s="702"/>
      <c r="IG47" s="702"/>
      <c r="IH47" s="702"/>
      <c r="II47" s="702"/>
      <c r="IJ47" s="702"/>
      <c r="IK47" s="702"/>
      <c r="IL47" s="702"/>
      <c r="IM47" s="702"/>
      <c r="IN47" s="703"/>
    </row>
    <row r="48" spans="20:248" s="34" customFormat="1" ht="18" customHeight="1">
      <c r="CV48" s="780"/>
      <c r="CW48" s="781"/>
      <c r="CX48" s="786"/>
      <c r="CY48" s="787"/>
      <c r="CZ48" s="704"/>
      <c r="DA48" s="705"/>
      <c r="DB48" s="705"/>
      <c r="DC48" s="705"/>
      <c r="DD48" s="705"/>
      <c r="DE48" s="705"/>
      <c r="DF48" s="705"/>
      <c r="DG48" s="705"/>
      <c r="DH48" s="705"/>
      <c r="DI48" s="705"/>
      <c r="DJ48" s="705"/>
      <c r="DK48" s="705"/>
      <c r="DL48" s="705"/>
      <c r="DM48" s="705"/>
      <c r="DN48" s="705"/>
      <c r="DO48" s="705"/>
      <c r="DP48" s="705"/>
      <c r="DQ48" s="705"/>
      <c r="DR48" s="705"/>
      <c r="DS48" s="706"/>
      <c r="DU48" s="780"/>
      <c r="DV48" s="781"/>
      <c r="DW48" s="786"/>
      <c r="DX48" s="787"/>
      <c r="DY48" s="704"/>
      <c r="DZ48" s="705"/>
      <c r="EA48" s="705"/>
      <c r="EB48" s="705"/>
      <c r="EC48" s="705"/>
      <c r="ED48" s="705"/>
      <c r="EE48" s="705"/>
      <c r="EF48" s="705"/>
      <c r="EG48" s="705"/>
      <c r="EH48" s="705"/>
      <c r="EI48" s="705"/>
      <c r="EJ48" s="705"/>
      <c r="EK48" s="705"/>
      <c r="EL48" s="705"/>
      <c r="EM48" s="705"/>
      <c r="EN48" s="705"/>
      <c r="EO48" s="705"/>
      <c r="EP48" s="705"/>
      <c r="EQ48" s="705"/>
      <c r="ER48" s="706"/>
      <c r="ET48" s="780"/>
      <c r="EU48" s="781"/>
      <c r="EV48" s="786"/>
      <c r="EW48" s="787"/>
      <c r="EX48" s="704"/>
      <c r="EY48" s="705"/>
      <c r="EZ48" s="705"/>
      <c r="FA48" s="705"/>
      <c r="FB48" s="705"/>
      <c r="FC48" s="705"/>
      <c r="FD48" s="705"/>
      <c r="FE48" s="705"/>
      <c r="FF48" s="705"/>
      <c r="FG48" s="705"/>
      <c r="FH48" s="705"/>
      <c r="FI48" s="705"/>
      <c r="FJ48" s="705"/>
      <c r="FK48" s="705"/>
      <c r="FL48" s="705"/>
      <c r="FM48" s="705"/>
      <c r="FN48" s="705"/>
      <c r="FO48" s="705"/>
      <c r="FP48" s="705"/>
      <c r="FQ48" s="706"/>
      <c r="FS48" s="780"/>
      <c r="FT48" s="781"/>
      <c r="FU48" s="786"/>
      <c r="FV48" s="787"/>
      <c r="FW48" s="704"/>
      <c r="FX48" s="705"/>
      <c r="FY48" s="705"/>
      <c r="FZ48" s="705"/>
      <c r="GA48" s="705"/>
      <c r="GB48" s="705"/>
      <c r="GC48" s="705"/>
      <c r="GD48" s="705"/>
      <c r="GE48" s="705"/>
      <c r="GF48" s="705"/>
      <c r="GG48" s="705"/>
      <c r="GH48" s="705"/>
      <c r="GI48" s="705"/>
      <c r="GJ48" s="705"/>
      <c r="GK48" s="705"/>
      <c r="GL48" s="705"/>
      <c r="GM48" s="705"/>
      <c r="GN48" s="705"/>
      <c r="GO48" s="705"/>
      <c r="GP48" s="706"/>
      <c r="GR48" s="780"/>
      <c r="GS48" s="781"/>
      <c r="GT48" s="786"/>
      <c r="GU48" s="787"/>
      <c r="GV48" s="704"/>
      <c r="GW48" s="705"/>
      <c r="GX48" s="705"/>
      <c r="GY48" s="705"/>
      <c r="GZ48" s="705"/>
      <c r="HA48" s="705"/>
      <c r="HB48" s="705"/>
      <c r="HC48" s="705"/>
      <c r="HD48" s="705"/>
      <c r="HE48" s="705"/>
      <c r="HF48" s="705"/>
      <c r="HG48" s="705"/>
      <c r="HH48" s="705"/>
      <c r="HI48" s="705"/>
      <c r="HJ48" s="705"/>
      <c r="HK48" s="705"/>
      <c r="HL48" s="705"/>
      <c r="HM48" s="705"/>
      <c r="HN48" s="705"/>
      <c r="HO48" s="706"/>
      <c r="HQ48" s="780"/>
      <c r="HR48" s="781"/>
      <c r="HS48" s="786"/>
      <c r="HT48" s="787"/>
      <c r="HU48" s="704"/>
      <c r="HV48" s="705"/>
      <c r="HW48" s="705"/>
      <c r="HX48" s="705"/>
      <c r="HY48" s="705"/>
      <c r="HZ48" s="705"/>
      <c r="IA48" s="705"/>
      <c r="IB48" s="705"/>
      <c r="IC48" s="705"/>
      <c r="ID48" s="705"/>
      <c r="IE48" s="705"/>
      <c r="IF48" s="705"/>
      <c r="IG48" s="705"/>
      <c r="IH48" s="705"/>
      <c r="II48" s="705"/>
      <c r="IJ48" s="705"/>
      <c r="IK48" s="705"/>
      <c r="IL48" s="705"/>
      <c r="IM48" s="705"/>
      <c r="IN48" s="706"/>
    </row>
    <row r="49" spans="100:248" s="34" customFormat="1" ht="18" customHeight="1">
      <c r="CV49" s="780"/>
      <c r="CW49" s="781"/>
      <c r="CX49" s="786"/>
      <c r="CY49" s="787"/>
      <c r="CZ49" s="704"/>
      <c r="DA49" s="705"/>
      <c r="DB49" s="705"/>
      <c r="DC49" s="705"/>
      <c r="DD49" s="705"/>
      <c r="DE49" s="705"/>
      <c r="DF49" s="705"/>
      <c r="DG49" s="705"/>
      <c r="DH49" s="705"/>
      <c r="DI49" s="705"/>
      <c r="DJ49" s="705"/>
      <c r="DK49" s="705"/>
      <c r="DL49" s="705"/>
      <c r="DM49" s="705"/>
      <c r="DN49" s="705"/>
      <c r="DO49" s="705"/>
      <c r="DP49" s="705"/>
      <c r="DQ49" s="705"/>
      <c r="DR49" s="705"/>
      <c r="DS49" s="706"/>
      <c r="DU49" s="780"/>
      <c r="DV49" s="781"/>
      <c r="DW49" s="786"/>
      <c r="DX49" s="787"/>
      <c r="DY49" s="704"/>
      <c r="DZ49" s="705"/>
      <c r="EA49" s="705"/>
      <c r="EB49" s="705"/>
      <c r="EC49" s="705"/>
      <c r="ED49" s="705"/>
      <c r="EE49" s="705"/>
      <c r="EF49" s="705"/>
      <c r="EG49" s="705"/>
      <c r="EH49" s="705"/>
      <c r="EI49" s="705"/>
      <c r="EJ49" s="705"/>
      <c r="EK49" s="705"/>
      <c r="EL49" s="705"/>
      <c r="EM49" s="705"/>
      <c r="EN49" s="705"/>
      <c r="EO49" s="705"/>
      <c r="EP49" s="705"/>
      <c r="EQ49" s="705"/>
      <c r="ER49" s="706"/>
      <c r="ET49" s="780"/>
      <c r="EU49" s="781"/>
      <c r="EV49" s="786"/>
      <c r="EW49" s="787"/>
      <c r="EX49" s="704"/>
      <c r="EY49" s="705"/>
      <c r="EZ49" s="705"/>
      <c r="FA49" s="705"/>
      <c r="FB49" s="705"/>
      <c r="FC49" s="705"/>
      <c r="FD49" s="705"/>
      <c r="FE49" s="705"/>
      <c r="FF49" s="705"/>
      <c r="FG49" s="705"/>
      <c r="FH49" s="705"/>
      <c r="FI49" s="705"/>
      <c r="FJ49" s="705"/>
      <c r="FK49" s="705"/>
      <c r="FL49" s="705"/>
      <c r="FM49" s="705"/>
      <c r="FN49" s="705"/>
      <c r="FO49" s="705"/>
      <c r="FP49" s="705"/>
      <c r="FQ49" s="706"/>
      <c r="FS49" s="780"/>
      <c r="FT49" s="781"/>
      <c r="FU49" s="786"/>
      <c r="FV49" s="787"/>
      <c r="FW49" s="704"/>
      <c r="FX49" s="705"/>
      <c r="FY49" s="705"/>
      <c r="FZ49" s="705"/>
      <c r="GA49" s="705"/>
      <c r="GB49" s="705"/>
      <c r="GC49" s="705"/>
      <c r="GD49" s="705"/>
      <c r="GE49" s="705"/>
      <c r="GF49" s="705"/>
      <c r="GG49" s="705"/>
      <c r="GH49" s="705"/>
      <c r="GI49" s="705"/>
      <c r="GJ49" s="705"/>
      <c r="GK49" s="705"/>
      <c r="GL49" s="705"/>
      <c r="GM49" s="705"/>
      <c r="GN49" s="705"/>
      <c r="GO49" s="705"/>
      <c r="GP49" s="706"/>
      <c r="GR49" s="780"/>
      <c r="GS49" s="781"/>
      <c r="GT49" s="786"/>
      <c r="GU49" s="787"/>
      <c r="GV49" s="704"/>
      <c r="GW49" s="705"/>
      <c r="GX49" s="705"/>
      <c r="GY49" s="705"/>
      <c r="GZ49" s="705"/>
      <c r="HA49" s="705"/>
      <c r="HB49" s="705"/>
      <c r="HC49" s="705"/>
      <c r="HD49" s="705"/>
      <c r="HE49" s="705"/>
      <c r="HF49" s="705"/>
      <c r="HG49" s="705"/>
      <c r="HH49" s="705"/>
      <c r="HI49" s="705"/>
      <c r="HJ49" s="705"/>
      <c r="HK49" s="705"/>
      <c r="HL49" s="705"/>
      <c r="HM49" s="705"/>
      <c r="HN49" s="705"/>
      <c r="HO49" s="706"/>
      <c r="HQ49" s="780"/>
      <c r="HR49" s="781"/>
      <c r="HS49" s="786"/>
      <c r="HT49" s="787"/>
      <c r="HU49" s="704"/>
      <c r="HV49" s="705"/>
      <c r="HW49" s="705"/>
      <c r="HX49" s="705"/>
      <c r="HY49" s="705"/>
      <c r="HZ49" s="705"/>
      <c r="IA49" s="705"/>
      <c r="IB49" s="705"/>
      <c r="IC49" s="705"/>
      <c r="ID49" s="705"/>
      <c r="IE49" s="705"/>
      <c r="IF49" s="705"/>
      <c r="IG49" s="705"/>
      <c r="IH49" s="705"/>
      <c r="II49" s="705"/>
      <c r="IJ49" s="705"/>
      <c r="IK49" s="705"/>
      <c r="IL49" s="705"/>
      <c r="IM49" s="705"/>
      <c r="IN49" s="706"/>
    </row>
    <row r="50" spans="100:248" s="34" customFormat="1" ht="18" customHeight="1">
      <c r="CV50" s="780"/>
      <c r="CW50" s="781"/>
      <c r="CX50" s="786"/>
      <c r="CY50" s="787"/>
      <c r="CZ50" s="704"/>
      <c r="DA50" s="705"/>
      <c r="DB50" s="705"/>
      <c r="DC50" s="705"/>
      <c r="DD50" s="705"/>
      <c r="DE50" s="705"/>
      <c r="DF50" s="705"/>
      <c r="DG50" s="705"/>
      <c r="DH50" s="705"/>
      <c r="DI50" s="705"/>
      <c r="DJ50" s="705"/>
      <c r="DK50" s="705"/>
      <c r="DL50" s="705"/>
      <c r="DM50" s="705"/>
      <c r="DN50" s="705"/>
      <c r="DO50" s="705"/>
      <c r="DP50" s="705"/>
      <c r="DQ50" s="705"/>
      <c r="DR50" s="705"/>
      <c r="DS50" s="706"/>
      <c r="DU50" s="780"/>
      <c r="DV50" s="781"/>
      <c r="DW50" s="786"/>
      <c r="DX50" s="787"/>
      <c r="DY50" s="704"/>
      <c r="DZ50" s="705"/>
      <c r="EA50" s="705"/>
      <c r="EB50" s="705"/>
      <c r="EC50" s="705"/>
      <c r="ED50" s="705"/>
      <c r="EE50" s="705"/>
      <c r="EF50" s="705"/>
      <c r="EG50" s="705"/>
      <c r="EH50" s="705"/>
      <c r="EI50" s="705"/>
      <c r="EJ50" s="705"/>
      <c r="EK50" s="705"/>
      <c r="EL50" s="705"/>
      <c r="EM50" s="705"/>
      <c r="EN50" s="705"/>
      <c r="EO50" s="705"/>
      <c r="EP50" s="705"/>
      <c r="EQ50" s="705"/>
      <c r="ER50" s="706"/>
      <c r="ET50" s="780"/>
      <c r="EU50" s="781"/>
      <c r="EV50" s="786"/>
      <c r="EW50" s="787"/>
      <c r="EX50" s="704"/>
      <c r="EY50" s="705"/>
      <c r="EZ50" s="705"/>
      <c r="FA50" s="705"/>
      <c r="FB50" s="705"/>
      <c r="FC50" s="705"/>
      <c r="FD50" s="705"/>
      <c r="FE50" s="705"/>
      <c r="FF50" s="705"/>
      <c r="FG50" s="705"/>
      <c r="FH50" s="705"/>
      <c r="FI50" s="705"/>
      <c r="FJ50" s="705"/>
      <c r="FK50" s="705"/>
      <c r="FL50" s="705"/>
      <c r="FM50" s="705"/>
      <c r="FN50" s="705"/>
      <c r="FO50" s="705"/>
      <c r="FP50" s="705"/>
      <c r="FQ50" s="706"/>
      <c r="FS50" s="780"/>
      <c r="FT50" s="781"/>
      <c r="FU50" s="786"/>
      <c r="FV50" s="787"/>
      <c r="FW50" s="704"/>
      <c r="FX50" s="705"/>
      <c r="FY50" s="705"/>
      <c r="FZ50" s="705"/>
      <c r="GA50" s="705"/>
      <c r="GB50" s="705"/>
      <c r="GC50" s="705"/>
      <c r="GD50" s="705"/>
      <c r="GE50" s="705"/>
      <c r="GF50" s="705"/>
      <c r="GG50" s="705"/>
      <c r="GH50" s="705"/>
      <c r="GI50" s="705"/>
      <c r="GJ50" s="705"/>
      <c r="GK50" s="705"/>
      <c r="GL50" s="705"/>
      <c r="GM50" s="705"/>
      <c r="GN50" s="705"/>
      <c r="GO50" s="705"/>
      <c r="GP50" s="706"/>
      <c r="GR50" s="780"/>
      <c r="GS50" s="781"/>
      <c r="GT50" s="786"/>
      <c r="GU50" s="787"/>
      <c r="GV50" s="704"/>
      <c r="GW50" s="705"/>
      <c r="GX50" s="705"/>
      <c r="GY50" s="705"/>
      <c r="GZ50" s="705"/>
      <c r="HA50" s="705"/>
      <c r="HB50" s="705"/>
      <c r="HC50" s="705"/>
      <c r="HD50" s="705"/>
      <c r="HE50" s="705"/>
      <c r="HF50" s="705"/>
      <c r="HG50" s="705"/>
      <c r="HH50" s="705"/>
      <c r="HI50" s="705"/>
      <c r="HJ50" s="705"/>
      <c r="HK50" s="705"/>
      <c r="HL50" s="705"/>
      <c r="HM50" s="705"/>
      <c r="HN50" s="705"/>
      <c r="HO50" s="706"/>
      <c r="HQ50" s="780"/>
      <c r="HR50" s="781"/>
      <c r="HS50" s="786"/>
      <c r="HT50" s="787"/>
      <c r="HU50" s="704"/>
      <c r="HV50" s="705"/>
      <c r="HW50" s="705"/>
      <c r="HX50" s="705"/>
      <c r="HY50" s="705"/>
      <c r="HZ50" s="705"/>
      <c r="IA50" s="705"/>
      <c r="IB50" s="705"/>
      <c r="IC50" s="705"/>
      <c r="ID50" s="705"/>
      <c r="IE50" s="705"/>
      <c r="IF50" s="705"/>
      <c r="IG50" s="705"/>
      <c r="IH50" s="705"/>
      <c r="II50" s="705"/>
      <c r="IJ50" s="705"/>
      <c r="IK50" s="705"/>
      <c r="IL50" s="705"/>
      <c r="IM50" s="705"/>
      <c r="IN50" s="706"/>
    </row>
    <row r="51" spans="100:248" s="34" customFormat="1" ht="18" customHeight="1">
      <c r="CV51" s="780"/>
      <c r="CW51" s="781"/>
      <c r="CX51" s="786"/>
      <c r="CY51" s="787"/>
      <c r="CZ51" s="704"/>
      <c r="DA51" s="705"/>
      <c r="DB51" s="705"/>
      <c r="DC51" s="705"/>
      <c r="DD51" s="705"/>
      <c r="DE51" s="705"/>
      <c r="DF51" s="705"/>
      <c r="DG51" s="705"/>
      <c r="DH51" s="705"/>
      <c r="DI51" s="705"/>
      <c r="DJ51" s="705"/>
      <c r="DK51" s="705"/>
      <c r="DL51" s="705"/>
      <c r="DM51" s="705"/>
      <c r="DN51" s="705"/>
      <c r="DO51" s="705"/>
      <c r="DP51" s="705"/>
      <c r="DQ51" s="705"/>
      <c r="DR51" s="705"/>
      <c r="DS51" s="706"/>
      <c r="DU51" s="780"/>
      <c r="DV51" s="781"/>
      <c r="DW51" s="786"/>
      <c r="DX51" s="787"/>
      <c r="DY51" s="704"/>
      <c r="DZ51" s="705"/>
      <c r="EA51" s="705"/>
      <c r="EB51" s="705"/>
      <c r="EC51" s="705"/>
      <c r="ED51" s="705"/>
      <c r="EE51" s="705"/>
      <c r="EF51" s="705"/>
      <c r="EG51" s="705"/>
      <c r="EH51" s="705"/>
      <c r="EI51" s="705"/>
      <c r="EJ51" s="705"/>
      <c r="EK51" s="705"/>
      <c r="EL51" s="705"/>
      <c r="EM51" s="705"/>
      <c r="EN51" s="705"/>
      <c r="EO51" s="705"/>
      <c r="EP51" s="705"/>
      <c r="EQ51" s="705"/>
      <c r="ER51" s="706"/>
      <c r="ET51" s="780"/>
      <c r="EU51" s="781"/>
      <c r="EV51" s="786"/>
      <c r="EW51" s="787"/>
      <c r="EX51" s="704"/>
      <c r="EY51" s="705"/>
      <c r="EZ51" s="705"/>
      <c r="FA51" s="705"/>
      <c r="FB51" s="705"/>
      <c r="FC51" s="705"/>
      <c r="FD51" s="705"/>
      <c r="FE51" s="705"/>
      <c r="FF51" s="705"/>
      <c r="FG51" s="705"/>
      <c r="FH51" s="705"/>
      <c r="FI51" s="705"/>
      <c r="FJ51" s="705"/>
      <c r="FK51" s="705"/>
      <c r="FL51" s="705"/>
      <c r="FM51" s="705"/>
      <c r="FN51" s="705"/>
      <c r="FO51" s="705"/>
      <c r="FP51" s="705"/>
      <c r="FQ51" s="706"/>
      <c r="FS51" s="780"/>
      <c r="FT51" s="781"/>
      <c r="FU51" s="786"/>
      <c r="FV51" s="787"/>
      <c r="FW51" s="704"/>
      <c r="FX51" s="705"/>
      <c r="FY51" s="705"/>
      <c r="FZ51" s="705"/>
      <c r="GA51" s="705"/>
      <c r="GB51" s="705"/>
      <c r="GC51" s="705"/>
      <c r="GD51" s="705"/>
      <c r="GE51" s="705"/>
      <c r="GF51" s="705"/>
      <c r="GG51" s="705"/>
      <c r="GH51" s="705"/>
      <c r="GI51" s="705"/>
      <c r="GJ51" s="705"/>
      <c r="GK51" s="705"/>
      <c r="GL51" s="705"/>
      <c r="GM51" s="705"/>
      <c r="GN51" s="705"/>
      <c r="GO51" s="705"/>
      <c r="GP51" s="706"/>
      <c r="GR51" s="780"/>
      <c r="GS51" s="781"/>
      <c r="GT51" s="786"/>
      <c r="GU51" s="787"/>
      <c r="GV51" s="704"/>
      <c r="GW51" s="705"/>
      <c r="GX51" s="705"/>
      <c r="GY51" s="705"/>
      <c r="GZ51" s="705"/>
      <c r="HA51" s="705"/>
      <c r="HB51" s="705"/>
      <c r="HC51" s="705"/>
      <c r="HD51" s="705"/>
      <c r="HE51" s="705"/>
      <c r="HF51" s="705"/>
      <c r="HG51" s="705"/>
      <c r="HH51" s="705"/>
      <c r="HI51" s="705"/>
      <c r="HJ51" s="705"/>
      <c r="HK51" s="705"/>
      <c r="HL51" s="705"/>
      <c r="HM51" s="705"/>
      <c r="HN51" s="705"/>
      <c r="HO51" s="706"/>
      <c r="HQ51" s="780"/>
      <c r="HR51" s="781"/>
      <c r="HS51" s="786"/>
      <c r="HT51" s="787"/>
      <c r="HU51" s="704"/>
      <c r="HV51" s="705"/>
      <c r="HW51" s="705"/>
      <c r="HX51" s="705"/>
      <c r="HY51" s="705"/>
      <c r="HZ51" s="705"/>
      <c r="IA51" s="705"/>
      <c r="IB51" s="705"/>
      <c r="IC51" s="705"/>
      <c r="ID51" s="705"/>
      <c r="IE51" s="705"/>
      <c r="IF51" s="705"/>
      <c r="IG51" s="705"/>
      <c r="IH51" s="705"/>
      <c r="II51" s="705"/>
      <c r="IJ51" s="705"/>
      <c r="IK51" s="705"/>
      <c r="IL51" s="705"/>
      <c r="IM51" s="705"/>
      <c r="IN51" s="706"/>
    </row>
    <row r="52" spans="100:248" s="34" customFormat="1" ht="18" customHeight="1">
      <c r="CV52" s="782"/>
      <c r="CW52" s="783"/>
      <c r="CX52" s="788"/>
      <c r="CY52" s="789"/>
      <c r="CZ52" s="707"/>
      <c r="DA52" s="708"/>
      <c r="DB52" s="708"/>
      <c r="DC52" s="708"/>
      <c r="DD52" s="708"/>
      <c r="DE52" s="708"/>
      <c r="DF52" s="708"/>
      <c r="DG52" s="708"/>
      <c r="DH52" s="708"/>
      <c r="DI52" s="708"/>
      <c r="DJ52" s="708"/>
      <c r="DK52" s="708"/>
      <c r="DL52" s="708"/>
      <c r="DM52" s="708"/>
      <c r="DN52" s="708"/>
      <c r="DO52" s="708"/>
      <c r="DP52" s="708"/>
      <c r="DQ52" s="708"/>
      <c r="DR52" s="708"/>
      <c r="DS52" s="709"/>
      <c r="DU52" s="782"/>
      <c r="DV52" s="783"/>
      <c r="DW52" s="788"/>
      <c r="DX52" s="789"/>
      <c r="DY52" s="707"/>
      <c r="DZ52" s="708"/>
      <c r="EA52" s="708"/>
      <c r="EB52" s="708"/>
      <c r="EC52" s="708"/>
      <c r="ED52" s="708"/>
      <c r="EE52" s="708"/>
      <c r="EF52" s="708"/>
      <c r="EG52" s="708"/>
      <c r="EH52" s="708"/>
      <c r="EI52" s="708"/>
      <c r="EJ52" s="708"/>
      <c r="EK52" s="708"/>
      <c r="EL52" s="708"/>
      <c r="EM52" s="708"/>
      <c r="EN52" s="708"/>
      <c r="EO52" s="708"/>
      <c r="EP52" s="708"/>
      <c r="EQ52" s="708"/>
      <c r="ER52" s="709"/>
      <c r="ET52" s="782"/>
      <c r="EU52" s="783"/>
      <c r="EV52" s="788"/>
      <c r="EW52" s="789"/>
      <c r="EX52" s="707"/>
      <c r="EY52" s="708"/>
      <c r="EZ52" s="708"/>
      <c r="FA52" s="708"/>
      <c r="FB52" s="708"/>
      <c r="FC52" s="708"/>
      <c r="FD52" s="708"/>
      <c r="FE52" s="708"/>
      <c r="FF52" s="708"/>
      <c r="FG52" s="708"/>
      <c r="FH52" s="708"/>
      <c r="FI52" s="708"/>
      <c r="FJ52" s="708"/>
      <c r="FK52" s="708"/>
      <c r="FL52" s="708"/>
      <c r="FM52" s="708"/>
      <c r="FN52" s="708"/>
      <c r="FO52" s="708"/>
      <c r="FP52" s="708"/>
      <c r="FQ52" s="709"/>
      <c r="FS52" s="782"/>
      <c r="FT52" s="783"/>
      <c r="FU52" s="788"/>
      <c r="FV52" s="789"/>
      <c r="FW52" s="707"/>
      <c r="FX52" s="708"/>
      <c r="FY52" s="708"/>
      <c r="FZ52" s="708"/>
      <c r="GA52" s="708"/>
      <c r="GB52" s="708"/>
      <c r="GC52" s="708"/>
      <c r="GD52" s="708"/>
      <c r="GE52" s="708"/>
      <c r="GF52" s="708"/>
      <c r="GG52" s="708"/>
      <c r="GH52" s="708"/>
      <c r="GI52" s="708"/>
      <c r="GJ52" s="708"/>
      <c r="GK52" s="708"/>
      <c r="GL52" s="708"/>
      <c r="GM52" s="708"/>
      <c r="GN52" s="708"/>
      <c r="GO52" s="708"/>
      <c r="GP52" s="709"/>
      <c r="GR52" s="782"/>
      <c r="GS52" s="783"/>
      <c r="GT52" s="788"/>
      <c r="GU52" s="789"/>
      <c r="GV52" s="707"/>
      <c r="GW52" s="708"/>
      <c r="GX52" s="708"/>
      <c r="GY52" s="708"/>
      <c r="GZ52" s="708"/>
      <c r="HA52" s="708"/>
      <c r="HB52" s="708"/>
      <c r="HC52" s="708"/>
      <c r="HD52" s="708"/>
      <c r="HE52" s="708"/>
      <c r="HF52" s="708"/>
      <c r="HG52" s="708"/>
      <c r="HH52" s="708"/>
      <c r="HI52" s="708"/>
      <c r="HJ52" s="708"/>
      <c r="HK52" s="708"/>
      <c r="HL52" s="708"/>
      <c r="HM52" s="708"/>
      <c r="HN52" s="708"/>
      <c r="HO52" s="709"/>
      <c r="HQ52" s="782"/>
      <c r="HR52" s="783"/>
      <c r="HS52" s="788"/>
      <c r="HT52" s="789"/>
      <c r="HU52" s="707"/>
      <c r="HV52" s="708"/>
      <c r="HW52" s="708"/>
      <c r="HX52" s="708"/>
      <c r="HY52" s="708"/>
      <c r="HZ52" s="708"/>
      <c r="IA52" s="708"/>
      <c r="IB52" s="708"/>
      <c r="IC52" s="708"/>
      <c r="ID52" s="708"/>
      <c r="IE52" s="708"/>
      <c r="IF52" s="708"/>
      <c r="IG52" s="708"/>
      <c r="IH52" s="708"/>
      <c r="II52" s="708"/>
      <c r="IJ52" s="708"/>
      <c r="IK52" s="708"/>
      <c r="IL52" s="708"/>
      <c r="IM52" s="708"/>
      <c r="IN52" s="709"/>
    </row>
    <row r="53" spans="100:248" s="34" customFormat="1" ht="18" customHeight="1">
      <c r="CV53" s="778" t="s">
        <v>1089</v>
      </c>
      <c r="CW53" s="779"/>
      <c r="CX53" s="784">
        <v>9</v>
      </c>
      <c r="CY53" s="785"/>
      <c r="CZ53" s="683" t="s">
        <v>1108</v>
      </c>
      <c r="DA53" s="684"/>
      <c r="DB53" s="684"/>
      <c r="DC53" s="684"/>
      <c r="DD53" s="684"/>
      <c r="DE53" s="684"/>
      <c r="DF53" s="684"/>
      <c r="DG53" s="684"/>
      <c r="DH53" s="684"/>
      <c r="DI53" s="684"/>
      <c r="DJ53" s="684"/>
      <c r="DK53" s="684"/>
      <c r="DL53" s="684"/>
      <c r="DM53" s="684"/>
      <c r="DN53" s="684"/>
      <c r="DO53" s="684"/>
      <c r="DP53" s="684"/>
      <c r="DQ53" s="684"/>
      <c r="DR53" s="684"/>
      <c r="DS53" s="685"/>
      <c r="DU53" s="778" t="s">
        <v>1089</v>
      </c>
      <c r="DV53" s="779"/>
      <c r="DW53" s="784">
        <v>9</v>
      </c>
      <c r="DX53" s="785"/>
      <c r="DY53" s="683" t="s">
        <v>1149</v>
      </c>
      <c r="DZ53" s="684"/>
      <c r="EA53" s="684"/>
      <c r="EB53" s="684"/>
      <c r="EC53" s="684"/>
      <c r="ED53" s="684"/>
      <c r="EE53" s="684"/>
      <c r="EF53" s="684"/>
      <c r="EG53" s="684"/>
      <c r="EH53" s="684"/>
      <c r="EI53" s="684"/>
      <c r="EJ53" s="684"/>
      <c r="EK53" s="684"/>
      <c r="EL53" s="684"/>
      <c r="EM53" s="684"/>
      <c r="EN53" s="684"/>
      <c r="EO53" s="684"/>
      <c r="EP53" s="684"/>
      <c r="EQ53" s="684"/>
      <c r="ER53" s="685"/>
      <c r="ET53" s="778" t="s">
        <v>1089</v>
      </c>
      <c r="EU53" s="779"/>
      <c r="EV53" s="784">
        <v>9</v>
      </c>
      <c r="EW53" s="785"/>
      <c r="EX53" s="683" t="s">
        <v>1152</v>
      </c>
      <c r="EY53" s="684"/>
      <c r="EZ53" s="684"/>
      <c r="FA53" s="684"/>
      <c r="FB53" s="684"/>
      <c r="FC53" s="684"/>
      <c r="FD53" s="684"/>
      <c r="FE53" s="684"/>
      <c r="FF53" s="684"/>
      <c r="FG53" s="684"/>
      <c r="FH53" s="684"/>
      <c r="FI53" s="684"/>
      <c r="FJ53" s="684"/>
      <c r="FK53" s="684"/>
      <c r="FL53" s="684"/>
      <c r="FM53" s="684"/>
      <c r="FN53" s="684"/>
      <c r="FO53" s="684"/>
      <c r="FP53" s="684"/>
      <c r="FQ53" s="685"/>
      <c r="FS53" s="778" t="s">
        <v>1089</v>
      </c>
      <c r="FT53" s="779"/>
      <c r="FU53" s="784">
        <v>9</v>
      </c>
      <c r="FV53" s="785"/>
      <c r="FW53" s="683" t="s">
        <v>1153</v>
      </c>
      <c r="FX53" s="684"/>
      <c r="FY53" s="684"/>
      <c r="FZ53" s="684"/>
      <c r="GA53" s="684"/>
      <c r="GB53" s="684"/>
      <c r="GC53" s="684"/>
      <c r="GD53" s="684"/>
      <c r="GE53" s="684"/>
      <c r="GF53" s="684"/>
      <c r="GG53" s="684"/>
      <c r="GH53" s="684"/>
      <c r="GI53" s="684"/>
      <c r="GJ53" s="684"/>
      <c r="GK53" s="684"/>
      <c r="GL53" s="684"/>
      <c r="GM53" s="684"/>
      <c r="GN53" s="684"/>
      <c r="GO53" s="684"/>
      <c r="GP53" s="685"/>
      <c r="GR53" s="778" t="s">
        <v>1089</v>
      </c>
      <c r="GS53" s="779"/>
      <c r="GT53" s="784">
        <v>9</v>
      </c>
      <c r="GU53" s="785"/>
      <c r="GV53" s="683" t="s">
        <v>1108</v>
      </c>
      <c r="GW53" s="684"/>
      <c r="GX53" s="684"/>
      <c r="GY53" s="684"/>
      <c r="GZ53" s="684"/>
      <c r="HA53" s="684"/>
      <c r="HB53" s="684"/>
      <c r="HC53" s="684"/>
      <c r="HD53" s="684"/>
      <c r="HE53" s="684"/>
      <c r="HF53" s="684"/>
      <c r="HG53" s="684"/>
      <c r="HH53" s="684"/>
      <c r="HI53" s="684"/>
      <c r="HJ53" s="684"/>
      <c r="HK53" s="684"/>
      <c r="HL53" s="684"/>
      <c r="HM53" s="684"/>
      <c r="HN53" s="684"/>
      <c r="HO53" s="685"/>
      <c r="HQ53" s="778" t="s">
        <v>1089</v>
      </c>
      <c r="HR53" s="779"/>
      <c r="HS53" s="784">
        <v>9</v>
      </c>
      <c r="HT53" s="785"/>
      <c r="HU53" s="683" t="s">
        <v>1108</v>
      </c>
      <c r="HV53" s="684"/>
      <c r="HW53" s="684"/>
      <c r="HX53" s="684"/>
      <c r="HY53" s="684"/>
      <c r="HZ53" s="684"/>
      <c r="IA53" s="684"/>
      <c r="IB53" s="684"/>
      <c r="IC53" s="684"/>
      <c r="ID53" s="684"/>
      <c r="IE53" s="684"/>
      <c r="IF53" s="684"/>
      <c r="IG53" s="684"/>
      <c r="IH53" s="684"/>
      <c r="II53" s="684"/>
      <c r="IJ53" s="684"/>
      <c r="IK53" s="684"/>
      <c r="IL53" s="684"/>
      <c r="IM53" s="684"/>
      <c r="IN53" s="685"/>
    </row>
    <row r="54" spans="100:248" s="34" customFormat="1" ht="18" customHeight="1">
      <c r="CV54" s="780"/>
      <c r="CW54" s="781"/>
      <c r="CX54" s="786"/>
      <c r="CY54" s="787"/>
      <c r="CZ54" s="686"/>
      <c r="DA54" s="687"/>
      <c r="DB54" s="687"/>
      <c r="DC54" s="687"/>
      <c r="DD54" s="687"/>
      <c r="DE54" s="687"/>
      <c r="DF54" s="687"/>
      <c r="DG54" s="687"/>
      <c r="DH54" s="687"/>
      <c r="DI54" s="687"/>
      <c r="DJ54" s="687"/>
      <c r="DK54" s="687"/>
      <c r="DL54" s="687"/>
      <c r="DM54" s="687"/>
      <c r="DN54" s="687"/>
      <c r="DO54" s="687"/>
      <c r="DP54" s="687"/>
      <c r="DQ54" s="687"/>
      <c r="DR54" s="687"/>
      <c r="DS54" s="688"/>
      <c r="DU54" s="780"/>
      <c r="DV54" s="781"/>
      <c r="DW54" s="786"/>
      <c r="DX54" s="787"/>
      <c r="DY54" s="686"/>
      <c r="DZ54" s="687"/>
      <c r="EA54" s="687"/>
      <c r="EB54" s="687"/>
      <c r="EC54" s="687"/>
      <c r="ED54" s="687"/>
      <c r="EE54" s="687"/>
      <c r="EF54" s="687"/>
      <c r="EG54" s="687"/>
      <c r="EH54" s="687"/>
      <c r="EI54" s="687"/>
      <c r="EJ54" s="687"/>
      <c r="EK54" s="687"/>
      <c r="EL54" s="687"/>
      <c r="EM54" s="687"/>
      <c r="EN54" s="687"/>
      <c r="EO54" s="687"/>
      <c r="EP54" s="687"/>
      <c r="EQ54" s="687"/>
      <c r="ER54" s="688"/>
      <c r="ET54" s="780"/>
      <c r="EU54" s="781"/>
      <c r="EV54" s="786"/>
      <c r="EW54" s="787"/>
      <c r="EX54" s="686"/>
      <c r="EY54" s="687"/>
      <c r="EZ54" s="687"/>
      <c r="FA54" s="687"/>
      <c r="FB54" s="687"/>
      <c r="FC54" s="687"/>
      <c r="FD54" s="687"/>
      <c r="FE54" s="687"/>
      <c r="FF54" s="687"/>
      <c r="FG54" s="687"/>
      <c r="FH54" s="687"/>
      <c r="FI54" s="687"/>
      <c r="FJ54" s="687"/>
      <c r="FK54" s="687"/>
      <c r="FL54" s="687"/>
      <c r="FM54" s="687"/>
      <c r="FN54" s="687"/>
      <c r="FO54" s="687"/>
      <c r="FP54" s="687"/>
      <c r="FQ54" s="688"/>
      <c r="FS54" s="780"/>
      <c r="FT54" s="781"/>
      <c r="FU54" s="786"/>
      <c r="FV54" s="787"/>
      <c r="FW54" s="686"/>
      <c r="FX54" s="687"/>
      <c r="FY54" s="687"/>
      <c r="FZ54" s="687"/>
      <c r="GA54" s="687"/>
      <c r="GB54" s="687"/>
      <c r="GC54" s="687"/>
      <c r="GD54" s="687"/>
      <c r="GE54" s="687"/>
      <c r="GF54" s="687"/>
      <c r="GG54" s="687"/>
      <c r="GH54" s="687"/>
      <c r="GI54" s="687"/>
      <c r="GJ54" s="687"/>
      <c r="GK54" s="687"/>
      <c r="GL54" s="687"/>
      <c r="GM54" s="687"/>
      <c r="GN54" s="687"/>
      <c r="GO54" s="687"/>
      <c r="GP54" s="688"/>
      <c r="GR54" s="780"/>
      <c r="GS54" s="781"/>
      <c r="GT54" s="786"/>
      <c r="GU54" s="787"/>
      <c r="GV54" s="686"/>
      <c r="GW54" s="687"/>
      <c r="GX54" s="687"/>
      <c r="GY54" s="687"/>
      <c r="GZ54" s="687"/>
      <c r="HA54" s="687"/>
      <c r="HB54" s="687"/>
      <c r="HC54" s="687"/>
      <c r="HD54" s="687"/>
      <c r="HE54" s="687"/>
      <c r="HF54" s="687"/>
      <c r="HG54" s="687"/>
      <c r="HH54" s="687"/>
      <c r="HI54" s="687"/>
      <c r="HJ54" s="687"/>
      <c r="HK54" s="687"/>
      <c r="HL54" s="687"/>
      <c r="HM54" s="687"/>
      <c r="HN54" s="687"/>
      <c r="HO54" s="688"/>
      <c r="HQ54" s="780"/>
      <c r="HR54" s="781"/>
      <c r="HS54" s="786"/>
      <c r="HT54" s="787"/>
      <c r="HU54" s="686"/>
      <c r="HV54" s="687"/>
      <c r="HW54" s="687"/>
      <c r="HX54" s="687"/>
      <c r="HY54" s="687"/>
      <c r="HZ54" s="687"/>
      <c r="IA54" s="687"/>
      <c r="IB54" s="687"/>
      <c r="IC54" s="687"/>
      <c r="ID54" s="687"/>
      <c r="IE54" s="687"/>
      <c r="IF54" s="687"/>
      <c r="IG54" s="687"/>
      <c r="IH54" s="687"/>
      <c r="II54" s="687"/>
      <c r="IJ54" s="687"/>
      <c r="IK54" s="687"/>
      <c r="IL54" s="687"/>
      <c r="IM54" s="687"/>
      <c r="IN54" s="688"/>
    </row>
    <row r="55" spans="100:248" s="34" customFormat="1" ht="18" customHeight="1">
      <c r="CV55" s="780"/>
      <c r="CW55" s="781"/>
      <c r="CX55" s="786"/>
      <c r="CY55" s="787"/>
      <c r="CZ55" s="686"/>
      <c r="DA55" s="687"/>
      <c r="DB55" s="687"/>
      <c r="DC55" s="687"/>
      <c r="DD55" s="687"/>
      <c r="DE55" s="687"/>
      <c r="DF55" s="687"/>
      <c r="DG55" s="687"/>
      <c r="DH55" s="687"/>
      <c r="DI55" s="687"/>
      <c r="DJ55" s="687"/>
      <c r="DK55" s="687"/>
      <c r="DL55" s="687"/>
      <c r="DM55" s="687"/>
      <c r="DN55" s="687"/>
      <c r="DO55" s="687"/>
      <c r="DP55" s="687"/>
      <c r="DQ55" s="687"/>
      <c r="DR55" s="687"/>
      <c r="DS55" s="688"/>
      <c r="DU55" s="780"/>
      <c r="DV55" s="781"/>
      <c r="DW55" s="786"/>
      <c r="DX55" s="787"/>
      <c r="DY55" s="686"/>
      <c r="DZ55" s="687"/>
      <c r="EA55" s="687"/>
      <c r="EB55" s="687"/>
      <c r="EC55" s="687"/>
      <c r="ED55" s="687"/>
      <c r="EE55" s="687"/>
      <c r="EF55" s="687"/>
      <c r="EG55" s="687"/>
      <c r="EH55" s="687"/>
      <c r="EI55" s="687"/>
      <c r="EJ55" s="687"/>
      <c r="EK55" s="687"/>
      <c r="EL55" s="687"/>
      <c r="EM55" s="687"/>
      <c r="EN55" s="687"/>
      <c r="EO55" s="687"/>
      <c r="EP55" s="687"/>
      <c r="EQ55" s="687"/>
      <c r="ER55" s="688"/>
      <c r="ET55" s="780"/>
      <c r="EU55" s="781"/>
      <c r="EV55" s="786"/>
      <c r="EW55" s="787"/>
      <c r="EX55" s="686"/>
      <c r="EY55" s="687"/>
      <c r="EZ55" s="687"/>
      <c r="FA55" s="687"/>
      <c r="FB55" s="687"/>
      <c r="FC55" s="687"/>
      <c r="FD55" s="687"/>
      <c r="FE55" s="687"/>
      <c r="FF55" s="687"/>
      <c r="FG55" s="687"/>
      <c r="FH55" s="687"/>
      <c r="FI55" s="687"/>
      <c r="FJ55" s="687"/>
      <c r="FK55" s="687"/>
      <c r="FL55" s="687"/>
      <c r="FM55" s="687"/>
      <c r="FN55" s="687"/>
      <c r="FO55" s="687"/>
      <c r="FP55" s="687"/>
      <c r="FQ55" s="688"/>
      <c r="FS55" s="780"/>
      <c r="FT55" s="781"/>
      <c r="FU55" s="786"/>
      <c r="FV55" s="787"/>
      <c r="FW55" s="686"/>
      <c r="FX55" s="687"/>
      <c r="FY55" s="687"/>
      <c r="FZ55" s="687"/>
      <c r="GA55" s="687"/>
      <c r="GB55" s="687"/>
      <c r="GC55" s="687"/>
      <c r="GD55" s="687"/>
      <c r="GE55" s="687"/>
      <c r="GF55" s="687"/>
      <c r="GG55" s="687"/>
      <c r="GH55" s="687"/>
      <c r="GI55" s="687"/>
      <c r="GJ55" s="687"/>
      <c r="GK55" s="687"/>
      <c r="GL55" s="687"/>
      <c r="GM55" s="687"/>
      <c r="GN55" s="687"/>
      <c r="GO55" s="687"/>
      <c r="GP55" s="688"/>
      <c r="GR55" s="780"/>
      <c r="GS55" s="781"/>
      <c r="GT55" s="786"/>
      <c r="GU55" s="787"/>
      <c r="GV55" s="686"/>
      <c r="GW55" s="687"/>
      <c r="GX55" s="687"/>
      <c r="GY55" s="687"/>
      <c r="GZ55" s="687"/>
      <c r="HA55" s="687"/>
      <c r="HB55" s="687"/>
      <c r="HC55" s="687"/>
      <c r="HD55" s="687"/>
      <c r="HE55" s="687"/>
      <c r="HF55" s="687"/>
      <c r="HG55" s="687"/>
      <c r="HH55" s="687"/>
      <c r="HI55" s="687"/>
      <c r="HJ55" s="687"/>
      <c r="HK55" s="687"/>
      <c r="HL55" s="687"/>
      <c r="HM55" s="687"/>
      <c r="HN55" s="687"/>
      <c r="HO55" s="688"/>
      <c r="HQ55" s="780"/>
      <c r="HR55" s="781"/>
      <c r="HS55" s="786"/>
      <c r="HT55" s="787"/>
      <c r="HU55" s="686"/>
      <c r="HV55" s="687"/>
      <c r="HW55" s="687"/>
      <c r="HX55" s="687"/>
      <c r="HY55" s="687"/>
      <c r="HZ55" s="687"/>
      <c r="IA55" s="687"/>
      <c r="IB55" s="687"/>
      <c r="IC55" s="687"/>
      <c r="ID55" s="687"/>
      <c r="IE55" s="687"/>
      <c r="IF55" s="687"/>
      <c r="IG55" s="687"/>
      <c r="IH55" s="687"/>
      <c r="II55" s="687"/>
      <c r="IJ55" s="687"/>
      <c r="IK55" s="687"/>
      <c r="IL55" s="687"/>
      <c r="IM55" s="687"/>
      <c r="IN55" s="688"/>
    </row>
    <row r="56" spans="100:248" s="34" customFormat="1" ht="18" customHeight="1">
      <c r="CV56" s="780"/>
      <c r="CW56" s="781"/>
      <c r="CX56" s="786"/>
      <c r="CY56" s="787"/>
      <c r="CZ56" s="686"/>
      <c r="DA56" s="687"/>
      <c r="DB56" s="687"/>
      <c r="DC56" s="687"/>
      <c r="DD56" s="687"/>
      <c r="DE56" s="687"/>
      <c r="DF56" s="687"/>
      <c r="DG56" s="687"/>
      <c r="DH56" s="687"/>
      <c r="DI56" s="687"/>
      <c r="DJ56" s="687"/>
      <c r="DK56" s="687"/>
      <c r="DL56" s="687"/>
      <c r="DM56" s="687"/>
      <c r="DN56" s="687"/>
      <c r="DO56" s="687"/>
      <c r="DP56" s="687"/>
      <c r="DQ56" s="687"/>
      <c r="DR56" s="687"/>
      <c r="DS56" s="688"/>
      <c r="DU56" s="780"/>
      <c r="DV56" s="781"/>
      <c r="DW56" s="786"/>
      <c r="DX56" s="787"/>
      <c r="DY56" s="686"/>
      <c r="DZ56" s="687"/>
      <c r="EA56" s="687"/>
      <c r="EB56" s="687"/>
      <c r="EC56" s="687"/>
      <c r="ED56" s="687"/>
      <c r="EE56" s="687"/>
      <c r="EF56" s="687"/>
      <c r="EG56" s="687"/>
      <c r="EH56" s="687"/>
      <c r="EI56" s="687"/>
      <c r="EJ56" s="687"/>
      <c r="EK56" s="687"/>
      <c r="EL56" s="687"/>
      <c r="EM56" s="687"/>
      <c r="EN56" s="687"/>
      <c r="EO56" s="687"/>
      <c r="EP56" s="687"/>
      <c r="EQ56" s="687"/>
      <c r="ER56" s="688"/>
      <c r="ET56" s="780"/>
      <c r="EU56" s="781"/>
      <c r="EV56" s="786"/>
      <c r="EW56" s="787"/>
      <c r="EX56" s="686"/>
      <c r="EY56" s="687"/>
      <c r="EZ56" s="687"/>
      <c r="FA56" s="687"/>
      <c r="FB56" s="687"/>
      <c r="FC56" s="687"/>
      <c r="FD56" s="687"/>
      <c r="FE56" s="687"/>
      <c r="FF56" s="687"/>
      <c r="FG56" s="687"/>
      <c r="FH56" s="687"/>
      <c r="FI56" s="687"/>
      <c r="FJ56" s="687"/>
      <c r="FK56" s="687"/>
      <c r="FL56" s="687"/>
      <c r="FM56" s="687"/>
      <c r="FN56" s="687"/>
      <c r="FO56" s="687"/>
      <c r="FP56" s="687"/>
      <c r="FQ56" s="688"/>
      <c r="FS56" s="780"/>
      <c r="FT56" s="781"/>
      <c r="FU56" s="786"/>
      <c r="FV56" s="787"/>
      <c r="FW56" s="686"/>
      <c r="FX56" s="687"/>
      <c r="FY56" s="687"/>
      <c r="FZ56" s="687"/>
      <c r="GA56" s="687"/>
      <c r="GB56" s="687"/>
      <c r="GC56" s="687"/>
      <c r="GD56" s="687"/>
      <c r="GE56" s="687"/>
      <c r="GF56" s="687"/>
      <c r="GG56" s="687"/>
      <c r="GH56" s="687"/>
      <c r="GI56" s="687"/>
      <c r="GJ56" s="687"/>
      <c r="GK56" s="687"/>
      <c r="GL56" s="687"/>
      <c r="GM56" s="687"/>
      <c r="GN56" s="687"/>
      <c r="GO56" s="687"/>
      <c r="GP56" s="688"/>
      <c r="GR56" s="780"/>
      <c r="GS56" s="781"/>
      <c r="GT56" s="786"/>
      <c r="GU56" s="787"/>
      <c r="GV56" s="686"/>
      <c r="GW56" s="687"/>
      <c r="GX56" s="687"/>
      <c r="GY56" s="687"/>
      <c r="GZ56" s="687"/>
      <c r="HA56" s="687"/>
      <c r="HB56" s="687"/>
      <c r="HC56" s="687"/>
      <c r="HD56" s="687"/>
      <c r="HE56" s="687"/>
      <c r="HF56" s="687"/>
      <c r="HG56" s="687"/>
      <c r="HH56" s="687"/>
      <c r="HI56" s="687"/>
      <c r="HJ56" s="687"/>
      <c r="HK56" s="687"/>
      <c r="HL56" s="687"/>
      <c r="HM56" s="687"/>
      <c r="HN56" s="687"/>
      <c r="HO56" s="688"/>
      <c r="HQ56" s="780"/>
      <c r="HR56" s="781"/>
      <c r="HS56" s="786"/>
      <c r="HT56" s="787"/>
      <c r="HU56" s="686"/>
      <c r="HV56" s="687"/>
      <c r="HW56" s="687"/>
      <c r="HX56" s="687"/>
      <c r="HY56" s="687"/>
      <c r="HZ56" s="687"/>
      <c r="IA56" s="687"/>
      <c r="IB56" s="687"/>
      <c r="IC56" s="687"/>
      <c r="ID56" s="687"/>
      <c r="IE56" s="687"/>
      <c r="IF56" s="687"/>
      <c r="IG56" s="687"/>
      <c r="IH56" s="687"/>
      <c r="II56" s="687"/>
      <c r="IJ56" s="687"/>
      <c r="IK56" s="687"/>
      <c r="IL56" s="687"/>
      <c r="IM56" s="687"/>
      <c r="IN56" s="688"/>
    </row>
    <row r="57" spans="100:248" s="34" customFormat="1" ht="18" customHeight="1">
      <c r="CV57" s="780"/>
      <c r="CW57" s="781"/>
      <c r="CX57" s="786"/>
      <c r="CY57" s="787"/>
      <c r="CZ57" s="686"/>
      <c r="DA57" s="687"/>
      <c r="DB57" s="687"/>
      <c r="DC57" s="687"/>
      <c r="DD57" s="687"/>
      <c r="DE57" s="687"/>
      <c r="DF57" s="687"/>
      <c r="DG57" s="687"/>
      <c r="DH57" s="687"/>
      <c r="DI57" s="687"/>
      <c r="DJ57" s="687"/>
      <c r="DK57" s="687"/>
      <c r="DL57" s="687"/>
      <c r="DM57" s="687"/>
      <c r="DN57" s="687"/>
      <c r="DO57" s="687"/>
      <c r="DP57" s="687"/>
      <c r="DQ57" s="687"/>
      <c r="DR57" s="687"/>
      <c r="DS57" s="688"/>
      <c r="DU57" s="780"/>
      <c r="DV57" s="781"/>
      <c r="DW57" s="786"/>
      <c r="DX57" s="787"/>
      <c r="DY57" s="686"/>
      <c r="DZ57" s="687"/>
      <c r="EA57" s="687"/>
      <c r="EB57" s="687"/>
      <c r="EC57" s="687"/>
      <c r="ED57" s="687"/>
      <c r="EE57" s="687"/>
      <c r="EF57" s="687"/>
      <c r="EG57" s="687"/>
      <c r="EH57" s="687"/>
      <c r="EI57" s="687"/>
      <c r="EJ57" s="687"/>
      <c r="EK57" s="687"/>
      <c r="EL57" s="687"/>
      <c r="EM57" s="687"/>
      <c r="EN57" s="687"/>
      <c r="EO57" s="687"/>
      <c r="EP57" s="687"/>
      <c r="EQ57" s="687"/>
      <c r="ER57" s="688"/>
      <c r="ET57" s="780"/>
      <c r="EU57" s="781"/>
      <c r="EV57" s="786"/>
      <c r="EW57" s="787"/>
      <c r="EX57" s="686"/>
      <c r="EY57" s="687"/>
      <c r="EZ57" s="687"/>
      <c r="FA57" s="687"/>
      <c r="FB57" s="687"/>
      <c r="FC57" s="687"/>
      <c r="FD57" s="687"/>
      <c r="FE57" s="687"/>
      <c r="FF57" s="687"/>
      <c r="FG57" s="687"/>
      <c r="FH57" s="687"/>
      <c r="FI57" s="687"/>
      <c r="FJ57" s="687"/>
      <c r="FK57" s="687"/>
      <c r="FL57" s="687"/>
      <c r="FM57" s="687"/>
      <c r="FN57" s="687"/>
      <c r="FO57" s="687"/>
      <c r="FP57" s="687"/>
      <c r="FQ57" s="688"/>
      <c r="FS57" s="780"/>
      <c r="FT57" s="781"/>
      <c r="FU57" s="786"/>
      <c r="FV57" s="787"/>
      <c r="FW57" s="686"/>
      <c r="FX57" s="687"/>
      <c r="FY57" s="687"/>
      <c r="FZ57" s="687"/>
      <c r="GA57" s="687"/>
      <c r="GB57" s="687"/>
      <c r="GC57" s="687"/>
      <c r="GD57" s="687"/>
      <c r="GE57" s="687"/>
      <c r="GF57" s="687"/>
      <c r="GG57" s="687"/>
      <c r="GH57" s="687"/>
      <c r="GI57" s="687"/>
      <c r="GJ57" s="687"/>
      <c r="GK57" s="687"/>
      <c r="GL57" s="687"/>
      <c r="GM57" s="687"/>
      <c r="GN57" s="687"/>
      <c r="GO57" s="687"/>
      <c r="GP57" s="688"/>
      <c r="GR57" s="780"/>
      <c r="GS57" s="781"/>
      <c r="GT57" s="786"/>
      <c r="GU57" s="787"/>
      <c r="GV57" s="686"/>
      <c r="GW57" s="687"/>
      <c r="GX57" s="687"/>
      <c r="GY57" s="687"/>
      <c r="GZ57" s="687"/>
      <c r="HA57" s="687"/>
      <c r="HB57" s="687"/>
      <c r="HC57" s="687"/>
      <c r="HD57" s="687"/>
      <c r="HE57" s="687"/>
      <c r="HF57" s="687"/>
      <c r="HG57" s="687"/>
      <c r="HH57" s="687"/>
      <c r="HI57" s="687"/>
      <c r="HJ57" s="687"/>
      <c r="HK57" s="687"/>
      <c r="HL57" s="687"/>
      <c r="HM57" s="687"/>
      <c r="HN57" s="687"/>
      <c r="HO57" s="688"/>
      <c r="HQ57" s="780"/>
      <c r="HR57" s="781"/>
      <c r="HS57" s="786"/>
      <c r="HT57" s="787"/>
      <c r="HU57" s="686"/>
      <c r="HV57" s="687"/>
      <c r="HW57" s="687"/>
      <c r="HX57" s="687"/>
      <c r="HY57" s="687"/>
      <c r="HZ57" s="687"/>
      <c r="IA57" s="687"/>
      <c r="IB57" s="687"/>
      <c r="IC57" s="687"/>
      <c r="ID57" s="687"/>
      <c r="IE57" s="687"/>
      <c r="IF57" s="687"/>
      <c r="IG57" s="687"/>
      <c r="IH57" s="687"/>
      <c r="II57" s="687"/>
      <c r="IJ57" s="687"/>
      <c r="IK57" s="687"/>
      <c r="IL57" s="687"/>
      <c r="IM57" s="687"/>
      <c r="IN57" s="688"/>
    </row>
    <row r="58" spans="100:248" s="34" customFormat="1" ht="18" customHeight="1">
      <c r="CV58" s="780"/>
      <c r="CW58" s="781"/>
      <c r="CX58" s="788"/>
      <c r="CY58" s="789"/>
      <c r="CZ58" s="689"/>
      <c r="DA58" s="690"/>
      <c r="DB58" s="690"/>
      <c r="DC58" s="690"/>
      <c r="DD58" s="690"/>
      <c r="DE58" s="690"/>
      <c r="DF58" s="690"/>
      <c r="DG58" s="690"/>
      <c r="DH58" s="690"/>
      <c r="DI58" s="690"/>
      <c r="DJ58" s="690"/>
      <c r="DK58" s="690"/>
      <c r="DL58" s="690"/>
      <c r="DM58" s="690"/>
      <c r="DN58" s="690"/>
      <c r="DO58" s="690"/>
      <c r="DP58" s="690"/>
      <c r="DQ58" s="690"/>
      <c r="DR58" s="690"/>
      <c r="DS58" s="691"/>
      <c r="DU58" s="780"/>
      <c r="DV58" s="781"/>
      <c r="DW58" s="788"/>
      <c r="DX58" s="789"/>
      <c r="DY58" s="689"/>
      <c r="DZ58" s="690"/>
      <c r="EA58" s="690"/>
      <c r="EB58" s="690"/>
      <c r="EC58" s="690"/>
      <c r="ED58" s="690"/>
      <c r="EE58" s="690"/>
      <c r="EF58" s="690"/>
      <c r="EG58" s="690"/>
      <c r="EH58" s="690"/>
      <c r="EI58" s="690"/>
      <c r="EJ58" s="690"/>
      <c r="EK58" s="690"/>
      <c r="EL58" s="690"/>
      <c r="EM58" s="690"/>
      <c r="EN58" s="690"/>
      <c r="EO58" s="690"/>
      <c r="EP58" s="690"/>
      <c r="EQ58" s="690"/>
      <c r="ER58" s="691"/>
      <c r="ET58" s="780"/>
      <c r="EU58" s="781"/>
      <c r="EV58" s="788"/>
      <c r="EW58" s="789"/>
      <c r="EX58" s="689"/>
      <c r="EY58" s="690"/>
      <c r="EZ58" s="690"/>
      <c r="FA58" s="690"/>
      <c r="FB58" s="690"/>
      <c r="FC58" s="690"/>
      <c r="FD58" s="690"/>
      <c r="FE58" s="690"/>
      <c r="FF58" s="690"/>
      <c r="FG58" s="690"/>
      <c r="FH58" s="690"/>
      <c r="FI58" s="690"/>
      <c r="FJ58" s="690"/>
      <c r="FK58" s="690"/>
      <c r="FL58" s="690"/>
      <c r="FM58" s="690"/>
      <c r="FN58" s="690"/>
      <c r="FO58" s="690"/>
      <c r="FP58" s="690"/>
      <c r="FQ58" s="691"/>
      <c r="FS58" s="780"/>
      <c r="FT58" s="781"/>
      <c r="FU58" s="788"/>
      <c r="FV58" s="789"/>
      <c r="FW58" s="689"/>
      <c r="FX58" s="690"/>
      <c r="FY58" s="690"/>
      <c r="FZ58" s="690"/>
      <c r="GA58" s="690"/>
      <c r="GB58" s="690"/>
      <c r="GC58" s="690"/>
      <c r="GD58" s="690"/>
      <c r="GE58" s="690"/>
      <c r="GF58" s="690"/>
      <c r="GG58" s="690"/>
      <c r="GH58" s="690"/>
      <c r="GI58" s="690"/>
      <c r="GJ58" s="690"/>
      <c r="GK58" s="690"/>
      <c r="GL58" s="690"/>
      <c r="GM58" s="690"/>
      <c r="GN58" s="690"/>
      <c r="GO58" s="690"/>
      <c r="GP58" s="691"/>
      <c r="GR58" s="780"/>
      <c r="GS58" s="781"/>
      <c r="GT58" s="788"/>
      <c r="GU58" s="789"/>
      <c r="GV58" s="689"/>
      <c r="GW58" s="690"/>
      <c r="GX58" s="690"/>
      <c r="GY58" s="690"/>
      <c r="GZ58" s="690"/>
      <c r="HA58" s="690"/>
      <c r="HB58" s="690"/>
      <c r="HC58" s="690"/>
      <c r="HD58" s="690"/>
      <c r="HE58" s="690"/>
      <c r="HF58" s="690"/>
      <c r="HG58" s="690"/>
      <c r="HH58" s="690"/>
      <c r="HI58" s="690"/>
      <c r="HJ58" s="690"/>
      <c r="HK58" s="690"/>
      <c r="HL58" s="690"/>
      <c r="HM58" s="690"/>
      <c r="HN58" s="690"/>
      <c r="HO58" s="691"/>
      <c r="HQ58" s="780"/>
      <c r="HR58" s="781"/>
      <c r="HS58" s="788"/>
      <c r="HT58" s="789"/>
      <c r="HU58" s="689"/>
      <c r="HV58" s="690"/>
      <c r="HW58" s="690"/>
      <c r="HX58" s="690"/>
      <c r="HY58" s="690"/>
      <c r="HZ58" s="690"/>
      <c r="IA58" s="690"/>
      <c r="IB58" s="690"/>
      <c r="IC58" s="690"/>
      <c r="ID58" s="690"/>
      <c r="IE58" s="690"/>
      <c r="IF58" s="690"/>
      <c r="IG58" s="690"/>
      <c r="IH58" s="690"/>
      <c r="II58" s="690"/>
      <c r="IJ58" s="690"/>
      <c r="IK58" s="690"/>
      <c r="IL58" s="690"/>
      <c r="IM58" s="690"/>
      <c r="IN58" s="691"/>
    </row>
    <row r="59" spans="100:248" s="34" customFormat="1" ht="18" customHeight="1">
      <c r="CV59" s="780"/>
      <c r="CW59" s="781"/>
      <c r="CX59" s="784">
        <v>10</v>
      </c>
      <c r="CY59" s="785"/>
      <c r="CZ59" s="701" t="s">
        <v>1154</v>
      </c>
      <c r="DA59" s="702"/>
      <c r="DB59" s="702"/>
      <c r="DC59" s="702"/>
      <c r="DD59" s="702"/>
      <c r="DE59" s="702"/>
      <c r="DF59" s="702"/>
      <c r="DG59" s="702"/>
      <c r="DH59" s="702"/>
      <c r="DI59" s="702"/>
      <c r="DJ59" s="702"/>
      <c r="DK59" s="702"/>
      <c r="DL59" s="702"/>
      <c r="DM59" s="702"/>
      <c r="DN59" s="702"/>
      <c r="DO59" s="702"/>
      <c r="DP59" s="702"/>
      <c r="DQ59" s="702"/>
      <c r="DR59" s="702"/>
      <c r="DS59" s="703"/>
      <c r="DU59" s="780"/>
      <c r="DV59" s="781"/>
      <c r="DW59" s="784">
        <v>10</v>
      </c>
      <c r="DX59" s="785"/>
      <c r="DY59" s="701" t="s">
        <v>1155</v>
      </c>
      <c r="DZ59" s="702"/>
      <c r="EA59" s="702"/>
      <c r="EB59" s="702"/>
      <c r="EC59" s="702"/>
      <c r="ED59" s="702"/>
      <c r="EE59" s="702"/>
      <c r="EF59" s="702"/>
      <c r="EG59" s="702"/>
      <c r="EH59" s="702"/>
      <c r="EI59" s="702"/>
      <c r="EJ59" s="702"/>
      <c r="EK59" s="702"/>
      <c r="EL59" s="702"/>
      <c r="EM59" s="702"/>
      <c r="EN59" s="702"/>
      <c r="EO59" s="702"/>
      <c r="EP59" s="702"/>
      <c r="EQ59" s="702"/>
      <c r="ER59" s="703"/>
      <c r="ET59" s="780"/>
      <c r="EU59" s="781"/>
      <c r="EV59" s="784">
        <v>10</v>
      </c>
      <c r="EW59" s="785"/>
      <c r="EX59" s="701" t="s">
        <v>1156</v>
      </c>
      <c r="EY59" s="702"/>
      <c r="EZ59" s="702"/>
      <c r="FA59" s="702"/>
      <c r="FB59" s="702"/>
      <c r="FC59" s="702"/>
      <c r="FD59" s="702"/>
      <c r="FE59" s="702"/>
      <c r="FF59" s="702"/>
      <c r="FG59" s="702"/>
      <c r="FH59" s="702"/>
      <c r="FI59" s="702"/>
      <c r="FJ59" s="702"/>
      <c r="FK59" s="702"/>
      <c r="FL59" s="702"/>
      <c r="FM59" s="702"/>
      <c r="FN59" s="702"/>
      <c r="FO59" s="702"/>
      <c r="FP59" s="702"/>
      <c r="FQ59" s="703"/>
      <c r="FS59" s="780"/>
      <c r="FT59" s="781"/>
      <c r="FU59" s="784">
        <v>10</v>
      </c>
      <c r="FV59" s="785"/>
      <c r="FW59" s="701" t="s">
        <v>1157</v>
      </c>
      <c r="FX59" s="702"/>
      <c r="FY59" s="702"/>
      <c r="FZ59" s="702"/>
      <c r="GA59" s="702"/>
      <c r="GB59" s="702"/>
      <c r="GC59" s="702"/>
      <c r="GD59" s="702"/>
      <c r="GE59" s="702"/>
      <c r="GF59" s="702"/>
      <c r="GG59" s="702"/>
      <c r="GH59" s="702"/>
      <c r="GI59" s="702"/>
      <c r="GJ59" s="702"/>
      <c r="GK59" s="702"/>
      <c r="GL59" s="702"/>
      <c r="GM59" s="702"/>
      <c r="GN59" s="702"/>
      <c r="GO59" s="702"/>
      <c r="GP59" s="703"/>
      <c r="GR59" s="780"/>
      <c r="GS59" s="781"/>
      <c r="GT59" s="784">
        <v>10</v>
      </c>
      <c r="GU59" s="785"/>
      <c r="GV59" s="701" t="s">
        <v>1158</v>
      </c>
      <c r="GW59" s="702"/>
      <c r="GX59" s="702"/>
      <c r="GY59" s="702"/>
      <c r="GZ59" s="702"/>
      <c r="HA59" s="702"/>
      <c r="HB59" s="702"/>
      <c r="HC59" s="702"/>
      <c r="HD59" s="702"/>
      <c r="HE59" s="702"/>
      <c r="HF59" s="702"/>
      <c r="HG59" s="702"/>
      <c r="HH59" s="702"/>
      <c r="HI59" s="702"/>
      <c r="HJ59" s="702"/>
      <c r="HK59" s="702"/>
      <c r="HL59" s="702"/>
      <c r="HM59" s="702"/>
      <c r="HN59" s="702"/>
      <c r="HO59" s="703"/>
      <c r="HQ59" s="780"/>
      <c r="HR59" s="781"/>
      <c r="HS59" s="784">
        <v>10</v>
      </c>
      <c r="HT59" s="785"/>
      <c r="HU59" s="701" t="s">
        <v>1159</v>
      </c>
      <c r="HV59" s="702"/>
      <c r="HW59" s="702"/>
      <c r="HX59" s="702"/>
      <c r="HY59" s="702"/>
      <c r="HZ59" s="702"/>
      <c r="IA59" s="702"/>
      <c r="IB59" s="702"/>
      <c r="IC59" s="702"/>
      <c r="ID59" s="702"/>
      <c r="IE59" s="702"/>
      <c r="IF59" s="702"/>
      <c r="IG59" s="702"/>
      <c r="IH59" s="702"/>
      <c r="II59" s="702"/>
      <c r="IJ59" s="702"/>
      <c r="IK59" s="702"/>
      <c r="IL59" s="702"/>
      <c r="IM59" s="702"/>
      <c r="IN59" s="703"/>
    </row>
    <row r="60" spans="100:248" s="34" customFormat="1" ht="18" customHeight="1">
      <c r="CV60" s="780"/>
      <c r="CW60" s="781"/>
      <c r="CX60" s="786"/>
      <c r="CY60" s="787"/>
      <c r="CZ60" s="704"/>
      <c r="DA60" s="705"/>
      <c r="DB60" s="705"/>
      <c r="DC60" s="705"/>
      <c r="DD60" s="705"/>
      <c r="DE60" s="705"/>
      <c r="DF60" s="705"/>
      <c r="DG60" s="705"/>
      <c r="DH60" s="705"/>
      <c r="DI60" s="705"/>
      <c r="DJ60" s="705"/>
      <c r="DK60" s="705"/>
      <c r="DL60" s="705"/>
      <c r="DM60" s="705"/>
      <c r="DN60" s="705"/>
      <c r="DO60" s="705"/>
      <c r="DP60" s="705"/>
      <c r="DQ60" s="705"/>
      <c r="DR60" s="705"/>
      <c r="DS60" s="706"/>
      <c r="DU60" s="780"/>
      <c r="DV60" s="781"/>
      <c r="DW60" s="786"/>
      <c r="DX60" s="787"/>
      <c r="DY60" s="704"/>
      <c r="DZ60" s="705"/>
      <c r="EA60" s="705"/>
      <c r="EB60" s="705"/>
      <c r="EC60" s="705"/>
      <c r="ED60" s="705"/>
      <c r="EE60" s="705"/>
      <c r="EF60" s="705"/>
      <c r="EG60" s="705"/>
      <c r="EH60" s="705"/>
      <c r="EI60" s="705"/>
      <c r="EJ60" s="705"/>
      <c r="EK60" s="705"/>
      <c r="EL60" s="705"/>
      <c r="EM60" s="705"/>
      <c r="EN60" s="705"/>
      <c r="EO60" s="705"/>
      <c r="EP60" s="705"/>
      <c r="EQ60" s="705"/>
      <c r="ER60" s="706"/>
      <c r="ET60" s="780"/>
      <c r="EU60" s="781"/>
      <c r="EV60" s="786"/>
      <c r="EW60" s="787"/>
      <c r="EX60" s="704"/>
      <c r="EY60" s="705"/>
      <c r="EZ60" s="705"/>
      <c r="FA60" s="705"/>
      <c r="FB60" s="705"/>
      <c r="FC60" s="705"/>
      <c r="FD60" s="705"/>
      <c r="FE60" s="705"/>
      <c r="FF60" s="705"/>
      <c r="FG60" s="705"/>
      <c r="FH60" s="705"/>
      <c r="FI60" s="705"/>
      <c r="FJ60" s="705"/>
      <c r="FK60" s="705"/>
      <c r="FL60" s="705"/>
      <c r="FM60" s="705"/>
      <c r="FN60" s="705"/>
      <c r="FO60" s="705"/>
      <c r="FP60" s="705"/>
      <c r="FQ60" s="706"/>
      <c r="FS60" s="780"/>
      <c r="FT60" s="781"/>
      <c r="FU60" s="786"/>
      <c r="FV60" s="787"/>
      <c r="FW60" s="704"/>
      <c r="FX60" s="705"/>
      <c r="FY60" s="705"/>
      <c r="FZ60" s="705"/>
      <c r="GA60" s="705"/>
      <c r="GB60" s="705"/>
      <c r="GC60" s="705"/>
      <c r="GD60" s="705"/>
      <c r="GE60" s="705"/>
      <c r="GF60" s="705"/>
      <c r="GG60" s="705"/>
      <c r="GH60" s="705"/>
      <c r="GI60" s="705"/>
      <c r="GJ60" s="705"/>
      <c r="GK60" s="705"/>
      <c r="GL60" s="705"/>
      <c r="GM60" s="705"/>
      <c r="GN60" s="705"/>
      <c r="GO60" s="705"/>
      <c r="GP60" s="706"/>
      <c r="GR60" s="780"/>
      <c r="GS60" s="781"/>
      <c r="GT60" s="786"/>
      <c r="GU60" s="787"/>
      <c r="GV60" s="704"/>
      <c r="GW60" s="705"/>
      <c r="GX60" s="705"/>
      <c r="GY60" s="705"/>
      <c r="GZ60" s="705"/>
      <c r="HA60" s="705"/>
      <c r="HB60" s="705"/>
      <c r="HC60" s="705"/>
      <c r="HD60" s="705"/>
      <c r="HE60" s="705"/>
      <c r="HF60" s="705"/>
      <c r="HG60" s="705"/>
      <c r="HH60" s="705"/>
      <c r="HI60" s="705"/>
      <c r="HJ60" s="705"/>
      <c r="HK60" s="705"/>
      <c r="HL60" s="705"/>
      <c r="HM60" s="705"/>
      <c r="HN60" s="705"/>
      <c r="HO60" s="706"/>
      <c r="HQ60" s="780"/>
      <c r="HR60" s="781"/>
      <c r="HS60" s="786"/>
      <c r="HT60" s="787"/>
      <c r="HU60" s="704"/>
      <c r="HV60" s="705"/>
      <c r="HW60" s="705"/>
      <c r="HX60" s="705"/>
      <c r="HY60" s="705"/>
      <c r="HZ60" s="705"/>
      <c r="IA60" s="705"/>
      <c r="IB60" s="705"/>
      <c r="IC60" s="705"/>
      <c r="ID60" s="705"/>
      <c r="IE60" s="705"/>
      <c r="IF60" s="705"/>
      <c r="IG60" s="705"/>
      <c r="IH60" s="705"/>
      <c r="II60" s="705"/>
      <c r="IJ60" s="705"/>
      <c r="IK60" s="705"/>
      <c r="IL60" s="705"/>
      <c r="IM60" s="705"/>
      <c r="IN60" s="706"/>
    </row>
    <row r="61" spans="100:248" s="34" customFormat="1" ht="18" customHeight="1">
      <c r="CV61" s="780"/>
      <c r="CW61" s="781"/>
      <c r="CX61" s="786"/>
      <c r="CY61" s="787"/>
      <c r="CZ61" s="704"/>
      <c r="DA61" s="705"/>
      <c r="DB61" s="705"/>
      <c r="DC61" s="705"/>
      <c r="DD61" s="705"/>
      <c r="DE61" s="705"/>
      <c r="DF61" s="705"/>
      <c r="DG61" s="705"/>
      <c r="DH61" s="705"/>
      <c r="DI61" s="705"/>
      <c r="DJ61" s="705"/>
      <c r="DK61" s="705"/>
      <c r="DL61" s="705"/>
      <c r="DM61" s="705"/>
      <c r="DN61" s="705"/>
      <c r="DO61" s="705"/>
      <c r="DP61" s="705"/>
      <c r="DQ61" s="705"/>
      <c r="DR61" s="705"/>
      <c r="DS61" s="706"/>
      <c r="DU61" s="780"/>
      <c r="DV61" s="781"/>
      <c r="DW61" s="786"/>
      <c r="DX61" s="787"/>
      <c r="DY61" s="704"/>
      <c r="DZ61" s="705"/>
      <c r="EA61" s="705"/>
      <c r="EB61" s="705"/>
      <c r="EC61" s="705"/>
      <c r="ED61" s="705"/>
      <c r="EE61" s="705"/>
      <c r="EF61" s="705"/>
      <c r="EG61" s="705"/>
      <c r="EH61" s="705"/>
      <c r="EI61" s="705"/>
      <c r="EJ61" s="705"/>
      <c r="EK61" s="705"/>
      <c r="EL61" s="705"/>
      <c r="EM61" s="705"/>
      <c r="EN61" s="705"/>
      <c r="EO61" s="705"/>
      <c r="EP61" s="705"/>
      <c r="EQ61" s="705"/>
      <c r="ER61" s="706"/>
      <c r="ET61" s="780"/>
      <c r="EU61" s="781"/>
      <c r="EV61" s="786"/>
      <c r="EW61" s="787"/>
      <c r="EX61" s="704"/>
      <c r="EY61" s="705"/>
      <c r="EZ61" s="705"/>
      <c r="FA61" s="705"/>
      <c r="FB61" s="705"/>
      <c r="FC61" s="705"/>
      <c r="FD61" s="705"/>
      <c r="FE61" s="705"/>
      <c r="FF61" s="705"/>
      <c r="FG61" s="705"/>
      <c r="FH61" s="705"/>
      <c r="FI61" s="705"/>
      <c r="FJ61" s="705"/>
      <c r="FK61" s="705"/>
      <c r="FL61" s="705"/>
      <c r="FM61" s="705"/>
      <c r="FN61" s="705"/>
      <c r="FO61" s="705"/>
      <c r="FP61" s="705"/>
      <c r="FQ61" s="706"/>
      <c r="FS61" s="780"/>
      <c r="FT61" s="781"/>
      <c r="FU61" s="786"/>
      <c r="FV61" s="787"/>
      <c r="FW61" s="704"/>
      <c r="FX61" s="705"/>
      <c r="FY61" s="705"/>
      <c r="FZ61" s="705"/>
      <c r="GA61" s="705"/>
      <c r="GB61" s="705"/>
      <c r="GC61" s="705"/>
      <c r="GD61" s="705"/>
      <c r="GE61" s="705"/>
      <c r="GF61" s="705"/>
      <c r="GG61" s="705"/>
      <c r="GH61" s="705"/>
      <c r="GI61" s="705"/>
      <c r="GJ61" s="705"/>
      <c r="GK61" s="705"/>
      <c r="GL61" s="705"/>
      <c r="GM61" s="705"/>
      <c r="GN61" s="705"/>
      <c r="GO61" s="705"/>
      <c r="GP61" s="706"/>
      <c r="GR61" s="780"/>
      <c r="GS61" s="781"/>
      <c r="GT61" s="786"/>
      <c r="GU61" s="787"/>
      <c r="GV61" s="704"/>
      <c r="GW61" s="705"/>
      <c r="GX61" s="705"/>
      <c r="GY61" s="705"/>
      <c r="GZ61" s="705"/>
      <c r="HA61" s="705"/>
      <c r="HB61" s="705"/>
      <c r="HC61" s="705"/>
      <c r="HD61" s="705"/>
      <c r="HE61" s="705"/>
      <c r="HF61" s="705"/>
      <c r="HG61" s="705"/>
      <c r="HH61" s="705"/>
      <c r="HI61" s="705"/>
      <c r="HJ61" s="705"/>
      <c r="HK61" s="705"/>
      <c r="HL61" s="705"/>
      <c r="HM61" s="705"/>
      <c r="HN61" s="705"/>
      <c r="HO61" s="706"/>
      <c r="HQ61" s="780"/>
      <c r="HR61" s="781"/>
      <c r="HS61" s="786"/>
      <c r="HT61" s="787"/>
      <c r="HU61" s="704"/>
      <c r="HV61" s="705"/>
      <c r="HW61" s="705"/>
      <c r="HX61" s="705"/>
      <c r="HY61" s="705"/>
      <c r="HZ61" s="705"/>
      <c r="IA61" s="705"/>
      <c r="IB61" s="705"/>
      <c r="IC61" s="705"/>
      <c r="ID61" s="705"/>
      <c r="IE61" s="705"/>
      <c r="IF61" s="705"/>
      <c r="IG61" s="705"/>
      <c r="IH61" s="705"/>
      <c r="II61" s="705"/>
      <c r="IJ61" s="705"/>
      <c r="IK61" s="705"/>
      <c r="IL61" s="705"/>
      <c r="IM61" s="705"/>
      <c r="IN61" s="706"/>
    </row>
    <row r="62" spans="100:248" s="34" customFormat="1" ht="18" customHeight="1">
      <c r="CV62" s="780"/>
      <c r="CW62" s="781"/>
      <c r="CX62" s="786"/>
      <c r="CY62" s="787"/>
      <c r="CZ62" s="704"/>
      <c r="DA62" s="705"/>
      <c r="DB62" s="705"/>
      <c r="DC62" s="705"/>
      <c r="DD62" s="705"/>
      <c r="DE62" s="705"/>
      <c r="DF62" s="705"/>
      <c r="DG62" s="705"/>
      <c r="DH62" s="705"/>
      <c r="DI62" s="705"/>
      <c r="DJ62" s="705"/>
      <c r="DK62" s="705"/>
      <c r="DL62" s="705"/>
      <c r="DM62" s="705"/>
      <c r="DN62" s="705"/>
      <c r="DO62" s="705"/>
      <c r="DP62" s="705"/>
      <c r="DQ62" s="705"/>
      <c r="DR62" s="705"/>
      <c r="DS62" s="706"/>
      <c r="DU62" s="780"/>
      <c r="DV62" s="781"/>
      <c r="DW62" s="786"/>
      <c r="DX62" s="787"/>
      <c r="DY62" s="704"/>
      <c r="DZ62" s="705"/>
      <c r="EA62" s="705"/>
      <c r="EB62" s="705"/>
      <c r="EC62" s="705"/>
      <c r="ED62" s="705"/>
      <c r="EE62" s="705"/>
      <c r="EF62" s="705"/>
      <c r="EG62" s="705"/>
      <c r="EH62" s="705"/>
      <c r="EI62" s="705"/>
      <c r="EJ62" s="705"/>
      <c r="EK62" s="705"/>
      <c r="EL62" s="705"/>
      <c r="EM62" s="705"/>
      <c r="EN62" s="705"/>
      <c r="EO62" s="705"/>
      <c r="EP62" s="705"/>
      <c r="EQ62" s="705"/>
      <c r="ER62" s="706"/>
      <c r="ET62" s="780"/>
      <c r="EU62" s="781"/>
      <c r="EV62" s="786"/>
      <c r="EW62" s="787"/>
      <c r="EX62" s="704"/>
      <c r="EY62" s="705"/>
      <c r="EZ62" s="705"/>
      <c r="FA62" s="705"/>
      <c r="FB62" s="705"/>
      <c r="FC62" s="705"/>
      <c r="FD62" s="705"/>
      <c r="FE62" s="705"/>
      <c r="FF62" s="705"/>
      <c r="FG62" s="705"/>
      <c r="FH62" s="705"/>
      <c r="FI62" s="705"/>
      <c r="FJ62" s="705"/>
      <c r="FK62" s="705"/>
      <c r="FL62" s="705"/>
      <c r="FM62" s="705"/>
      <c r="FN62" s="705"/>
      <c r="FO62" s="705"/>
      <c r="FP62" s="705"/>
      <c r="FQ62" s="706"/>
      <c r="FS62" s="780"/>
      <c r="FT62" s="781"/>
      <c r="FU62" s="786"/>
      <c r="FV62" s="787"/>
      <c r="FW62" s="704"/>
      <c r="FX62" s="705"/>
      <c r="FY62" s="705"/>
      <c r="FZ62" s="705"/>
      <c r="GA62" s="705"/>
      <c r="GB62" s="705"/>
      <c r="GC62" s="705"/>
      <c r="GD62" s="705"/>
      <c r="GE62" s="705"/>
      <c r="GF62" s="705"/>
      <c r="GG62" s="705"/>
      <c r="GH62" s="705"/>
      <c r="GI62" s="705"/>
      <c r="GJ62" s="705"/>
      <c r="GK62" s="705"/>
      <c r="GL62" s="705"/>
      <c r="GM62" s="705"/>
      <c r="GN62" s="705"/>
      <c r="GO62" s="705"/>
      <c r="GP62" s="706"/>
      <c r="GR62" s="780"/>
      <c r="GS62" s="781"/>
      <c r="GT62" s="786"/>
      <c r="GU62" s="787"/>
      <c r="GV62" s="704"/>
      <c r="GW62" s="705"/>
      <c r="GX62" s="705"/>
      <c r="GY62" s="705"/>
      <c r="GZ62" s="705"/>
      <c r="HA62" s="705"/>
      <c r="HB62" s="705"/>
      <c r="HC62" s="705"/>
      <c r="HD62" s="705"/>
      <c r="HE62" s="705"/>
      <c r="HF62" s="705"/>
      <c r="HG62" s="705"/>
      <c r="HH62" s="705"/>
      <c r="HI62" s="705"/>
      <c r="HJ62" s="705"/>
      <c r="HK62" s="705"/>
      <c r="HL62" s="705"/>
      <c r="HM62" s="705"/>
      <c r="HN62" s="705"/>
      <c r="HO62" s="706"/>
      <c r="HQ62" s="780"/>
      <c r="HR62" s="781"/>
      <c r="HS62" s="786"/>
      <c r="HT62" s="787"/>
      <c r="HU62" s="704"/>
      <c r="HV62" s="705"/>
      <c r="HW62" s="705"/>
      <c r="HX62" s="705"/>
      <c r="HY62" s="705"/>
      <c r="HZ62" s="705"/>
      <c r="IA62" s="705"/>
      <c r="IB62" s="705"/>
      <c r="IC62" s="705"/>
      <c r="ID62" s="705"/>
      <c r="IE62" s="705"/>
      <c r="IF62" s="705"/>
      <c r="IG62" s="705"/>
      <c r="IH62" s="705"/>
      <c r="II62" s="705"/>
      <c r="IJ62" s="705"/>
      <c r="IK62" s="705"/>
      <c r="IL62" s="705"/>
      <c r="IM62" s="705"/>
      <c r="IN62" s="706"/>
    </row>
    <row r="63" spans="100:248" s="34" customFormat="1" ht="18" customHeight="1">
      <c r="CV63" s="780"/>
      <c r="CW63" s="781"/>
      <c r="CX63" s="786"/>
      <c r="CY63" s="787"/>
      <c r="CZ63" s="704"/>
      <c r="DA63" s="705"/>
      <c r="DB63" s="705"/>
      <c r="DC63" s="705"/>
      <c r="DD63" s="705"/>
      <c r="DE63" s="705"/>
      <c r="DF63" s="705"/>
      <c r="DG63" s="705"/>
      <c r="DH63" s="705"/>
      <c r="DI63" s="705"/>
      <c r="DJ63" s="705"/>
      <c r="DK63" s="705"/>
      <c r="DL63" s="705"/>
      <c r="DM63" s="705"/>
      <c r="DN63" s="705"/>
      <c r="DO63" s="705"/>
      <c r="DP63" s="705"/>
      <c r="DQ63" s="705"/>
      <c r="DR63" s="705"/>
      <c r="DS63" s="706"/>
      <c r="DU63" s="780"/>
      <c r="DV63" s="781"/>
      <c r="DW63" s="786"/>
      <c r="DX63" s="787"/>
      <c r="DY63" s="704"/>
      <c r="DZ63" s="705"/>
      <c r="EA63" s="705"/>
      <c r="EB63" s="705"/>
      <c r="EC63" s="705"/>
      <c r="ED63" s="705"/>
      <c r="EE63" s="705"/>
      <c r="EF63" s="705"/>
      <c r="EG63" s="705"/>
      <c r="EH63" s="705"/>
      <c r="EI63" s="705"/>
      <c r="EJ63" s="705"/>
      <c r="EK63" s="705"/>
      <c r="EL63" s="705"/>
      <c r="EM63" s="705"/>
      <c r="EN63" s="705"/>
      <c r="EO63" s="705"/>
      <c r="EP63" s="705"/>
      <c r="EQ63" s="705"/>
      <c r="ER63" s="706"/>
      <c r="ET63" s="780"/>
      <c r="EU63" s="781"/>
      <c r="EV63" s="786"/>
      <c r="EW63" s="787"/>
      <c r="EX63" s="704"/>
      <c r="EY63" s="705"/>
      <c r="EZ63" s="705"/>
      <c r="FA63" s="705"/>
      <c r="FB63" s="705"/>
      <c r="FC63" s="705"/>
      <c r="FD63" s="705"/>
      <c r="FE63" s="705"/>
      <c r="FF63" s="705"/>
      <c r="FG63" s="705"/>
      <c r="FH63" s="705"/>
      <c r="FI63" s="705"/>
      <c r="FJ63" s="705"/>
      <c r="FK63" s="705"/>
      <c r="FL63" s="705"/>
      <c r="FM63" s="705"/>
      <c r="FN63" s="705"/>
      <c r="FO63" s="705"/>
      <c r="FP63" s="705"/>
      <c r="FQ63" s="706"/>
      <c r="FS63" s="780"/>
      <c r="FT63" s="781"/>
      <c r="FU63" s="786"/>
      <c r="FV63" s="787"/>
      <c r="FW63" s="704"/>
      <c r="FX63" s="705"/>
      <c r="FY63" s="705"/>
      <c r="FZ63" s="705"/>
      <c r="GA63" s="705"/>
      <c r="GB63" s="705"/>
      <c r="GC63" s="705"/>
      <c r="GD63" s="705"/>
      <c r="GE63" s="705"/>
      <c r="GF63" s="705"/>
      <c r="GG63" s="705"/>
      <c r="GH63" s="705"/>
      <c r="GI63" s="705"/>
      <c r="GJ63" s="705"/>
      <c r="GK63" s="705"/>
      <c r="GL63" s="705"/>
      <c r="GM63" s="705"/>
      <c r="GN63" s="705"/>
      <c r="GO63" s="705"/>
      <c r="GP63" s="706"/>
      <c r="GR63" s="780"/>
      <c r="GS63" s="781"/>
      <c r="GT63" s="786"/>
      <c r="GU63" s="787"/>
      <c r="GV63" s="704"/>
      <c r="GW63" s="705"/>
      <c r="GX63" s="705"/>
      <c r="GY63" s="705"/>
      <c r="GZ63" s="705"/>
      <c r="HA63" s="705"/>
      <c r="HB63" s="705"/>
      <c r="HC63" s="705"/>
      <c r="HD63" s="705"/>
      <c r="HE63" s="705"/>
      <c r="HF63" s="705"/>
      <c r="HG63" s="705"/>
      <c r="HH63" s="705"/>
      <c r="HI63" s="705"/>
      <c r="HJ63" s="705"/>
      <c r="HK63" s="705"/>
      <c r="HL63" s="705"/>
      <c r="HM63" s="705"/>
      <c r="HN63" s="705"/>
      <c r="HO63" s="706"/>
      <c r="HQ63" s="780"/>
      <c r="HR63" s="781"/>
      <c r="HS63" s="786"/>
      <c r="HT63" s="787"/>
      <c r="HU63" s="704"/>
      <c r="HV63" s="705"/>
      <c r="HW63" s="705"/>
      <c r="HX63" s="705"/>
      <c r="HY63" s="705"/>
      <c r="HZ63" s="705"/>
      <c r="IA63" s="705"/>
      <c r="IB63" s="705"/>
      <c r="IC63" s="705"/>
      <c r="ID63" s="705"/>
      <c r="IE63" s="705"/>
      <c r="IF63" s="705"/>
      <c r="IG63" s="705"/>
      <c r="IH63" s="705"/>
      <c r="II63" s="705"/>
      <c r="IJ63" s="705"/>
      <c r="IK63" s="705"/>
      <c r="IL63" s="705"/>
      <c r="IM63" s="705"/>
      <c r="IN63" s="706"/>
    </row>
    <row r="64" spans="100:248" s="34" customFormat="1" ht="18" customHeight="1">
      <c r="CV64" s="782"/>
      <c r="CW64" s="783"/>
      <c r="CX64" s="788"/>
      <c r="CY64" s="789"/>
      <c r="CZ64" s="707"/>
      <c r="DA64" s="708"/>
      <c r="DB64" s="708"/>
      <c r="DC64" s="708"/>
      <c r="DD64" s="708"/>
      <c r="DE64" s="708"/>
      <c r="DF64" s="708"/>
      <c r="DG64" s="708"/>
      <c r="DH64" s="708"/>
      <c r="DI64" s="708"/>
      <c r="DJ64" s="708"/>
      <c r="DK64" s="708"/>
      <c r="DL64" s="708"/>
      <c r="DM64" s="708"/>
      <c r="DN64" s="708"/>
      <c r="DO64" s="708"/>
      <c r="DP64" s="708"/>
      <c r="DQ64" s="708"/>
      <c r="DR64" s="708"/>
      <c r="DS64" s="709"/>
      <c r="DU64" s="782"/>
      <c r="DV64" s="783"/>
      <c r="DW64" s="788"/>
      <c r="DX64" s="789"/>
      <c r="DY64" s="707"/>
      <c r="DZ64" s="708"/>
      <c r="EA64" s="708"/>
      <c r="EB64" s="708"/>
      <c r="EC64" s="708"/>
      <c r="ED64" s="708"/>
      <c r="EE64" s="708"/>
      <c r="EF64" s="708"/>
      <c r="EG64" s="708"/>
      <c r="EH64" s="708"/>
      <c r="EI64" s="708"/>
      <c r="EJ64" s="708"/>
      <c r="EK64" s="708"/>
      <c r="EL64" s="708"/>
      <c r="EM64" s="708"/>
      <c r="EN64" s="708"/>
      <c r="EO64" s="708"/>
      <c r="EP64" s="708"/>
      <c r="EQ64" s="708"/>
      <c r="ER64" s="709"/>
      <c r="ET64" s="782"/>
      <c r="EU64" s="783"/>
      <c r="EV64" s="788"/>
      <c r="EW64" s="789"/>
      <c r="EX64" s="707"/>
      <c r="EY64" s="708"/>
      <c r="EZ64" s="708"/>
      <c r="FA64" s="708"/>
      <c r="FB64" s="708"/>
      <c r="FC64" s="708"/>
      <c r="FD64" s="708"/>
      <c r="FE64" s="708"/>
      <c r="FF64" s="708"/>
      <c r="FG64" s="708"/>
      <c r="FH64" s="708"/>
      <c r="FI64" s="708"/>
      <c r="FJ64" s="708"/>
      <c r="FK64" s="708"/>
      <c r="FL64" s="708"/>
      <c r="FM64" s="708"/>
      <c r="FN64" s="708"/>
      <c r="FO64" s="708"/>
      <c r="FP64" s="708"/>
      <c r="FQ64" s="709"/>
      <c r="FS64" s="782"/>
      <c r="FT64" s="783"/>
      <c r="FU64" s="788"/>
      <c r="FV64" s="789"/>
      <c r="FW64" s="707"/>
      <c r="FX64" s="708"/>
      <c r="FY64" s="708"/>
      <c r="FZ64" s="708"/>
      <c r="GA64" s="708"/>
      <c r="GB64" s="708"/>
      <c r="GC64" s="708"/>
      <c r="GD64" s="708"/>
      <c r="GE64" s="708"/>
      <c r="GF64" s="708"/>
      <c r="GG64" s="708"/>
      <c r="GH64" s="708"/>
      <c r="GI64" s="708"/>
      <c r="GJ64" s="708"/>
      <c r="GK64" s="708"/>
      <c r="GL64" s="708"/>
      <c r="GM64" s="708"/>
      <c r="GN64" s="708"/>
      <c r="GO64" s="708"/>
      <c r="GP64" s="709"/>
      <c r="GR64" s="782"/>
      <c r="GS64" s="783"/>
      <c r="GT64" s="788"/>
      <c r="GU64" s="789"/>
      <c r="GV64" s="707"/>
      <c r="GW64" s="708"/>
      <c r="GX64" s="708"/>
      <c r="GY64" s="708"/>
      <c r="GZ64" s="708"/>
      <c r="HA64" s="708"/>
      <c r="HB64" s="708"/>
      <c r="HC64" s="708"/>
      <c r="HD64" s="708"/>
      <c r="HE64" s="708"/>
      <c r="HF64" s="708"/>
      <c r="HG64" s="708"/>
      <c r="HH64" s="708"/>
      <c r="HI64" s="708"/>
      <c r="HJ64" s="708"/>
      <c r="HK64" s="708"/>
      <c r="HL64" s="708"/>
      <c r="HM64" s="708"/>
      <c r="HN64" s="708"/>
      <c r="HO64" s="709"/>
      <c r="HQ64" s="782"/>
      <c r="HR64" s="783"/>
      <c r="HS64" s="788"/>
      <c r="HT64" s="789"/>
      <c r="HU64" s="707"/>
      <c r="HV64" s="708"/>
      <c r="HW64" s="708"/>
      <c r="HX64" s="708"/>
      <c r="HY64" s="708"/>
      <c r="HZ64" s="708"/>
      <c r="IA64" s="708"/>
      <c r="IB64" s="708"/>
      <c r="IC64" s="708"/>
      <c r="ID64" s="708"/>
      <c r="IE64" s="708"/>
      <c r="IF64" s="708"/>
      <c r="IG64" s="708"/>
      <c r="IH64" s="708"/>
      <c r="II64" s="708"/>
      <c r="IJ64" s="708"/>
      <c r="IK64" s="708"/>
      <c r="IL64" s="708"/>
      <c r="IM64" s="708"/>
      <c r="IN64" s="709"/>
    </row>
    <row r="65" s="34" customFormat="1" ht="18" customHeight="1"/>
    <row r="66" s="34" customFormat="1" ht="18" customHeight="1"/>
    <row r="67" s="34" customFormat="1" ht="18" customHeight="1"/>
    <row r="68" s="34" customFormat="1" ht="18" customHeight="1"/>
    <row r="69" s="34" customFormat="1" ht="18" customHeight="1"/>
    <row r="70" s="34" customFormat="1" ht="18" customHeight="1"/>
    <row r="71" s="34" customFormat="1" ht="18" customHeight="1"/>
    <row r="72" s="34" customFormat="1" ht="18" customHeight="1"/>
    <row r="73" s="34" customFormat="1" ht="18" customHeight="1"/>
    <row r="74" s="34" customFormat="1" ht="18" customHeight="1"/>
    <row r="75" s="34" customFormat="1" ht="18" customHeight="1"/>
    <row r="76" s="34" customFormat="1" ht="18" customHeight="1"/>
    <row r="77" s="34" customFormat="1" ht="18" customHeight="1"/>
    <row r="78" s="34" customFormat="1" ht="18" customHeight="1"/>
    <row r="79" s="34" customFormat="1" ht="18" customHeight="1"/>
    <row r="80" s="34" customFormat="1" ht="18" customHeight="1"/>
    <row r="81" s="34" customFormat="1" ht="18" customHeight="1"/>
    <row r="82" s="34" customFormat="1" ht="18" customHeight="1"/>
    <row r="83" s="34" customFormat="1" ht="18" customHeight="1"/>
    <row r="84" s="34" customFormat="1" ht="18" customHeight="1"/>
    <row r="85" s="34" customFormat="1" ht="18" customHeight="1"/>
    <row r="86" s="34" customFormat="1" ht="18" customHeight="1"/>
    <row r="87" s="34" customFormat="1" ht="18" customHeight="1"/>
    <row r="88" s="34" customFormat="1" ht="18" customHeight="1"/>
    <row r="89" s="34" customFormat="1" ht="18" customHeight="1"/>
    <row r="90" s="34" customFormat="1" ht="18" customHeight="1"/>
    <row r="91" s="34" customFormat="1" ht="18" customHeight="1"/>
    <row r="92" s="34" customFormat="1" ht="18" customHeight="1"/>
    <row r="93" s="34" customFormat="1" ht="18" customHeight="1"/>
    <row r="94" s="34" customFormat="1" ht="18" customHeight="1"/>
    <row r="95" s="34" customFormat="1" ht="18" customHeight="1"/>
    <row r="96" s="34" customFormat="1" ht="18" customHeight="1"/>
    <row r="97" s="34" customFormat="1" ht="18" customHeight="1"/>
    <row r="98" s="34" customFormat="1" ht="18" customHeight="1"/>
    <row r="99" s="34" customFormat="1" ht="18" customHeight="1"/>
    <row r="100" s="34" customFormat="1" ht="18" customHeight="1"/>
    <row r="101" s="34" customFormat="1" ht="18" customHeight="1"/>
    <row r="102" s="34" customFormat="1" ht="18" customHeight="1"/>
    <row r="103" s="34" customFormat="1" ht="18" customHeight="1"/>
    <row r="104" s="34" customFormat="1" ht="18" customHeight="1"/>
    <row r="105" s="34" customFormat="1" ht="18" customHeight="1"/>
    <row r="106" s="34" customFormat="1" ht="18" customHeight="1"/>
    <row r="107" s="34" customFormat="1" ht="18" customHeight="1"/>
    <row r="108" s="34" customFormat="1" ht="18" customHeight="1"/>
    <row r="109" s="34" customFormat="1" ht="18" customHeight="1"/>
    <row r="110" s="34" customFormat="1" ht="18" customHeight="1"/>
    <row r="111" s="34" customFormat="1" ht="18" customHeight="1"/>
    <row r="112" s="34" customFormat="1" ht="18" customHeight="1"/>
    <row r="113" s="34" customFormat="1" ht="18" customHeight="1"/>
    <row r="114" s="34" customFormat="1" ht="18" customHeight="1"/>
    <row r="115" s="34" customFormat="1" ht="18" customHeight="1"/>
    <row r="116" s="34" customFormat="1" ht="18" customHeight="1"/>
    <row r="117" s="34" customFormat="1" ht="18" customHeight="1"/>
    <row r="118" s="34" customFormat="1" ht="18" customHeight="1"/>
    <row r="119" s="34" customFormat="1" ht="18" customHeight="1"/>
    <row r="120" s="34" customFormat="1" ht="18" customHeight="1"/>
    <row r="121" s="34" customFormat="1" ht="18" customHeight="1"/>
    <row r="122" s="34" customFormat="1" ht="18" customHeight="1"/>
    <row r="123" s="34" customFormat="1" ht="18" customHeight="1"/>
    <row r="124" s="34" customFormat="1" ht="18" customHeight="1"/>
    <row r="125" s="34" customFormat="1" ht="18" customHeight="1"/>
    <row r="126" s="34" customFormat="1" ht="18" customHeight="1"/>
    <row r="127" s="34" customFormat="1" ht="18" customHeight="1"/>
    <row r="128" s="34" customFormat="1" ht="18" customHeight="1"/>
    <row r="129" s="34" customFormat="1" ht="18" customHeight="1"/>
    <row r="130" s="34" customFormat="1" ht="18" customHeight="1"/>
    <row r="131" s="34" customFormat="1" ht="18" customHeight="1"/>
    <row r="132" s="34" customFormat="1" ht="18" customHeight="1"/>
    <row r="133" s="34" customFormat="1" ht="18" customHeight="1"/>
    <row r="134" s="34" customFormat="1" ht="18" customHeight="1"/>
    <row r="135" s="34" customFormat="1" ht="18" customHeight="1"/>
    <row r="136" s="34" customFormat="1" ht="18" customHeight="1"/>
    <row r="137" s="34" customFormat="1" ht="18" customHeight="1"/>
    <row r="138" s="34" customFormat="1" ht="18" customHeight="1"/>
    <row r="139" s="34" customFormat="1" ht="18" customHeight="1"/>
    <row r="140" s="34" customFormat="1" ht="18" customHeight="1"/>
    <row r="141" s="34" customFormat="1" ht="18" customHeight="1"/>
    <row r="142" s="34" customFormat="1" ht="18" customHeight="1"/>
    <row r="143" s="34" customFormat="1" ht="18" customHeight="1"/>
    <row r="144" s="34" customFormat="1" ht="18" customHeight="1"/>
    <row r="145" s="34" customFormat="1" ht="18" customHeight="1"/>
    <row r="146" s="34" customFormat="1" ht="18" customHeight="1"/>
    <row r="147" s="34" customFormat="1" ht="18" customHeight="1"/>
    <row r="148" s="34" customFormat="1" ht="18" customHeight="1"/>
    <row r="149" s="34" customFormat="1" ht="18" customHeight="1"/>
    <row r="150" s="34" customFormat="1" ht="18" customHeight="1"/>
    <row r="151" s="34" customFormat="1" ht="18" customHeight="1"/>
    <row r="152" s="34" customFormat="1" ht="18" customHeight="1"/>
    <row r="153" s="34" customFormat="1" ht="18" customHeight="1"/>
    <row r="154" s="34" customFormat="1" ht="18" customHeight="1"/>
    <row r="155" s="34" customFormat="1" ht="18" customHeight="1"/>
    <row r="156" s="34" customFormat="1" ht="18" customHeight="1"/>
    <row r="157" s="34" customFormat="1" ht="18" customHeight="1"/>
    <row r="158" s="34" customFormat="1" ht="18" customHeight="1"/>
    <row r="159" s="34" customFormat="1" ht="18" customHeight="1"/>
    <row r="160" s="34" customFormat="1" ht="18" customHeight="1"/>
    <row r="161" s="34" customFormat="1" ht="18" customHeight="1"/>
    <row r="162" s="34" customFormat="1" ht="18" customHeight="1"/>
    <row r="163" s="34" customFormat="1" ht="18" customHeight="1"/>
    <row r="164" s="34" customFormat="1" ht="18" customHeight="1"/>
    <row r="165" s="34" customFormat="1" ht="18" customHeight="1"/>
    <row r="166" s="34" customFormat="1" ht="18" customHeight="1"/>
    <row r="167" s="34" customFormat="1" ht="18" customHeight="1"/>
    <row r="168" s="34" customFormat="1" ht="18" customHeight="1"/>
    <row r="169" s="34" customFormat="1" ht="18" customHeight="1"/>
    <row r="170" s="34" customFormat="1" ht="18" customHeight="1"/>
    <row r="171" s="34" customFormat="1" ht="18" customHeight="1"/>
    <row r="172" s="34" customFormat="1" ht="18" customHeight="1"/>
    <row r="173" s="34" customFormat="1" ht="18" customHeight="1"/>
    <row r="174" s="34" customFormat="1" ht="18" customHeight="1"/>
    <row r="175" s="34" customFormat="1" ht="18" customHeight="1"/>
    <row r="176" s="34" customFormat="1" ht="18" customHeight="1"/>
    <row r="177" s="34" customFormat="1" ht="18" customHeight="1"/>
    <row r="178" s="34" customFormat="1" ht="18" customHeight="1"/>
    <row r="179" s="34" customFormat="1" ht="18" customHeight="1"/>
    <row r="180" s="34" customFormat="1" ht="18" customHeight="1"/>
    <row r="181" s="34" customFormat="1" ht="18" customHeight="1"/>
    <row r="182" s="34" customFormat="1" ht="18" customHeight="1"/>
    <row r="183" s="34" customFormat="1" ht="18" customHeight="1"/>
    <row r="184" s="34" customFormat="1" ht="18" customHeight="1"/>
    <row r="185" s="34" customFormat="1" ht="18" customHeight="1"/>
    <row r="186" s="34" customFormat="1" ht="18" customHeight="1"/>
    <row r="187" s="34" customFormat="1" ht="18" customHeight="1"/>
    <row r="188" s="34" customFormat="1" ht="18" customHeight="1"/>
    <row r="189" s="34" customFormat="1" ht="18" customHeight="1"/>
    <row r="190" s="34" customFormat="1" ht="18" customHeight="1"/>
    <row r="191" s="34" customFormat="1" ht="18" customHeight="1"/>
    <row r="192" s="34" customFormat="1" ht="18" customHeight="1"/>
    <row r="193" s="34" customFormat="1" ht="18" customHeight="1"/>
    <row r="194" s="34" customFormat="1" ht="18" customHeight="1"/>
    <row r="195" s="34" customFormat="1" ht="18" customHeight="1"/>
    <row r="196" s="34" customFormat="1" ht="18" customHeight="1"/>
    <row r="197" s="34" customFormat="1" ht="18" customHeight="1"/>
    <row r="198" s="34" customFormat="1" ht="18" customHeight="1"/>
    <row r="199" s="34" customFormat="1" ht="18" customHeight="1"/>
    <row r="200" s="34" customFormat="1" ht="18" customHeight="1"/>
    <row r="201" s="34" customFormat="1" ht="18" customHeight="1"/>
    <row r="202" s="34" customFormat="1" ht="18" customHeight="1"/>
    <row r="203" s="34" customFormat="1" ht="18" customHeight="1"/>
    <row r="204" s="34" customFormat="1" ht="18" customHeight="1"/>
    <row r="205" s="34" customFormat="1" ht="18" customHeight="1"/>
    <row r="206" s="34" customFormat="1" ht="18" customHeight="1"/>
    <row r="207" s="34" customFormat="1" ht="18" customHeight="1"/>
    <row r="208" s="34" customFormat="1" ht="18" customHeight="1"/>
    <row r="209" s="34" customFormat="1" ht="18" customHeight="1"/>
    <row r="210" s="34" customFormat="1" ht="18" customHeight="1"/>
    <row r="211" s="34" customFormat="1" ht="18" customHeight="1"/>
    <row r="212" s="34" customFormat="1" ht="18" customHeight="1"/>
    <row r="213" s="34" customFormat="1" ht="18" customHeight="1"/>
    <row r="214" s="34" customFormat="1" ht="18" customHeight="1"/>
    <row r="215" s="34" customFormat="1" ht="18" customHeight="1"/>
    <row r="216" s="34" customFormat="1" ht="18" customHeight="1"/>
    <row r="217" s="34" customFormat="1" ht="18" customHeight="1"/>
    <row r="218" s="34" customFormat="1" ht="18" customHeight="1"/>
    <row r="219" s="34" customFormat="1" ht="18" customHeight="1"/>
    <row r="220" s="34" customFormat="1" ht="18" customHeight="1"/>
    <row r="221" s="34" customFormat="1" ht="18" customHeight="1"/>
    <row r="222" s="34" customFormat="1" ht="18" customHeight="1"/>
    <row r="223" s="34" customFormat="1" ht="18" customHeight="1"/>
    <row r="224" s="34" customFormat="1" ht="18" customHeight="1"/>
    <row r="225" s="34" customFormat="1" ht="18" customHeight="1"/>
    <row r="226" s="34" customFormat="1" ht="18" customHeight="1"/>
    <row r="227" s="34" customFormat="1" ht="18" customHeight="1"/>
    <row r="228" s="34" customFormat="1" ht="18" customHeight="1"/>
    <row r="229" s="34" customFormat="1" ht="18" customHeight="1"/>
    <row r="230" s="34" customFormat="1" ht="18" customHeight="1"/>
    <row r="231" s="34" customFormat="1" ht="18" customHeight="1"/>
    <row r="232" s="34" customFormat="1" ht="18" customHeight="1"/>
    <row r="233" s="34" customFormat="1" ht="18" customHeight="1"/>
    <row r="234" s="34" customFormat="1" ht="18" customHeight="1"/>
    <row r="235" s="34" customFormat="1" ht="18" customHeight="1"/>
    <row r="236" s="34" customFormat="1" ht="18" customHeight="1"/>
    <row r="237" s="34" customFormat="1" ht="18" customHeight="1"/>
    <row r="238" s="34" customFormat="1" ht="18" customHeight="1"/>
    <row r="239" s="34" customFormat="1" ht="18" customHeight="1"/>
    <row r="240" s="34" customFormat="1" ht="18" customHeight="1"/>
    <row r="241" s="34" customFormat="1" ht="18" customHeight="1"/>
    <row r="242" s="34" customFormat="1" ht="18" customHeight="1"/>
    <row r="243" s="34" customFormat="1" ht="18" customHeight="1"/>
    <row r="244" s="34" customFormat="1" ht="18" customHeight="1"/>
    <row r="245" s="34" customFormat="1" ht="18" customHeight="1"/>
    <row r="246" s="34" customFormat="1" ht="18" customHeight="1"/>
    <row r="247" s="34" customFormat="1" ht="18" customHeight="1"/>
    <row r="248" s="34" customFormat="1" ht="18" customHeight="1"/>
    <row r="249" s="34" customFormat="1" ht="18" customHeight="1"/>
    <row r="250" s="34" customFormat="1" ht="18" customHeight="1"/>
    <row r="251" s="34" customFormat="1" ht="18" customHeight="1"/>
    <row r="252" s="34" customFormat="1" ht="18" customHeight="1"/>
    <row r="253" s="34" customFormat="1" ht="18" customHeight="1"/>
    <row r="254" s="34" customFormat="1" ht="18" customHeight="1"/>
    <row r="255" s="34" customFormat="1" ht="18" customHeight="1"/>
    <row r="256" s="34" customFormat="1" ht="18" customHeight="1"/>
    <row r="257" s="34" customFormat="1" ht="18" customHeight="1"/>
    <row r="258" s="34" customFormat="1" ht="18" customHeight="1"/>
    <row r="259" s="34" customFormat="1" ht="18" customHeight="1"/>
    <row r="260" s="34" customFormat="1" ht="18" customHeight="1"/>
    <row r="261" s="34" customFormat="1" ht="18" customHeight="1"/>
    <row r="262" s="34" customFormat="1" ht="18" customHeight="1"/>
    <row r="263" s="34" customFormat="1" ht="18" customHeight="1"/>
    <row r="264" s="34" customFormat="1" ht="18" customHeight="1"/>
    <row r="265" s="34" customFormat="1" ht="18" customHeight="1"/>
    <row r="266" s="34" customFormat="1" ht="18" customHeight="1"/>
    <row r="267" s="34" customFormat="1" ht="18" customHeight="1"/>
    <row r="268" s="34" customFormat="1" ht="18" customHeight="1"/>
    <row r="269" s="34" customFormat="1" ht="18" customHeight="1"/>
    <row r="270" s="34" customFormat="1" ht="18" customHeight="1"/>
    <row r="271" s="34" customFormat="1" ht="18" customHeight="1"/>
    <row r="272" s="34" customFormat="1" ht="18" customHeight="1"/>
    <row r="273" s="34" customFormat="1" ht="18" customHeight="1"/>
    <row r="274" s="34" customFormat="1" ht="18" customHeight="1"/>
    <row r="275" s="34" customFormat="1" ht="18" customHeight="1"/>
    <row r="276" s="34" customFormat="1" ht="18" customHeight="1"/>
    <row r="277" s="34" customFormat="1" ht="18" customHeight="1"/>
    <row r="278" s="34" customFormat="1" ht="18" customHeight="1"/>
    <row r="279" s="34" customFormat="1" ht="18" customHeight="1"/>
    <row r="280" s="34" customFormat="1" ht="18" customHeight="1"/>
    <row r="281" s="34" customFormat="1" ht="18" customHeight="1"/>
    <row r="282" s="34" customFormat="1" ht="18" customHeight="1"/>
    <row r="283" s="34" customFormat="1" ht="18" customHeight="1"/>
    <row r="284" s="34" customFormat="1" ht="18" customHeight="1"/>
    <row r="285" s="34" customFormat="1" ht="18" customHeight="1"/>
    <row r="286" s="34" customFormat="1" ht="18" customHeight="1"/>
    <row r="287" s="34" customFormat="1" ht="18" customHeight="1"/>
    <row r="288" s="34" customFormat="1" ht="18" customHeight="1"/>
    <row r="289" s="34" customFormat="1" ht="18" customHeight="1"/>
    <row r="290" s="34" customFormat="1" ht="18" customHeight="1"/>
    <row r="291" s="34" customFormat="1" ht="18" customHeight="1"/>
    <row r="292" s="34" customFormat="1" ht="18" customHeight="1"/>
    <row r="293" s="34" customFormat="1" ht="18" customHeight="1"/>
    <row r="294" s="34" customFormat="1" ht="18" customHeight="1"/>
    <row r="295" s="34" customFormat="1" ht="18" customHeight="1"/>
    <row r="296" s="34" customFormat="1" ht="18" customHeight="1"/>
    <row r="297" s="34" customFormat="1" ht="18" customHeight="1"/>
    <row r="298" s="34" customFormat="1" ht="18" customHeight="1"/>
    <row r="299" s="34" customFormat="1" ht="18" customHeight="1"/>
    <row r="300" s="34" customFormat="1" ht="18" customHeight="1"/>
    <row r="301" s="34" customFormat="1" ht="18" customHeight="1"/>
    <row r="302" s="34" customFormat="1" ht="18" customHeight="1"/>
    <row r="303" s="34" customFormat="1" ht="18" customHeight="1"/>
    <row r="304" s="34" customFormat="1" ht="18" customHeight="1"/>
    <row r="305" s="34" customFormat="1" ht="18" customHeight="1"/>
    <row r="306" s="34" customFormat="1" ht="18" customHeight="1"/>
    <row r="307" s="34" customFormat="1" ht="18" customHeight="1"/>
    <row r="308" s="34" customFormat="1" ht="18" customHeight="1"/>
    <row r="309" s="34" customFormat="1" ht="18" customHeight="1"/>
    <row r="310" s="34" customFormat="1" ht="18" customHeight="1"/>
    <row r="311" s="34" customFormat="1" ht="18" customHeight="1"/>
    <row r="312" s="34" customFormat="1" ht="18" customHeight="1"/>
    <row r="313" s="34" customFormat="1" ht="18" customHeight="1"/>
    <row r="314" s="34" customFormat="1" ht="18" customHeight="1"/>
    <row r="315" s="34" customFormat="1" ht="18" customHeight="1"/>
    <row r="316" s="34" customFormat="1" ht="18" customHeight="1"/>
    <row r="317" s="34" customFormat="1" ht="18" customHeight="1"/>
    <row r="318" s="34" customFormat="1" ht="18" customHeight="1"/>
    <row r="319" s="34" customFormat="1" ht="18" customHeight="1"/>
    <row r="320" s="34" customFormat="1" ht="18" customHeight="1"/>
    <row r="321" s="34" customFormat="1" ht="18" customHeight="1"/>
    <row r="322" s="34" customFormat="1" ht="18" customHeight="1"/>
    <row r="323" s="34" customFormat="1" ht="18" customHeight="1"/>
    <row r="324" s="34" customFormat="1" ht="18" customHeight="1"/>
    <row r="325" s="34" customFormat="1" ht="18" customHeight="1"/>
    <row r="326" s="34" customFormat="1" ht="18" customHeight="1"/>
    <row r="327" s="34" customFormat="1" ht="18" customHeight="1"/>
    <row r="328" s="34" customFormat="1" ht="18" customHeight="1"/>
    <row r="329" s="34" customFormat="1" ht="18" customHeight="1"/>
    <row r="330" s="34" customFormat="1" ht="18" customHeight="1"/>
    <row r="331" s="34" customFormat="1" ht="18" customHeight="1"/>
    <row r="332" s="34" customFormat="1" ht="18" customHeight="1"/>
    <row r="333" s="34" customFormat="1" ht="18" customHeight="1"/>
    <row r="334" s="34" customFormat="1" ht="18" customHeight="1"/>
    <row r="335" s="34" customFormat="1" ht="18" customHeight="1"/>
    <row r="336" s="34" customFormat="1" ht="18" customHeight="1"/>
    <row r="337" s="34" customFormat="1" ht="18" customHeight="1"/>
    <row r="338" s="34" customFormat="1" ht="18" customHeight="1"/>
    <row r="339" s="34" customFormat="1" ht="18" customHeight="1"/>
    <row r="340" s="34" customFormat="1" ht="18" customHeight="1"/>
    <row r="341" s="34" customFormat="1" ht="18" customHeight="1"/>
    <row r="342" s="34" customFormat="1" ht="18" customHeight="1"/>
    <row r="343" s="34" customFormat="1" ht="18" customHeight="1"/>
    <row r="344" s="34" customFormat="1" ht="18" customHeight="1"/>
    <row r="345" s="34" customFormat="1" ht="18" customHeight="1"/>
    <row r="346" s="34" customFormat="1" ht="18" customHeight="1"/>
    <row r="347" s="34" customFormat="1" ht="18" customHeight="1"/>
    <row r="348" s="34" customFormat="1" ht="18" customHeight="1"/>
    <row r="349" s="34" customFormat="1" ht="18" customHeight="1"/>
    <row r="350" s="34" customFormat="1" ht="18" customHeight="1"/>
    <row r="351" s="34" customFormat="1" ht="18" customHeight="1"/>
    <row r="352" s="34" customFormat="1" ht="18" customHeight="1"/>
    <row r="353" s="34" customFormat="1" ht="18" customHeight="1"/>
    <row r="354" s="34" customFormat="1" ht="18" customHeight="1"/>
    <row r="355" s="34" customFormat="1" ht="18" customHeight="1"/>
    <row r="356" s="34" customFormat="1" ht="18" customHeight="1"/>
    <row r="357" s="34" customFormat="1" ht="18" customHeight="1"/>
    <row r="358" s="34" customFormat="1" ht="18" customHeight="1"/>
    <row r="359" s="34" customFormat="1" ht="18" customHeight="1"/>
    <row r="360" s="34" customFormat="1" ht="18" customHeight="1"/>
    <row r="361" s="34" customFormat="1" ht="18" customHeight="1"/>
    <row r="362" s="34" customFormat="1" ht="18" customHeight="1"/>
    <row r="363" s="34" customFormat="1" ht="18" customHeight="1"/>
    <row r="364" s="34" customFormat="1" ht="18" customHeight="1"/>
    <row r="365" s="34" customFormat="1" ht="18" customHeight="1"/>
    <row r="366" s="34" customFormat="1" ht="18" customHeight="1"/>
    <row r="367" s="34" customFormat="1" ht="18" customHeight="1"/>
    <row r="368" s="34" customFormat="1" ht="18" customHeight="1"/>
    <row r="369" s="34" customFormat="1" ht="18" customHeight="1"/>
    <row r="370" s="34" customFormat="1" ht="18" customHeight="1"/>
    <row r="371" s="34" customFormat="1" ht="18" customHeight="1"/>
    <row r="372" s="34" customFormat="1" ht="18" customHeight="1"/>
    <row r="373" s="34" customFormat="1" ht="18" customHeight="1"/>
    <row r="374" s="34" customFormat="1" ht="18" customHeight="1"/>
    <row r="375" s="34" customFormat="1" ht="18" customHeight="1"/>
    <row r="376" s="34" customFormat="1" ht="18" customHeight="1"/>
    <row r="377" s="34" customFormat="1" ht="18" customHeight="1"/>
    <row r="378" s="34" customFormat="1" ht="18" customHeight="1"/>
    <row r="379" s="34" customFormat="1" ht="18" customHeight="1"/>
    <row r="380" s="34" customFormat="1" ht="18" customHeight="1"/>
    <row r="381" s="34" customFormat="1" ht="18" customHeight="1"/>
    <row r="382" s="34" customFormat="1" ht="18" customHeight="1"/>
    <row r="383" s="34" customFormat="1" ht="18" customHeight="1"/>
    <row r="384" s="34" customFormat="1" ht="18" customHeight="1"/>
    <row r="385" s="34" customFormat="1" ht="18" customHeight="1"/>
    <row r="386" s="34" customFormat="1" ht="18" customHeight="1"/>
    <row r="387" s="34" customFormat="1" ht="18" customHeight="1"/>
    <row r="388" s="34" customFormat="1" ht="18" customHeight="1"/>
    <row r="389" s="34" customFormat="1" ht="18" customHeight="1"/>
    <row r="390" s="34" customFormat="1" ht="18" customHeight="1"/>
    <row r="391" s="34" customFormat="1" ht="18" customHeight="1"/>
    <row r="392" s="34" customFormat="1" ht="18" customHeight="1"/>
    <row r="393" s="34" customFormat="1" ht="18" customHeight="1"/>
    <row r="394" s="34" customFormat="1" ht="18" customHeight="1"/>
    <row r="395" s="34" customFormat="1" ht="18" customHeight="1"/>
    <row r="396" s="34" customFormat="1" ht="18" customHeight="1"/>
    <row r="397" s="34" customFormat="1" ht="18" customHeight="1"/>
    <row r="398" s="34" customFormat="1" ht="18" customHeight="1"/>
    <row r="399" s="34" customFormat="1" ht="18" customHeight="1"/>
    <row r="400" s="34" customFormat="1" ht="18" customHeight="1"/>
    <row r="401" s="34" customFormat="1" ht="18" customHeight="1"/>
    <row r="402" s="34" customFormat="1" ht="18" customHeight="1"/>
    <row r="403" s="34" customFormat="1" ht="18" customHeight="1"/>
    <row r="404" s="34" customFormat="1" ht="18" customHeight="1"/>
    <row r="405" s="34" customFormat="1" ht="18" customHeight="1"/>
    <row r="406" s="34" customFormat="1" ht="18" customHeight="1"/>
    <row r="407" s="34" customFormat="1" ht="18" customHeight="1"/>
    <row r="408" s="34" customFormat="1" ht="18" customHeight="1"/>
    <row r="409" s="34" customFormat="1" ht="18" customHeight="1"/>
    <row r="410" s="34" customFormat="1" ht="18" customHeight="1"/>
    <row r="411" s="34" customFormat="1" ht="18" customHeight="1"/>
    <row r="412" s="34" customFormat="1" ht="18" customHeight="1"/>
    <row r="413" s="34" customFormat="1" ht="18" customHeight="1"/>
    <row r="414" s="34" customFormat="1" ht="18" customHeight="1"/>
    <row r="415" s="34" customFormat="1" ht="18" customHeight="1"/>
    <row r="416" s="34" customFormat="1" ht="18" customHeight="1"/>
    <row r="417" s="34" customFormat="1" ht="18" customHeight="1"/>
    <row r="418" s="34" customFormat="1" ht="18" customHeight="1"/>
    <row r="419" s="34" customFormat="1" ht="18" customHeight="1"/>
    <row r="420" s="34" customFormat="1" ht="18" customHeight="1"/>
    <row r="421" s="34" customFormat="1" ht="18" customHeight="1"/>
    <row r="422" s="34" customFormat="1" ht="18" customHeight="1"/>
    <row r="423" s="34" customFormat="1" ht="18" customHeight="1"/>
    <row r="424" s="34" customFormat="1" ht="18" customHeight="1"/>
    <row r="425" s="34" customFormat="1" ht="18" customHeight="1"/>
    <row r="426" s="34" customFormat="1" ht="18" customHeight="1"/>
    <row r="427" s="34" customFormat="1" ht="18" customHeight="1"/>
    <row r="428" s="34" customFormat="1" ht="18" customHeight="1"/>
    <row r="429" s="34" customFormat="1" ht="18" customHeight="1"/>
    <row r="430" s="34" customFormat="1" ht="18" customHeight="1"/>
    <row r="431" s="34" customFormat="1" ht="18" customHeight="1"/>
    <row r="432" s="34" customFormat="1" ht="18" customHeight="1"/>
    <row r="433" s="34" customFormat="1" ht="18" customHeight="1"/>
    <row r="434" s="34" customFormat="1" ht="18" customHeight="1"/>
    <row r="435" s="34" customFormat="1" ht="18" customHeight="1"/>
    <row r="436" s="34" customFormat="1" ht="18" customHeight="1"/>
    <row r="437" s="34" customFormat="1" ht="18" customHeight="1"/>
    <row r="438" s="34" customFormat="1" ht="18" customHeight="1"/>
    <row r="439" s="34" customFormat="1" ht="18" customHeight="1"/>
    <row r="440" s="34" customFormat="1" ht="18" customHeight="1"/>
    <row r="441" s="34" customFormat="1" ht="18" customHeight="1"/>
    <row r="442" s="34" customFormat="1" ht="18" customHeight="1"/>
    <row r="443" s="34" customFormat="1" ht="18" customHeight="1"/>
    <row r="444" s="34" customFormat="1" ht="18" customHeight="1"/>
    <row r="445" s="34" customFormat="1" ht="18" customHeight="1"/>
    <row r="446" s="34" customFormat="1" ht="18" customHeight="1"/>
    <row r="447" s="34" customFormat="1" ht="18" customHeight="1"/>
    <row r="448" s="34" customFormat="1" ht="18" customHeight="1"/>
    <row r="449" s="34" customFormat="1" ht="18" customHeight="1"/>
    <row r="450" s="34" customFormat="1" ht="18" customHeight="1"/>
    <row r="451" s="34" customFormat="1" ht="18" customHeight="1"/>
    <row r="452" s="34" customFormat="1" ht="18" customHeight="1"/>
    <row r="453" s="34" customFormat="1" ht="18" customHeight="1"/>
    <row r="454" s="34" customFormat="1" ht="18" customHeight="1"/>
    <row r="455" s="34" customFormat="1" ht="18" customHeight="1"/>
    <row r="456" s="34" customFormat="1" ht="18" customHeight="1"/>
    <row r="457" s="34" customFormat="1" ht="18" customHeight="1"/>
    <row r="458" s="34" customFormat="1" ht="18" customHeight="1"/>
    <row r="459" s="34" customFormat="1" ht="18" customHeight="1"/>
    <row r="460" s="34" customFormat="1" ht="18" customHeight="1"/>
    <row r="461" s="34" customFormat="1" ht="18" customHeight="1"/>
    <row r="462" s="34" customFormat="1" ht="18" customHeight="1"/>
    <row r="463" s="34" customFormat="1" ht="18" customHeight="1"/>
    <row r="464" s="34" customFormat="1" ht="18" customHeight="1"/>
    <row r="465" s="34" customFormat="1" ht="18" customHeight="1"/>
    <row r="466" s="34" customFormat="1" ht="18" customHeight="1"/>
    <row r="467" s="34" customFormat="1" ht="18" customHeight="1"/>
    <row r="468" s="34" customFormat="1" ht="18" customHeight="1"/>
    <row r="469" s="34" customFormat="1" ht="18" customHeight="1"/>
    <row r="470" s="34" customFormat="1" ht="18" customHeight="1"/>
    <row r="471" s="34" customFormat="1" ht="18" customHeight="1"/>
    <row r="472" s="34" customFormat="1" ht="18" customHeight="1"/>
    <row r="473" s="34" customFormat="1" ht="18" customHeight="1"/>
    <row r="474" s="34" customFormat="1" ht="18" customHeight="1"/>
    <row r="475" s="34" customFormat="1" ht="18" customHeight="1"/>
    <row r="476" s="34" customFormat="1" ht="18" customHeight="1"/>
    <row r="477" s="34" customFormat="1" ht="18" customHeight="1"/>
    <row r="478" s="34" customFormat="1" ht="18" customHeight="1"/>
    <row r="479" s="34" customFormat="1" ht="18" customHeight="1"/>
    <row r="480" s="34" customFormat="1" ht="18" customHeight="1"/>
    <row r="481" s="34" customFormat="1" ht="18" customHeight="1"/>
    <row r="482" s="34" customFormat="1" ht="18" customHeight="1"/>
    <row r="483" s="34" customFormat="1" ht="18" customHeight="1"/>
    <row r="484" s="34" customFormat="1" ht="18" customHeight="1"/>
    <row r="485" s="34" customFormat="1" ht="18" customHeight="1"/>
    <row r="486" s="34" customFormat="1" ht="18" customHeight="1"/>
    <row r="487" s="34" customFormat="1" ht="18" customHeight="1"/>
    <row r="488" s="34" customFormat="1" ht="18" customHeight="1"/>
    <row r="489" s="34" customFormat="1" ht="18" customHeight="1"/>
    <row r="490" s="34" customFormat="1" ht="18" customHeight="1"/>
    <row r="491" s="34" customFormat="1" ht="18" customHeight="1"/>
    <row r="492" s="34" customFormat="1" ht="18" customHeight="1"/>
    <row r="493" s="34" customFormat="1" ht="18" customHeight="1"/>
    <row r="494" s="34" customFormat="1" ht="18" customHeight="1"/>
    <row r="495" s="34" customFormat="1" ht="18" customHeight="1"/>
    <row r="496" s="34" customFormat="1" ht="18" customHeight="1"/>
    <row r="497" s="34" customFormat="1" ht="18" customHeight="1"/>
    <row r="498" s="34" customFormat="1" ht="18" customHeight="1"/>
    <row r="499" s="34" customFormat="1" ht="18" customHeight="1"/>
    <row r="500" s="34" customFormat="1" ht="18" customHeight="1"/>
    <row r="501" s="34" customFormat="1" ht="18" customHeight="1"/>
    <row r="502" s="34" customFormat="1" ht="18" customHeight="1"/>
    <row r="503" s="34" customFormat="1" ht="18" customHeight="1"/>
    <row r="504" s="34" customFormat="1" ht="18" customHeight="1"/>
    <row r="505" s="34" customFormat="1" ht="18" customHeight="1"/>
    <row r="506" s="34" customFormat="1" ht="18" customHeight="1"/>
    <row r="507" s="34" customFormat="1" ht="18" customHeight="1"/>
    <row r="508" s="34" customFormat="1" ht="18" customHeight="1"/>
    <row r="509" s="34" customFormat="1" ht="18" customHeight="1"/>
    <row r="510" s="34" customFormat="1" ht="18" customHeight="1"/>
    <row r="511" s="34" customFormat="1" ht="18" customHeight="1"/>
    <row r="512" s="34" customFormat="1" ht="18" customHeight="1"/>
    <row r="513" s="34" customFormat="1" ht="18" customHeight="1"/>
    <row r="514" s="34" customFormat="1" ht="18" customHeight="1"/>
    <row r="515" s="34" customFormat="1" ht="18" customHeight="1"/>
    <row r="516" s="34" customFormat="1" ht="18" customHeight="1"/>
    <row r="517" s="34" customFormat="1" ht="18" customHeight="1"/>
    <row r="518" s="34" customFormat="1" ht="18" customHeight="1"/>
    <row r="519" s="34" customFormat="1" ht="18" customHeight="1"/>
    <row r="520" s="34" customFormat="1" ht="18" customHeight="1"/>
    <row r="521" s="34" customFormat="1" ht="18" customHeight="1"/>
    <row r="522" s="34" customFormat="1" ht="18" customHeight="1"/>
    <row r="523" s="34" customFormat="1" ht="18" customHeight="1"/>
    <row r="524" s="34" customFormat="1" ht="18" customHeight="1"/>
    <row r="525" s="34" customFormat="1" ht="18" customHeight="1"/>
    <row r="526" s="34" customFormat="1" ht="18" customHeight="1"/>
    <row r="527" s="34" customFormat="1" ht="18" customHeight="1"/>
    <row r="528" s="34" customFormat="1" ht="18" customHeight="1"/>
    <row r="529" s="34" customFormat="1" ht="18" customHeight="1"/>
    <row r="530" s="34" customFormat="1" ht="18" customHeight="1"/>
    <row r="531" s="34" customFormat="1" ht="18" customHeight="1"/>
    <row r="532" s="34" customFormat="1" ht="18" customHeight="1"/>
    <row r="533" s="34" customFormat="1" ht="18" customHeight="1"/>
    <row r="534" s="34" customFormat="1" ht="18" customHeight="1"/>
    <row r="535" s="34" customFormat="1" ht="18" customHeight="1"/>
    <row r="536" s="34" customFormat="1" ht="18" customHeight="1"/>
    <row r="537" s="34" customFormat="1" ht="18" customHeight="1"/>
    <row r="538" s="34" customFormat="1" ht="18" customHeight="1"/>
    <row r="539" s="34" customFormat="1" ht="18" customHeight="1"/>
    <row r="540" s="34" customFormat="1" ht="18" customHeight="1"/>
    <row r="541" s="34" customFormat="1" ht="18" customHeight="1"/>
    <row r="542" s="34" customFormat="1" ht="18" customHeight="1"/>
    <row r="543" s="34" customFormat="1" ht="18" customHeight="1"/>
    <row r="544" s="34" customFormat="1" ht="18" customHeight="1"/>
    <row r="545" s="34" customFormat="1" ht="18" customHeight="1"/>
    <row r="546" s="34" customFormat="1" ht="18" customHeight="1"/>
    <row r="547" s="34" customFormat="1" ht="18" customHeight="1"/>
    <row r="548" s="34" customFormat="1" ht="18" customHeight="1"/>
    <row r="549" s="34" customFormat="1" ht="18" customHeight="1"/>
    <row r="550" s="34" customFormat="1" ht="18" customHeight="1"/>
    <row r="551" s="34" customFormat="1" ht="18" customHeight="1"/>
    <row r="552" s="34" customFormat="1" ht="18" customHeight="1"/>
    <row r="553" s="34" customFormat="1" ht="18" customHeight="1"/>
    <row r="554" s="34" customFormat="1" ht="18" customHeight="1"/>
    <row r="555" s="34" customFormat="1" ht="18" customHeight="1"/>
    <row r="556" s="34" customFormat="1" ht="18" customHeight="1"/>
    <row r="557" s="34" customFormat="1" ht="18" customHeight="1"/>
    <row r="558" s="34" customFormat="1" ht="18" customHeight="1"/>
    <row r="559" s="34" customFormat="1" ht="18" customHeight="1"/>
    <row r="560" s="34" customFormat="1" ht="18" customHeight="1"/>
    <row r="561" s="34" customFormat="1" ht="18" customHeight="1"/>
    <row r="562" s="34" customFormat="1" ht="18" customHeight="1"/>
    <row r="563" s="34" customFormat="1" ht="18" customHeight="1"/>
  </sheetData>
  <mergeCells count="290">
    <mergeCell ref="B2:E2"/>
    <mergeCell ref="F2:I2"/>
    <mergeCell ref="J2:M2"/>
    <mergeCell ref="O2:R2"/>
    <mergeCell ref="T2:W2"/>
    <mergeCell ref="X2:AG2"/>
    <mergeCell ref="AH2:AQ2"/>
    <mergeCell ref="AR2:BA2"/>
    <mergeCell ref="F3:I3"/>
    <mergeCell ref="J3:M3"/>
    <mergeCell ref="O3:R3"/>
    <mergeCell ref="B3:E4"/>
    <mergeCell ref="F4:I4"/>
    <mergeCell ref="J4:M4"/>
    <mergeCell ref="FW4:GP4"/>
    <mergeCell ref="GR4:GU4"/>
    <mergeCell ref="GV4:HO4"/>
    <mergeCell ref="HQ4:HT4"/>
    <mergeCell ref="O4:R4"/>
    <mergeCell ref="BC4:BW4"/>
    <mergeCell ref="BX4:BY4"/>
    <mergeCell ref="CA4:CR4"/>
    <mergeCell ref="CS4:CT4"/>
    <mergeCell ref="CV4:CY4"/>
    <mergeCell ref="CZ4:DS4"/>
    <mergeCell ref="CS14:CT16"/>
    <mergeCell ref="CX11:CY16"/>
    <mergeCell ref="DU4:DX4"/>
    <mergeCell ref="DY4:ER4"/>
    <mergeCell ref="ET4:EW4"/>
    <mergeCell ref="EX4:FQ4"/>
    <mergeCell ref="FS4:FV4"/>
    <mergeCell ref="O6:R6"/>
    <mergeCell ref="BC6:BW6"/>
    <mergeCell ref="BX6:BY6"/>
    <mergeCell ref="CX5:CY10"/>
    <mergeCell ref="EV5:EW10"/>
    <mergeCell ref="CA5:CR7"/>
    <mergeCell ref="CS5:CT7"/>
    <mergeCell ref="BX10:BY10"/>
    <mergeCell ref="X3:AG8"/>
    <mergeCell ref="AH3:AQ8"/>
    <mergeCell ref="AR3:BA8"/>
    <mergeCell ref="X9:AG14"/>
    <mergeCell ref="AH9:AQ14"/>
    <mergeCell ref="AR9:BA14"/>
    <mergeCell ref="O5:R5"/>
    <mergeCell ref="BC2:BY3"/>
    <mergeCell ref="BC11:BW11"/>
    <mergeCell ref="BX11:BY11"/>
    <mergeCell ref="F7:I7"/>
    <mergeCell ref="J7:M7"/>
    <mergeCell ref="O7:R7"/>
    <mergeCell ref="BC7:BW7"/>
    <mergeCell ref="BX7:BY7"/>
    <mergeCell ref="F8:I8"/>
    <mergeCell ref="J8:M8"/>
    <mergeCell ref="O8:R8"/>
    <mergeCell ref="BC8:BW8"/>
    <mergeCell ref="BX8:BY8"/>
    <mergeCell ref="T3:W14"/>
    <mergeCell ref="BC12:BW12"/>
    <mergeCell ref="BX12:BY12"/>
    <mergeCell ref="BC13:BW13"/>
    <mergeCell ref="BX13:BY13"/>
    <mergeCell ref="BC14:BW14"/>
    <mergeCell ref="BX14:BY14"/>
    <mergeCell ref="BC9:BW9"/>
    <mergeCell ref="BX9:BY9"/>
    <mergeCell ref="BC10:BW10"/>
    <mergeCell ref="BC5:BW5"/>
    <mergeCell ref="BX5:BY5"/>
    <mergeCell ref="T15:W26"/>
    <mergeCell ref="BC16:BW16"/>
    <mergeCell ref="BX16:BY16"/>
    <mergeCell ref="BC17:BW17"/>
    <mergeCell ref="BX17:BY17"/>
    <mergeCell ref="BC18:BW18"/>
    <mergeCell ref="BX18:BY18"/>
    <mergeCell ref="BC19:BW19"/>
    <mergeCell ref="BX19:BY19"/>
    <mergeCell ref="BC20:BW20"/>
    <mergeCell ref="BX20:BY20"/>
    <mergeCell ref="BC15:BW15"/>
    <mergeCell ref="BX15:BY15"/>
    <mergeCell ref="X15:AG20"/>
    <mergeCell ref="AH15:AQ20"/>
    <mergeCell ref="AR15:BA20"/>
    <mergeCell ref="X21:AG26"/>
    <mergeCell ref="AH21:AQ26"/>
    <mergeCell ref="AR21:BA26"/>
    <mergeCell ref="B5:E7"/>
    <mergeCell ref="B8:E10"/>
    <mergeCell ref="B11:E12"/>
    <mergeCell ref="F12:I12"/>
    <mergeCell ref="J12:M12"/>
    <mergeCell ref="F9:I9"/>
    <mergeCell ref="J9:M9"/>
    <mergeCell ref="F10:I10"/>
    <mergeCell ref="J10:M10"/>
    <mergeCell ref="F5:I5"/>
    <mergeCell ref="J5:M5"/>
    <mergeCell ref="F11:I11"/>
    <mergeCell ref="J11:M11"/>
    <mergeCell ref="F6:I6"/>
    <mergeCell ref="J6:M6"/>
    <mergeCell ref="T27:W44"/>
    <mergeCell ref="X39:AG44"/>
    <mergeCell ref="AH39:AQ44"/>
    <mergeCell ref="AR39:BA44"/>
    <mergeCell ref="X33:AG38"/>
    <mergeCell ref="AH33:AQ38"/>
    <mergeCell ref="AR33:BA38"/>
    <mergeCell ref="X27:AG32"/>
    <mergeCell ref="AH27:AQ32"/>
    <mergeCell ref="AR27:BA32"/>
    <mergeCell ref="HU59:IN64"/>
    <mergeCell ref="EX53:FQ58"/>
    <mergeCell ref="EX59:FQ64"/>
    <mergeCell ref="FW53:GP58"/>
    <mergeCell ref="FW59:GP64"/>
    <mergeCell ref="CZ53:DS58"/>
    <mergeCell ref="GV53:HO58"/>
    <mergeCell ref="DU2:ER3"/>
    <mergeCell ref="FW35:GP40"/>
    <mergeCell ref="FW41:GP46"/>
    <mergeCell ref="FW29:GP34"/>
    <mergeCell ref="EX35:FQ40"/>
    <mergeCell ref="EX41:FQ46"/>
    <mergeCell ref="EX47:FQ52"/>
    <mergeCell ref="FW23:GP28"/>
    <mergeCell ref="EX29:FQ34"/>
    <mergeCell ref="CZ47:DS52"/>
    <mergeCell ref="GV47:HO52"/>
    <mergeCell ref="CZ41:DS46"/>
    <mergeCell ref="GV41:HO46"/>
    <mergeCell ref="CZ17:DS22"/>
    <mergeCell ref="GV17:HO22"/>
    <mergeCell ref="CZ35:DS40"/>
    <mergeCell ref="HU4:IN4"/>
    <mergeCell ref="HU47:IN52"/>
    <mergeCell ref="DY53:ER58"/>
    <mergeCell ref="HU53:IN58"/>
    <mergeCell ref="FW17:GP22"/>
    <mergeCell ref="DY35:ER40"/>
    <mergeCell ref="HU35:IN40"/>
    <mergeCell ref="DY41:ER46"/>
    <mergeCell ref="HU41:IN46"/>
    <mergeCell ref="FW47:GP52"/>
    <mergeCell ref="EX23:FQ28"/>
    <mergeCell ref="DY17:ER22"/>
    <mergeCell ref="HU17:IN22"/>
    <mergeCell ref="DY23:ER28"/>
    <mergeCell ref="HU23:IN28"/>
    <mergeCell ref="DY29:ER34"/>
    <mergeCell ref="HU29:IN34"/>
    <mergeCell ref="EX17:FQ22"/>
    <mergeCell ref="CV35:CW52"/>
    <mergeCell ref="ET35:EU52"/>
    <mergeCell ref="GR35:GS52"/>
    <mergeCell ref="DW47:DX52"/>
    <mergeCell ref="FU47:FV52"/>
    <mergeCell ref="HS47:HT52"/>
    <mergeCell ref="DW23:DX28"/>
    <mergeCell ref="FU23:FV28"/>
    <mergeCell ref="HS23:HT28"/>
    <mergeCell ref="DU35:DV52"/>
    <mergeCell ref="FS35:FT52"/>
    <mergeCell ref="HQ35:HR52"/>
    <mergeCell ref="DU17:DV34"/>
    <mergeCell ref="FS17:FT34"/>
    <mergeCell ref="HQ17:HR34"/>
    <mergeCell ref="DW29:DX34"/>
    <mergeCell ref="FU29:FV34"/>
    <mergeCell ref="HS29:HT34"/>
    <mergeCell ref="DW41:DX46"/>
    <mergeCell ref="FU41:FV46"/>
    <mergeCell ref="HS41:HT46"/>
    <mergeCell ref="GV35:HO40"/>
    <mergeCell ref="DY47:ER52"/>
    <mergeCell ref="HQ2:IN3"/>
    <mergeCell ref="FS2:GP3"/>
    <mergeCell ref="CV53:CW64"/>
    <mergeCell ref="ET53:EU64"/>
    <mergeCell ref="GR53:GS64"/>
    <mergeCell ref="DW53:DX58"/>
    <mergeCell ref="FU53:FV58"/>
    <mergeCell ref="HS53:HT58"/>
    <mergeCell ref="DW59:DX64"/>
    <mergeCell ref="FU59:FV64"/>
    <mergeCell ref="HS59:HT64"/>
    <mergeCell ref="DU53:DV64"/>
    <mergeCell ref="FS53:FT64"/>
    <mergeCell ref="HQ53:HR64"/>
    <mergeCell ref="CZ59:DS64"/>
    <mergeCell ref="GV59:HO64"/>
    <mergeCell ref="CX47:CY52"/>
    <mergeCell ref="EV47:EW52"/>
    <mergeCell ref="GT47:GU52"/>
    <mergeCell ref="DW35:DX40"/>
    <mergeCell ref="FU35:FV40"/>
    <mergeCell ref="HS35:HT40"/>
    <mergeCell ref="GR2:HO3"/>
    <mergeCell ref="CX59:CY64"/>
    <mergeCell ref="EV59:EW64"/>
    <mergeCell ref="GT59:GU64"/>
    <mergeCell ref="CX53:CY58"/>
    <mergeCell ref="EV53:EW58"/>
    <mergeCell ref="GT53:GU58"/>
    <mergeCell ref="DW17:DX22"/>
    <mergeCell ref="FU17:FV22"/>
    <mergeCell ref="HS17:HT22"/>
    <mergeCell ref="CX23:CY28"/>
    <mergeCell ref="EV23:EW28"/>
    <mergeCell ref="GT23:GU28"/>
    <mergeCell ref="CX41:CY46"/>
    <mergeCell ref="EV41:EW46"/>
    <mergeCell ref="GT41:GU46"/>
    <mergeCell ref="CX35:CY40"/>
    <mergeCell ref="EV35:EW40"/>
    <mergeCell ref="GT35:GU40"/>
    <mergeCell ref="CX17:CY22"/>
    <mergeCell ref="EV17:EW22"/>
    <mergeCell ref="GT17:GU22"/>
    <mergeCell ref="CX29:CY34"/>
    <mergeCell ref="EV29:EW34"/>
    <mergeCell ref="GT29:GU34"/>
    <mergeCell ref="DY59:ER64"/>
    <mergeCell ref="CA17:CR19"/>
    <mergeCell ref="CS17:CT19"/>
    <mergeCell ref="CA20:CR22"/>
    <mergeCell ref="CS20:CT22"/>
    <mergeCell ref="CA23:CR25"/>
    <mergeCell ref="CS23:CT25"/>
    <mergeCell ref="CA26:CR28"/>
    <mergeCell ref="BC21:BW21"/>
    <mergeCell ref="BX21:BY21"/>
    <mergeCell ref="BC22:BW22"/>
    <mergeCell ref="BX22:BY22"/>
    <mergeCell ref="BC23:BW23"/>
    <mergeCell ref="BX23:BY23"/>
    <mergeCell ref="BC24:BW24"/>
    <mergeCell ref="BX24:BY24"/>
    <mergeCell ref="HS11:HT16"/>
    <mergeCell ref="CZ29:DS34"/>
    <mergeCell ref="GV29:HO34"/>
    <mergeCell ref="CZ5:DS10"/>
    <mergeCell ref="GV5:HO10"/>
    <mergeCell ref="CZ23:DS28"/>
    <mergeCell ref="GV23:HO28"/>
    <mergeCell ref="CZ11:DS16"/>
    <mergeCell ref="GV11:HO16"/>
    <mergeCell ref="DW5:DX10"/>
    <mergeCell ref="FU5:FV10"/>
    <mergeCell ref="HS5:HT10"/>
    <mergeCell ref="GT5:GU10"/>
    <mergeCell ref="EV11:EW16"/>
    <mergeCell ref="GT11:GU16"/>
    <mergeCell ref="DU5:DV16"/>
    <mergeCell ref="FS5:FT16"/>
    <mergeCell ref="HQ5:HR16"/>
    <mergeCell ref="FW5:GP10"/>
    <mergeCell ref="FW11:GP16"/>
    <mergeCell ref="DY11:ER16"/>
    <mergeCell ref="DW11:DX16"/>
    <mergeCell ref="FU11:FV16"/>
    <mergeCell ref="HU11:IN16"/>
    <mergeCell ref="DY5:ER10"/>
    <mergeCell ref="HU5:IN10"/>
    <mergeCell ref="EX5:FQ10"/>
    <mergeCell ref="EX11:FQ16"/>
    <mergeCell ref="CS26:CT28"/>
    <mergeCell ref="CV2:DS3"/>
    <mergeCell ref="CS8:CT10"/>
    <mergeCell ref="CA11:CR13"/>
    <mergeCell ref="CS11:CT13"/>
    <mergeCell ref="CV17:CW34"/>
    <mergeCell ref="ET17:EU34"/>
    <mergeCell ref="GR17:GS34"/>
    <mergeCell ref="CV5:CW16"/>
    <mergeCell ref="ET5:EU16"/>
    <mergeCell ref="GR5:GS16"/>
    <mergeCell ref="CA29:CR31"/>
    <mergeCell ref="CS29:CT31"/>
    <mergeCell ref="CA32:CR34"/>
    <mergeCell ref="CS32:CT34"/>
    <mergeCell ref="CA14:CR16"/>
    <mergeCell ref="CA8:CR10"/>
    <mergeCell ref="CA2:CT3"/>
    <mergeCell ref="ET2:FQ3"/>
  </mergeCells>
  <phoneticPr fontId="3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EH456"/>
  <sheetViews>
    <sheetView showGridLines="0" zoomScale="85" zoomScaleNormal="85" workbookViewId="0">
      <selection activeCell="CO1" sqref="CO1"/>
    </sheetView>
  </sheetViews>
  <sheetFormatPr defaultColWidth="3" defaultRowHeight="13.8"/>
  <cols>
    <col min="1" max="3" width="3" style="35"/>
    <col min="4" max="4" width="3" style="35" customWidth="1"/>
    <col min="5" max="16384" width="3" style="35"/>
  </cols>
  <sheetData>
    <row r="1" spans="2:138" s="34" customFormat="1" ht="18" customHeight="1"/>
    <row r="2" spans="2:138" s="34" customFormat="1" ht="18" customHeight="1">
      <c r="B2" s="735" t="s">
        <v>231</v>
      </c>
      <c r="C2" s="735"/>
      <c r="D2" s="735"/>
      <c r="E2" s="735"/>
      <c r="F2" s="735"/>
      <c r="G2" s="735"/>
      <c r="H2" s="735"/>
      <c r="I2" s="735"/>
      <c r="J2" s="735"/>
      <c r="K2" s="735"/>
      <c r="L2" s="735"/>
      <c r="M2" s="735"/>
      <c r="N2" s="735"/>
      <c r="O2" s="735"/>
      <c r="P2" s="735"/>
      <c r="Q2" s="735"/>
      <c r="R2" s="735"/>
      <c r="S2" s="735"/>
      <c r="T2" s="36"/>
      <c r="U2" s="735" t="s">
        <v>9</v>
      </c>
      <c r="V2" s="735"/>
      <c r="W2" s="735"/>
      <c r="X2" s="735"/>
      <c r="Y2" s="735"/>
      <c r="Z2" s="735"/>
      <c r="AA2" s="735"/>
      <c r="AB2" s="735"/>
      <c r="AC2" s="735"/>
      <c r="AD2" s="735"/>
      <c r="AE2" s="735"/>
      <c r="AF2" s="735"/>
      <c r="AG2" s="735"/>
      <c r="AH2" s="735"/>
      <c r="AI2" s="735"/>
      <c r="AJ2" s="735"/>
      <c r="AK2" s="735"/>
      <c r="AL2" s="735"/>
      <c r="AN2" s="735" t="s">
        <v>233</v>
      </c>
      <c r="AO2" s="735"/>
      <c r="AP2" s="735"/>
      <c r="AQ2" s="735"/>
      <c r="AR2" s="735"/>
      <c r="AS2" s="735"/>
      <c r="AT2" s="735"/>
      <c r="AU2" s="735"/>
      <c r="AV2" s="735"/>
      <c r="AW2" s="735"/>
      <c r="AX2" s="735"/>
      <c r="AY2" s="735"/>
      <c r="AZ2" s="735"/>
      <c r="BA2" s="735"/>
      <c r="BB2" s="735"/>
      <c r="BC2" s="735"/>
      <c r="BD2" s="735"/>
      <c r="BE2" s="735"/>
      <c r="BG2" s="735" t="s">
        <v>232</v>
      </c>
      <c r="BH2" s="735"/>
      <c r="BI2" s="735"/>
      <c r="BJ2" s="735"/>
      <c r="BK2" s="735"/>
      <c r="BL2" s="735"/>
      <c r="BM2" s="735"/>
      <c r="BN2" s="735"/>
      <c r="BO2" s="735"/>
      <c r="BP2" s="735"/>
      <c r="BQ2" s="735"/>
      <c r="BR2" s="735"/>
      <c r="BS2" s="735"/>
      <c r="BT2" s="735"/>
      <c r="BU2" s="735"/>
      <c r="BV2" s="735"/>
      <c r="BW2" s="735"/>
      <c r="BX2" s="735"/>
      <c r="BZ2" s="735" t="s">
        <v>1160</v>
      </c>
      <c r="CA2" s="735"/>
      <c r="CB2" s="735"/>
      <c r="CC2" s="735"/>
      <c r="CD2" s="735"/>
      <c r="CE2" s="735"/>
      <c r="CF2" s="735"/>
      <c r="CG2" s="735"/>
      <c r="CH2" s="735"/>
      <c r="CI2" s="735"/>
      <c r="CJ2" s="735"/>
      <c r="CK2" s="735"/>
      <c r="CL2" s="735"/>
      <c r="CM2" s="735"/>
      <c r="CN2" s="735"/>
      <c r="CO2" s="735"/>
      <c r="CP2" s="735"/>
      <c r="CQ2" s="735"/>
      <c r="CS2" s="728" t="s">
        <v>1161</v>
      </c>
      <c r="CT2" s="729"/>
      <c r="CU2" s="729"/>
      <c r="CV2" s="729"/>
      <c r="CW2" s="729"/>
      <c r="CX2" s="729"/>
      <c r="CY2" s="729"/>
      <c r="CZ2" s="730"/>
      <c r="DB2" s="728" t="s">
        <v>1162</v>
      </c>
      <c r="DC2" s="729"/>
      <c r="DD2" s="729"/>
      <c r="DE2" s="729"/>
      <c r="DF2" s="729"/>
      <c r="DG2" s="729"/>
      <c r="DH2" s="729"/>
      <c r="DI2" s="729"/>
      <c r="DJ2" s="729"/>
      <c r="DK2" s="729"/>
      <c r="DL2" s="729"/>
      <c r="DM2" s="729"/>
      <c r="DN2" s="729"/>
      <c r="DO2" s="729"/>
      <c r="DP2" s="729"/>
      <c r="DQ2" s="730"/>
      <c r="DS2" s="728" t="s">
        <v>198</v>
      </c>
      <c r="DT2" s="729"/>
      <c r="DU2" s="729"/>
      <c r="DV2" s="729"/>
      <c r="DW2" s="729"/>
      <c r="DX2" s="729"/>
      <c r="DY2" s="729"/>
      <c r="DZ2" s="729"/>
      <c r="EA2" s="729"/>
      <c r="EB2" s="729"/>
      <c r="EC2" s="729"/>
      <c r="ED2" s="729"/>
      <c r="EE2" s="729"/>
      <c r="EF2" s="729"/>
      <c r="EG2" s="729"/>
      <c r="EH2" s="730"/>
    </row>
    <row r="3" spans="2:138" s="34" customFormat="1" ht="18" customHeight="1">
      <c r="B3" s="735"/>
      <c r="C3" s="735"/>
      <c r="D3" s="735"/>
      <c r="E3" s="735"/>
      <c r="F3" s="735"/>
      <c r="G3" s="735"/>
      <c r="H3" s="735"/>
      <c r="I3" s="735"/>
      <c r="J3" s="735"/>
      <c r="K3" s="735"/>
      <c r="L3" s="735"/>
      <c r="M3" s="735"/>
      <c r="N3" s="735"/>
      <c r="O3" s="735"/>
      <c r="P3" s="735"/>
      <c r="Q3" s="735"/>
      <c r="R3" s="735"/>
      <c r="S3" s="735"/>
      <c r="T3" s="36"/>
      <c r="U3" s="735"/>
      <c r="V3" s="735"/>
      <c r="W3" s="735"/>
      <c r="X3" s="735"/>
      <c r="Y3" s="735"/>
      <c r="Z3" s="735"/>
      <c r="AA3" s="735"/>
      <c r="AB3" s="735"/>
      <c r="AC3" s="735"/>
      <c r="AD3" s="735"/>
      <c r="AE3" s="735"/>
      <c r="AF3" s="735"/>
      <c r="AG3" s="735"/>
      <c r="AH3" s="735"/>
      <c r="AI3" s="735"/>
      <c r="AJ3" s="735"/>
      <c r="AK3" s="735"/>
      <c r="AL3" s="735"/>
      <c r="AN3" s="735"/>
      <c r="AO3" s="735"/>
      <c r="AP3" s="735"/>
      <c r="AQ3" s="735"/>
      <c r="AR3" s="735"/>
      <c r="AS3" s="735"/>
      <c r="AT3" s="735"/>
      <c r="AU3" s="735"/>
      <c r="AV3" s="735"/>
      <c r="AW3" s="735"/>
      <c r="AX3" s="735"/>
      <c r="AY3" s="735"/>
      <c r="AZ3" s="735"/>
      <c r="BA3" s="735"/>
      <c r="BB3" s="735"/>
      <c r="BC3" s="735"/>
      <c r="BD3" s="735"/>
      <c r="BE3" s="735"/>
      <c r="BG3" s="735"/>
      <c r="BH3" s="735"/>
      <c r="BI3" s="735"/>
      <c r="BJ3" s="735"/>
      <c r="BK3" s="735"/>
      <c r="BL3" s="735"/>
      <c r="BM3" s="735"/>
      <c r="BN3" s="735"/>
      <c r="BO3" s="735"/>
      <c r="BP3" s="735"/>
      <c r="BQ3" s="735"/>
      <c r="BR3" s="735"/>
      <c r="BS3" s="735"/>
      <c r="BT3" s="735"/>
      <c r="BU3" s="735"/>
      <c r="BV3" s="735"/>
      <c r="BW3" s="735"/>
      <c r="BX3" s="735"/>
      <c r="BZ3" s="735"/>
      <c r="CA3" s="735"/>
      <c r="CB3" s="735"/>
      <c r="CC3" s="735"/>
      <c r="CD3" s="735"/>
      <c r="CE3" s="735"/>
      <c r="CF3" s="735"/>
      <c r="CG3" s="735"/>
      <c r="CH3" s="735"/>
      <c r="CI3" s="735"/>
      <c r="CJ3" s="735"/>
      <c r="CK3" s="735"/>
      <c r="CL3" s="735"/>
      <c r="CM3" s="735"/>
      <c r="CN3" s="735"/>
      <c r="CO3" s="735"/>
      <c r="CP3" s="735"/>
      <c r="CQ3" s="735"/>
      <c r="CS3" s="731"/>
      <c r="CT3" s="732"/>
      <c r="CU3" s="732"/>
      <c r="CV3" s="732"/>
      <c r="CW3" s="732"/>
      <c r="CX3" s="732"/>
      <c r="CY3" s="732"/>
      <c r="CZ3" s="733"/>
      <c r="DB3" s="731"/>
      <c r="DC3" s="732"/>
      <c r="DD3" s="732"/>
      <c r="DE3" s="732"/>
      <c r="DF3" s="732"/>
      <c r="DG3" s="732"/>
      <c r="DH3" s="732"/>
      <c r="DI3" s="732"/>
      <c r="DJ3" s="732"/>
      <c r="DK3" s="732"/>
      <c r="DL3" s="732"/>
      <c r="DM3" s="732"/>
      <c r="DN3" s="732"/>
      <c r="DO3" s="732"/>
      <c r="DP3" s="732"/>
      <c r="DQ3" s="733"/>
      <c r="DS3" s="731"/>
      <c r="DT3" s="732"/>
      <c r="DU3" s="732"/>
      <c r="DV3" s="732"/>
      <c r="DW3" s="732"/>
      <c r="DX3" s="732"/>
      <c r="DY3" s="732"/>
      <c r="DZ3" s="732"/>
      <c r="EA3" s="732"/>
      <c r="EB3" s="732"/>
      <c r="EC3" s="732"/>
      <c r="ED3" s="732"/>
      <c r="EE3" s="732"/>
      <c r="EF3" s="732"/>
      <c r="EG3" s="732"/>
      <c r="EH3" s="733"/>
    </row>
    <row r="4" spans="2:138" s="34" customFormat="1" ht="18" customHeight="1">
      <c r="B4" s="829" t="s">
        <v>1163</v>
      </c>
      <c r="C4" s="754"/>
      <c r="D4" s="754"/>
      <c r="E4" s="754"/>
      <c r="F4" s="754"/>
      <c r="G4" s="754"/>
      <c r="H4" s="754"/>
      <c r="I4" s="754"/>
      <c r="J4" s="754"/>
      <c r="K4" s="754"/>
      <c r="L4" s="754"/>
      <c r="M4" s="754"/>
      <c r="N4" s="754"/>
      <c r="O4" s="754"/>
      <c r="P4" s="754"/>
      <c r="Q4" s="754"/>
      <c r="R4" s="754"/>
      <c r="S4" s="754"/>
      <c r="T4" s="36"/>
      <c r="U4" s="829" t="s">
        <v>247</v>
      </c>
      <c r="V4" s="754"/>
      <c r="W4" s="754"/>
      <c r="X4" s="754"/>
      <c r="Y4" s="754"/>
      <c r="Z4" s="754"/>
      <c r="AA4" s="754"/>
      <c r="AB4" s="754"/>
      <c r="AC4" s="754"/>
      <c r="AD4" s="754"/>
      <c r="AE4" s="754"/>
      <c r="AF4" s="754"/>
      <c r="AG4" s="754"/>
      <c r="AH4" s="754"/>
      <c r="AI4" s="754"/>
      <c r="AJ4" s="754"/>
      <c r="AK4" s="754"/>
      <c r="AL4" s="754"/>
      <c r="AN4" s="829" t="s">
        <v>234</v>
      </c>
      <c r="AO4" s="754"/>
      <c r="AP4" s="754"/>
      <c r="AQ4" s="754"/>
      <c r="AR4" s="754"/>
      <c r="AS4" s="754"/>
      <c r="AT4" s="754"/>
      <c r="AU4" s="754"/>
      <c r="AV4" s="754"/>
      <c r="AW4" s="754"/>
      <c r="AX4" s="754"/>
      <c r="AY4" s="754"/>
      <c r="AZ4" s="754"/>
      <c r="BA4" s="754"/>
      <c r="BB4" s="754"/>
      <c r="BC4" s="754"/>
      <c r="BD4" s="754"/>
      <c r="BE4" s="754"/>
      <c r="BG4" s="829" t="s">
        <v>237</v>
      </c>
      <c r="BH4" s="754"/>
      <c r="BI4" s="754"/>
      <c r="BJ4" s="754"/>
      <c r="BK4" s="754"/>
      <c r="BL4" s="754"/>
      <c r="BM4" s="754"/>
      <c r="BN4" s="754"/>
      <c r="BO4" s="754"/>
      <c r="BP4" s="754"/>
      <c r="BQ4" s="754"/>
      <c r="BR4" s="754"/>
      <c r="BS4" s="754"/>
      <c r="BT4" s="754"/>
      <c r="BU4" s="754"/>
      <c r="BV4" s="754"/>
      <c r="BW4" s="754"/>
      <c r="BX4" s="754"/>
      <c r="BZ4" s="736" t="s">
        <v>54</v>
      </c>
      <c r="CA4" s="737"/>
      <c r="CB4" s="737"/>
      <c r="CC4" s="738"/>
      <c r="CD4" s="754" t="s">
        <v>1164</v>
      </c>
      <c r="CE4" s="754"/>
      <c r="CF4" s="736" t="s">
        <v>169</v>
      </c>
      <c r="CG4" s="737"/>
      <c r="CH4" s="737"/>
      <c r="CI4" s="737"/>
      <c r="CJ4" s="737"/>
      <c r="CK4" s="737"/>
      <c r="CL4" s="737"/>
      <c r="CM4" s="737"/>
      <c r="CN4" s="737"/>
      <c r="CO4" s="737"/>
      <c r="CP4" s="737"/>
      <c r="CQ4" s="738"/>
      <c r="CS4" s="736" t="s">
        <v>189</v>
      </c>
      <c r="CT4" s="737"/>
      <c r="CU4" s="737"/>
      <c r="CV4" s="738"/>
      <c r="CW4" s="736" t="s">
        <v>168</v>
      </c>
      <c r="CX4" s="737"/>
      <c r="CY4" s="737"/>
      <c r="CZ4" s="738"/>
      <c r="DB4" s="736" t="s">
        <v>1165</v>
      </c>
      <c r="DC4" s="737"/>
      <c r="DD4" s="737"/>
      <c r="DE4" s="738"/>
      <c r="DF4" s="736" t="s">
        <v>168</v>
      </c>
      <c r="DG4" s="737"/>
      <c r="DH4" s="737"/>
      <c r="DI4" s="738"/>
      <c r="DJ4" s="736" t="s">
        <v>1166</v>
      </c>
      <c r="DK4" s="737"/>
      <c r="DL4" s="737"/>
      <c r="DM4" s="737"/>
      <c r="DN4" s="737"/>
      <c r="DO4" s="737"/>
      <c r="DP4" s="737"/>
      <c r="DQ4" s="738"/>
      <c r="DS4" s="736" t="s">
        <v>198</v>
      </c>
      <c r="DT4" s="737"/>
      <c r="DU4" s="737"/>
      <c r="DV4" s="738"/>
      <c r="DW4" s="736" t="s">
        <v>168</v>
      </c>
      <c r="DX4" s="737"/>
      <c r="DY4" s="737"/>
      <c r="DZ4" s="738"/>
      <c r="EA4" s="736" t="s">
        <v>1166</v>
      </c>
      <c r="EB4" s="737"/>
      <c r="EC4" s="737"/>
      <c r="ED4" s="737"/>
      <c r="EE4" s="737"/>
      <c r="EF4" s="737"/>
      <c r="EG4" s="737"/>
      <c r="EH4" s="738"/>
    </row>
    <row r="5" spans="2:138" s="34" customFormat="1" ht="18" customHeight="1">
      <c r="B5" s="751" t="s">
        <v>167</v>
      </c>
      <c r="C5" s="753"/>
      <c r="D5" s="751" t="s">
        <v>190</v>
      </c>
      <c r="E5" s="752"/>
      <c r="F5" s="752"/>
      <c r="G5" s="753"/>
      <c r="H5" s="751" t="s">
        <v>169</v>
      </c>
      <c r="I5" s="752"/>
      <c r="J5" s="752"/>
      <c r="K5" s="752"/>
      <c r="L5" s="752"/>
      <c r="M5" s="752"/>
      <c r="N5" s="752"/>
      <c r="O5" s="752"/>
      <c r="P5" s="752"/>
      <c r="Q5" s="752"/>
      <c r="R5" s="752"/>
      <c r="S5" s="753"/>
      <c r="U5" s="751" t="s">
        <v>167</v>
      </c>
      <c r="V5" s="753"/>
      <c r="W5" s="751" t="s">
        <v>190</v>
      </c>
      <c r="X5" s="752"/>
      <c r="Y5" s="752"/>
      <c r="Z5" s="753"/>
      <c r="AA5" s="751" t="s">
        <v>169</v>
      </c>
      <c r="AB5" s="752"/>
      <c r="AC5" s="752"/>
      <c r="AD5" s="752"/>
      <c r="AE5" s="752"/>
      <c r="AF5" s="752"/>
      <c r="AG5" s="752"/>
      <c r="AH5" s="752"/>
      <c r="AI5" s="752"/>
      <c r="AJ5" s="752"/>
      <c r="AK5" s="752"/>
      <c r="AL5" s="753"/>
      <c r="AN5" s="751" t="s">
        <v>167</v>
      </c>
      <c r="AO5" s="753"/>
      <c r="AP5" s="751" t="s">
        <v>190</v>
      </c>
      <c r="AQ5" s="752"/>
      <c r="AR5" s="752"/>
      <c r="AS5" s="753"/>
      <c r="AT5" s="751" t="s">
        <v>169</v>
      </c>
      <c r="AU5" s="752"/>
      <c r="AV5" s="752"/>
      <c r="AW5" s="752"/>
      <c r="AX5" s="752"/>
      <c r="AY5" s="752"/>
      <c r="AZ5" s="752"/>
      <c r="BA5" s="752"/>
      <c r="BB5" s="752"/>
      <c r="BC5" s="752"/>
      <c r="BD5" s="752"/>
      <c r="BE5" s="753"/>
      <c r="BG5" s="751" t="s">
        <v>167</v>
      </c>
      <c r="BH5" s="753"/>
      <c r="BI5" s="751" t="s">
        <v>190</v>
      </c>
      <c r="BJ5" s="752"/>
      <c r="BK5" s="752"/>
      <c r="BL5" s="753"/>
      <c r="BM5" s="751" t="s">
        <v>169</v>
      </c>
      <c r="BN5" s="752"/>
      <c r="BO5" s="752"/>
      <c r="BP5" s="752"/>
      <c r="BQ5" s="752"/>
      <c r="BR5" s="752"/>
      <c r="BS5" s="752"/>
      <c r="BT5" s="752"/>
      <c r="BU5" s="752"/>
      <c r="BV5" s="752"/>
      <c r="BW5" s="752"/>
      <c r="BX5" s="753"/>
      <c r="BZ5" s="764" t="s">
        <v>218</v>
      </c>
      <c r="CA5" s="765"/>
      <c r="CB5" s="765"/>
      <c r="CC5" s="766"/>
      <c r="CD5" s="764">
        <v>1</v>
      </c>
      <c r="CE5" s="766"/>
      <c r="CF5" s="764" t="s">
        <v>1167</v>
      </c>
      <c r="CG5" s="765"/>
      <c r="CH5" s="765"/>
      <c r="CI5" s="765"/>
      <c r="CJ5" s="765"/>
      <c r="CK5" s="765"/>
      <c r="CL5" s="765"/>
      <c r="CM5" s="765"/>
      <c r="CN5" s="765"/>
      <c r="CO5" s="765"/>
      <c r="CP5" s="765"/>
      <c r="CQ5" s="766"/>
      <c r="CS5" s="764">
        <v>8</v>
      </c>
      <c r="CT5" s="765"/>
      <c r="CU5" s="765"/>
      <c r="CV5" s="766"/>
      <c r="CW5" s="764">
        <v>0</v>
      </c>
      <c r="CX5" s="765"/>
      <c r="CY5" s="765"/>
      <c r="CZ5" s="766"/>
      <c r="DB5" s="710">
        <v>1</v>
      </c>
      <c r="DC5" s="711"/>
      <c r="DD5" s="711"/>
      <c r="DE5" s="712"/>
      <c r="DF5" s="710">
        <v>0</v>
      </c>
      <c r="DG5" s="711"/>
      <c r="DH5" s="711"/>
      <c r="DI5" s="712"/>
      <c r="DJ5" s="710"/>
      <c r="DK5" s="711"/>
      <c r="DL5" s="711"/>
      <c r="DM5" s="711"/>
      <c r="DN5" s="711"/>
      <c r="DO5" s="711"/>
      <c r="DP5" s="711"/>
      <c r="DQ5" s="712"/>
      <c r="DS5" s="710" t="s">
        <v>224</v>
      </c>
      <c r="DT5" s="711"/>
      <c r="DU5" s="711"/>
      <c r="DV5" s="712"/>
      <c r="DW5" s="710">
        <v>0</v>
      </c>
      <c r="DX5" s="711"/>
      <c r="DY5" s="711"/>
      <c r="DZ5" s="712"/>
      <c r="EA5" s="734" t="s">
        <v>1168</v>
      </c>
      <c r="EB5" s="711"/>
      <c r="EC5" s="711"/>
      <c r="ED5" s="711"/>
      <c r="EE5" s="711"/>
      <c r="EF5" s="711"/>
      <c r="EG5" s="711"/>
      <c r="EH5" s="712"/>
    </row>
    <row r="6" spans="2:138" s="34" customFormat="1" ht="18" customHeight="1">
      <c r="B6" s="710">
        <v>1</v>
      </c>
      <c r="C6" s="712"/>
      <c r="D6" s="710">
        <v>1</v>
      </c>
      <c r="E6" s="711"/>
      <c r="F6" s="711"/>
      <c r="G6" s="712"/>
      <c r="H6" s="710" t="s">
        <v>267</v>
      </c>
      <c r="I6" s="711"/>
      <c r="J6" s="711"/>
      <c r="K6" s="711"/>
      <c r="L6" s="711"/>
      <c r="M6" s="711"/>
      <c r="N6" s="711"/>
      <c r="O6" s="711"/>
      <c r="P6" s="711"/>
      <c r="Q6" s="711"/>
      <c r="R6" s="711"/>
      <c r="S6" s="712"/>
      <c r="U6" s="710">
        <v>1</v>
      </c>
      <c r="V6" s="712"/>
      <c r="W6" s="710">
        <v>1</v>
      </c>
      <c r="X6" s="711"/>
      <c r="Y6" s="711"/>
      <c r="Z6" s="712"/>
      <c r="AA6" s="710" t="s">
        <v>291</v>
      </c>
      <c r="AB6" s="711"/>
      <c r="AC6" s="711"/>
      <c r="AD6" s="711"/>
      <c r="AE6" s="711"/>
      <c r="AF6" s="711"/>
      <c r="AG6" s="711"/>
      <c r="AH6" s="711"/>
      <c r="AI6" s="711"/>
      <c r="AJ6" s="711"/>
      <c r="AK6" s="711"/>
      <c r="AL6" s="712"/>
      <c r="AN6" s="710">
        <v>1</v>
      </c>
      <c r="AO6" s="712"/>
      <c r="AP6" s="710">
        <v>4</v>
      </c>
      <c r="AQ6" s="711"/>
      <c r="AR6" s="711"/>
      <c r="AS6" s="712"/>
      <c r="AT6" s="710" t="s">
        <v>309</v>
      </c>
      <c r="AU6" s="711"/>
      <c r="AV6" s="711"/>
      <c r="AW6" s="711"/>
      <c r="AX6" s="711"/>
      <c r="AY6" s="711"/>
      <c r="AZ6" s="711"/>
      <c r="BA6" s="711"/>
      <c r="BB6" s="711"/>
      <c r="BC6" s="711"/>
      <c r="BD6" s="711"/>
      <c r="BE6" s="712"/>
      <c r="BG6" s="710">
        <v>1</v>
      </c>
      <c r="BH6" s="712"/>
      <c r="BI6" s="710">
        <v>2</v>
      </c>
      <c r="BJ6" s="711"/>
      <c r="BK6" s="711"/>
      <c r="BL6" s="712"/>
      <c r="BM6" s="710" t="s">
        <v>305</v>
      </c>
      <c r="BN6" s="711"/>
      <c r="BO6" s="711"/>
      <c r="BP6" s="711"/>
      <c r="BQ6" s="711"/>
      <c r="BR6" s="711"/>
      <c r="BS6" s="711"/>
      <c r="BT6" s="711"/>
      <c r="BU6" s="711"/>
      <c r="BV6" s="711"/>
      <c r="BW6" s="711"/>
      <c r="BX6" s="712"/>
      <c r="BZ6" s="761" t="s">
        <v>219</v>
      </c>
      <c r="CA6" s="762"/>
      <c r="CB6" s="762"/>
      <c r="CC6" s="763"/>
      <c r="CD6" s="764">
        <v>2</v>
      </c>
      <c r="CE6" s="766"/>
      <c r="CF6" s="761" t="s">
        <v>1169</v>
      </c>
      <c r="CG6" s="762"/>
      <c r="CH6" s="762"/>
      <c r="CI6" s="762"/>
      <c r="CJ6" s="762"/>
      <c r="CK6" s="762"/>
      <c r="CL6" s="762"/>
      <c r="CM6" s="762"/>
      <c r="CN6" s="762"/>
      <c r="CO6" s="762"/>
      <c r="CP6" s="762"/>
      <c r="CQ6" s="763"/>
      <c r="CS6" s="761">
        <v>14</v>
      </c>
      <c r="CT6" s="762"/>
      <c r="CU6" s="762"/>
      <c r="CV6" s="763"/>
      <c r="CW6" s="764">
        <v>1</v>
      </c>
      <c r="CX6" s="765"/>
      <c r="CY6" s="765"/>
      <c r="CZ6" s="766"/>
      <c r="DB6" s="713"/>
      <c r="DC6" s="714"/>
      <c r="DD6" s="714"/>
      <c r="DE6" s="715"/>
      <c r="DF6" s="713"/>
      <c r="DG6" s="714"/>
      <c r="DH6" s="714"/>
      <c r="DI6" s="715"/>
      <c r="DJ6" s="713"/>
      <c r="DK6" s="828"/>
      <c r="DL6" s="828"/>
      <c r="DM6" s="828"/>
      <c r="DN6" s="828"/>
      <c r="DO6" s="828"/>
      <c r="DP6" s="828"/>
      <c r="DQ6" s="715"/>
      <c r="DS6" s="713"/>
      <c r="DT6" s="714"/>
      <c r="DU6" s="714"/>
      <c r="DV6" s="715"/>
      <c r="DW6" s="713"/>
      <c r="DX6" s="714"/>
      <c r="DY6" s="714"/>
      <c r="DZ6" s="715"/>
      <c r="EA6" s="713"/>
      <c r="EB6" s="714"/>
      <c r="EC6" s="714"/>
      <c r="ED6" s="714"/>
      <c r="EE6" s="714"/>
      <c r="EF6" s="714"/>
      <c r="EG6" s="714"/>
      <c r="EH6" s="715"/>
    </row>
    <row r="7" spans="2:138" s="34" customFormat="1" ht="18" customHeight="1">
      <c r="B7" s="716"/>
      <c r="C7" s="718"/>
      <c r="D7" s="716"/>
      <c r="E7" s="717"/>
      <c r="F7" s="717"/>
      <c r="G7" s="718"/>
      <c r="H7" s="716"/>
      <c r="I7" s="717"/>
      <c r="J7" s="717"/>
      <c r="K7" s="717"/>
      <c r="L7" s="717"/>
      <c r="M7" s="717"/>
      <c r="N7" s="717"/>
      <c r="O7" s="717"/>
      <c r="P7" s="717"/>
      <c r="Q7" s="717"/>
      <c r="R7" s="717"/>
      <c r="S7" s="718"/>
      <c r="U7" s="716"/>
      <c r="V7" s="718"/>
      <c r="W7" s="716"/>
      <c r="X7" s="717"/>
      <c r="Y7" s="717"/>
      <c r="Z7" s="718"/>
      <c r="AA7" s="716"/>
      <c r="AB7" s="717"/>
      <c r="AC7" s="717"/>
      <c r="AD7" s="717"/>
      <c r="AE7" s="717"/>
      <c r="AF7" s="717"/>
      <c r="AG7" s="717"/>
      <c r="AH7" s="717"/>
      <c r="AI7" s="717"/>
      <c r="AJ7" s="717"/>
      <c r="AK7" s="717"/>
      <c r="AL7" s="718"/>
      <c r="AN7" s="716"/>
      <c r="AO7" s="718"/>
      <c r="AP7" s="716"/>
      <c r="AQ7" s="717"/>
      <c r="AR7" s="717"/>
      <c r="AS7" s="718"/>
      <c r="AT7" s="716"/>
      <c r="AU7" s="717"/>
      <c r="AV7" s="717"/>
      <c r="AW7" s="717"/>
      <c r="AX7" s="717"/>
      <c r="AY7" s="717"/>
      <c r="AZ7" s="717"/>
      <c r="BA7" s="717"/>
      <c r="BB7" s="717"/>
      <c r="BC7" s="717"/>
      <c r="BD7" s="717"/>
      <c r="BE7" s="718"/>
      <c r="BG7" s="716"/>
      <c r="BH7" s="718"/>
      <c r="BI7" s="716"/>
      <c r="BJ7" s="717"/>
      <c r="BK7" s="717"/>
      <c r="BL7" s="718"/>
      <c r="BM7" s="716"/>
      <c r="BN7" s="717"/>
      <c r="BO7" s="717"/>
      <c r="BP7" s="717"/>
      <c r="BQ7" s="717"/>
      <c r="BR7" s="717"/>
      <c r="BS7" s="717"/>
      <c r="BT7" s="717"/>
      <c r="BU7" s="717"/>
      <c r="BV7" s="717"/>
      <c r="BW7" s="717"/>
      <c r="BX7" s="718"/>
      <c r="BZ7" s="764" t="s">
        <v>220</v>
      </c>
      <c r="CA7" s="765"/>
      <c r="CB7" s="765"/>
      <c r="CC7" s="766"/>
      <c r="CD7" s="764">
        <v>3</v>
      </c>
      <c r="CE7" s="766"/>
      <c r="CF7" s="764" t="s">
        <v>1170</v>
      </c>
      <c r="CG7" s="765"/>
      <c r="CH7" s="765"/>
      <c r="CI7" s="765"/>
      <c r="CJ7" s="765"/>
      <c r="CK7" s="765"/>
      <c r="CL7" s="765"/>
      <c r="CM7" s="765"/>
      <c r="CN7" s="765"/>
      <c r="CO7" s="765"/>
      <c r="CP7" s="765"/>
      <c r="CQ7" s="766"/>
      <c r="CS7" s="764">
        <v>20</v>
      </c>
      <c r="CT7" s="765"/>
      <c r="CU7" s="765"/>
      <c r="CV7" s="766"/>
      <c r="CW7" s="764">
        <v>2</v>
      </c>
      <c r="CX7" s="765"/>
      <c r="CY7" s="765"/>
      <c r="CZ7" s="766"/>
      <c r="DB7" s="713"/>
      <c r="DC7" s="714"/>
      <c r="DD7" s="714"/>
      <c r="DE7" s="715"/>
      <c r="DF7" s="713"/>
      <c r="DG7" s="714"/>
      <c r="DH7" s="714"/>
      <c r="DI7" s="715"/>
      <c r="DJ7" s="713"/>
      <c r="DK7" s="828"/>
      <c r="DL7" s="828"/>
      <c r="DM7" s="828"/>
      <c r="DN7" s="828"/>
      <c r="DO7" s="828"/>
      <c r="DP7" s="828"/>
      <c r="DQ7" s="715"/>
      <c r="DS7" s="713"/>
      <c r="DT7" s="714"/>
      <c r="DU7" s="714"/>
      <c r="DV7" s="715"/>
      <c r="DW7" s="713"/>
      <c r="DX7" s="714"/>
      <c r="DY7" s="714"/>
      <c r="DZ7" s="715"/>
      <c r="EA7" s="713"/>
      <c r="EB7" s="714"/>
      <c r="EC7" s="714"/>
      <c r="ED7" s="714"/>
      <c r="EE7" s="714"/>
      <c r="EF7" s="714"/>
      <c r="EG7" s="714"/>
      <c r="EH7" s="715"/>
    </row>
    <row r="8" spans="2:138" s="34" customFormat="1" ht="18" customHeight="1">
      <c r="B8" s="710">
        <v>2</v>
      </c>
      <c r="C8" s="712"/>
      <c r="D8" s="710">
        <v>3</v>
      </c>
      <c r="E8" s="711"/>
      <c r="F8" s="711"/>
      <c r="G8" s="712"/>
      <c r="H8" s="710" t="s">
        <v>1171</v>
      </c>
      <c r="I8" s="711"/>
      <c r="J8" s="711"/>
      <c r="K8" s="711"/>
      <c r="L8" s="711"/>
      <c r="M8" s="711"/>
      <c r="N8" s="711"/>
      <c r="O8" s="711"/>
      <c r="P8" s="711"/>
      <c r="Q8" s="711"/>
      <c r="R8" s="711"/>
      <c r="S8" s="712"/>
      <c r="U8" s="710">
        <v>2</v>
      </c>
      <c r="V8" s="712"/>
      <c r="W8" s="710">
        <v>3</v>
      </c>
      <c r="X8" s="711"/>
      <c r="Y8" s="711"/>
      <c r="Z8" s="712"/>
      <c r="AA8" s="710" t="s">
        <v>1172</v>
      </c>
      <c r="AB8" s="711"/>
      <c r="AC8" s="711"/>
      <c r="AD8" s="711"/>
      <c r="AE8" s="711"/>
      <c r="AF8" s="711"/>
      <c r="AG8" s="711"/>
      <c r="AH8" s="711"/>
      <c r="AI8" s="711"/>
      <c r="AJ8" s="711"/>
      <c r="AK8" s="711"/>
      <c r="AL8" s="712"/>
      <c r="AN8" s="829" t="s">
        <v>235</v>
      </c>
      <c r="AO8" s="754"/>
      <c r="AP8" s="754"/>
      <c r="AQ8" s="754"/>
      <c r="AR8" s="754"/>
      <c r="AS8" s="754"/>
      <c r="AT8" s="754"/>
      <c r="AU8" s="754"/>
      <c r="AV8" s="754"/>
      <c r="AW8" s="754"/>
      <c r="AX8" s="754"/>
      <c r="AY8" s="754"/>
      <c r="AZ8" s="754"/>
      <c r="BA8" s="754"/>
      <c r="BB8" s="754"/>
      <c r="BC8" s="754"/>
      <c r="BD8" s="754"/>
      <c r="BE8" s="754"/>
      <c r="BG8" s="710">
        <v>2</v>
      </c>
      <c r="BH8" s="712"/>
      <c r="BI8" s="710">
        <v>5</v>
      </c>
      <c r="BJ8" s="711"/>
      <c r="BK8" s="711"/>
      <c r="BL8" s="712"/>
      <c r="BM8" s="710" t="s">
        <v>1173</v>
      </c>
      <c r="BN8" s="711"/>
      <c r="BO8" s="711"/>
      <c r="BP8" s="711"/>
      <c r="BQ8" s="711"/>
      <c r="BR8" s="711"/>
      <c r="BS8" s="711"/>
      <c r="BT8" s="711"/>
      <c r="BU8" s="711"/>
      <c r="BV8" s="711"/>
      <c r="BW8" s="711"/>
      <c r="BX8" s="712"/>
      <c r="BZ8" s="761" t="s">
        <v>221</v>
      </c>
      <c r="CA8" s="762"/>
      <c r="CB8" s="762"/>
      <c r="CC8" s="763"/>
      <c r="CD8" s="764">
        <v>4</v>
      </c>
      <c r="CE8" s="766"/>
      <c r="CF8" s="761" t="s">
        <v>1174</v>
      </c>
      <c r="CG8" s="762"/>
      <c r="CH8" s="762"/>
      <c r="CI8" s="762"/>
      <c r="CJ8" s="762"/>
      <c r="CK8" s="762"/>
      <c r="CL8" s="762"/>
      <c r="CM8" s="762"/>
      <c r="CN8" s="762"/>
      <c r="CO8" s="762"/>
      <c r="CP8" s="762"/>
      <c r="CQ8" s="763"/>
      <c r="CS8" s="761">
        <v>26</v>
      </c>
      <c r="CT8" s="762"/>
      <c r="CU8" s="762"/>
      <c r="CV8" s="763"/>
      <c r="CW8" s="764">
        <v>3</v>
      </c>
      <c r="CX8" s="765"/>
      <c r="CY8" s="765"/>
      <c r="CZ8" s="766"/>
      <c r="DB8" s="713"/>
      <c r="DC8" s="714"/>
      <c r="DD8" s="714"/>
      <c r="DE8" s="715"/>
      <c r="DF8" s="713"/>
      <c r="DG8" s="714"/>
      <c r="DH8" s="714"/>
      <c r="DI8" s="715"/>
      <c r="DJ8" s="713"/>
      <c r="DK8" s="828"/>
      <c r="DL8" s="828"/>
      <c r="DM8" s="828"/>
      <c r="DN8" s="828"/>
      <c r="DO8" s="828"/>
      <c r="DP8" s="828"/>
      <c r="DQ8" s="715"/>
      <c r="DS8" s="713"/>
      <c r="DT8" s="714"/>
      <c r="DU8" s="714"/>
      <c r="DV8" s="715"/>
      <c r="DW8" s="713"/>
      <c r="DX8" s="714"/>
      <c r="DY8" s="714"/>
      <c r="DZ8" s="715"/>
      <c r="EA8" s="713"/>
      <c r="EB8" s="714"/>
      <c r="EC8" s="714"/>
      <c r="ED8" s="714"/>
      <c r="EE8" s="714"/>
      <c r="EF8" s="714"/>
      <c r="EG8" s="714"/>
      <c r="EH8" s="715"/>
    </row>
    <row r="9" spans="2:138" s="34" customFormat="1" ht="18" customHeight="1">
      <c r="B9" s="716"/>
      <c r="C9" s="718"/>
      <c r="D9" s="716"/>
      <c r="E9" s="717"/>
      <c r="F9" s="717"/>
      <c r="G9" s="718"/>
      <c r="H9" s="716"/>
      <c r="I9" s="717"/>
      <c r="J9" s="717"/>
      <c r="K9" s="717"/>
      <c r="L9" s="717"/>
      <c r="M9" s="717"/>
      <c r="N9" s="717"/>
      <c r="O9" s="717"/>
      <c r="P9" s="717"/>
      <c r="Q9" s="717"/>
      <c r="R9" s="717"/>
      <c r="S9" s="718"/>
      <c r="U9" s="716"/>
      <c r="V9" s="718"/>
      <c r="W9" s="716"/>
      <c r="X9" s="717"/>
      <c r="Y9" s="717"/>
      <c r="Z9" s="718"/>
      <c r="AA9" s="716"/>
      <c r="AB9" s="717"/>
      <c r="AC9" s="717"/>
      <c r="AD9" s="717"/>
      <c r="AE9" s="717"/>
      <c r="AF9" s="717"/>
      <c r="AG9" s="717"/>
      <c r="AH9" s="717"/>
      <c r="AI9" s="717"/>
      <c r="AJ9" s="717"/>
      <c r="AK9" s="717"/>
      <c r="AL9" s="718"/>
      <c r="AN9" s="751" t="s">
        <v>167</v>
      </c>
      <c r="AO9" s="753"/>
      <c r="AP9" s="751" t="s">
        <v>190</v>
      </c>
      <c r="AQ9" s="752"/>
      <c r="AR9" s="752"/>
      <c r="AS9" s="753"/>
      <c r="AT9" s="751" t="s">
        <v>169</v>
      </c>
      <c r="AU9" s="752"/>
      <c r="AV9" s="752"/>
      <c r="AW9" s="752"/>
      <c r="AX9" s="752"/>
      <c r="AY9" s="752"/>
      <c r="AZ9" s="752"/>
      <c r="BA9" s="752"/>
      <c r="BB9" s="752"/>
      <c r="BC9" s="752"/>
      <c r="BD9" s="752"/>
      <c r="BE9" s="753"/>
      <c r="BG9" s="716"/>
      <c r="BH9" s="718"/>
      <c r="BI9" s="716"/>
      <c r="BJ9" s="717"/>
      <c r="BK9" s="717"/>
      <c r="BL9" s="718"/>
      <c r="BM9" s="716"/>
      <c r="BN9" s="717"/>
      <c r="BO9" s="717"/>
      <c r="BP9" s="717"/>
      <c r="BQ9" s="717"/>
      <c r="BR9" s="717"/>
      <c r="BS9" s="717"/>
      <c r="BT9" s="717"/>
      <c r="BU9" s="717"/>
      <c r="BV9" s="717"/>
      <c r="BW9" s="717"/>
      <c r="BX9" s="718"/>
      <c r="BZ9" s="764" t="s">
        <v>222</v>
      </c>
      <c r="CA9" s="765"/>
      <c r="CB9" s="765"/>
      <c r="CC9" s="766"/>
      <c r="CD9" s="764">
        <v>5</v>
      </c>
      <c r="CE9" s="766"/>
      <c r="CF9" s="764" t="s">
        <v>1175</v>
      </c>
      <c r="CG9" s="765"/>
      <c r="CH9" s="765"/>
      <c r="CI9" s="765"/>
      <c r="CJ9" s="765"/>
      <c r="CK9" s="765"/>
      <c r="CL9" s="765"/>
      <c r="CM9" s="765"/>
      <c r="CN9" s="765"/>
      <c r="CO9" s="765"/>
      <c r="CP9" s="765"/>
      <c r="CQ9" s="766"/>
      <c r="CS9" s="764">
        <v>32</v>
      </c>
      <c r="CT9" s="765"/>
      <c r="CU9" s="765"/>
      <c r="CV9" s="766"/>
      <c r="CW9" s="764">
        <v>4</v>
      </c>
      <c r="CX9" s="765"/>
      <c r="CY9" s="765"/>
      <c r="CZ9" s="766"/>
      <c r="DB9" s="716"/>
      <c r="DC9" s="717"/>
      <c r="DD9" s="717"/>
      <c r="DE9" s="718"/>
      <c r="DF9" s="716"/>
      <c r="DG9" s="717"/>
      <c r="DH9" s="717"/>
      <c r="DI9" s="718"/>
      <c r="DJ9" s="716"/>
      <c r="DK9" s="717"/>
      <c r="DL9" s="717"/>
      <c r="DM9" s="717"/>
      <c r="DN9" s="717"/>
      <c r="DO9" s="717"/>
      <c r="DP9" s="717"/>
      <c r="DQ9" s="718"/>
      <c r="DS9" s="716"/>
      <c r="DT9" s="717"/>
      <c r="DU9" s="717"/>
      <c r="DV9" s="718"/>
      <c r="DW9" s="716"/>
      <c r="DX9" s="717"/>
      <c r="DY9" s="717"/>
      <c r="DZ9" s="718"/>
      <c r="EA9" s="716"/>
      <c r="EB9" s="717"/>
      <c r="EC9" s="717"/>
      <c r="ED9" s="717"/>
      <c r="EE9" s="717"/>
      <c r="EF9" s="717"/>
      <c r="EG9" s="717"/>
      <c r="EH9" s="718"/>
    </row>
    <row r="10" spans="2:138" s="34" customFormat="1" ht="18" customHeight="1">
      <c r="B10" s="710">
        <v>3</v>
      </c>
      <c r="C10" s="712"/>
      <c r="D10" s="710">
        <v>5</v>
      </c>
      <c r="E10" s="711"/>
      <c r="F10" s="711"/>
      <c r="G10" s="712"/>
      <c r="H10" s="710" t="s">
        <v>1176</v>
      </c>
      <c r="I10" s="711"/>
      <c r="J10" s="711"/>
      <c r="K10" s="711"/>
      <c r="L10" s="711"/>
      <c r="M10" s="711"/>
      <c r="N10" s="711"/>
      <c r="O10" s="711"/>
      <c r="P10" s="711"/>
      <c r="Q10" s="711"/>
      <c r="R10" s="711"/>
      <c r="S10" s="712"/>
      <c r="U10" s="710">
        <v>3</v>
      </c>
      <c r="V10" s="712"/>
      <c r="W10" s="710">
        <v>5</v>
      </c>
      <c r="X10" s="711"/>
      <c r="Y10" s="711"/>
      <c r="Z10" s="712"/>
      <c r="AA10" s="710" t="s">
        <v>1177</v>
      </c>
      <c r="AB10" s="711"/>
      <c r="AC10" s="711"/>
      <c r="AD10" s="711"/>
      <c r="AE10" s="711"/>
      <c r="AF10" s="711"/>
      <c r="AG10" s="711"/>
      <c r="AH10" s="711"/>
      <c r="AI10" s="711"/>
      <c r="AJ10" s="711"/>
      <c r="AK10" s="711"/>
      <c r="AL10" s="712"/>
      <c r="AN10" s="710">
        <v>1</v>
      </c>
      <c r="AO10" s="712"/>
      <c r="AP10" s="710">
        <v>4</v>
      </c>
      <c r="AQ10" s="711"/>
      <c r="AR10" s="711"/>
      <c r="AS10" s="712"/>
      <c r="AT10" s="710" t="s">
        <v>310</v>
      </c>
      <c r="AU10" s="711"/>
      <c r="AV10" s="711"/>
      <c r="AW10" s="711"/>
      <c r="AX10" s="711"/>
      <c r="AY10" s="711"/>
      <c r="AZ10" s="711"/>
      <c r="BA10" s="711"/>
      <c r="BB10" s="711"/>
      <c r="BC10" s="711"/>
      <c r="BD10" s="711"/>
      <c r="BE10" s="712"/>
      <c r="BG10" s="829" t="s">
        <v>238</v>
      </c>
      <c r="BH10" s="754"/>
      <c r="BI10" s="754"/>
      <c r="BJ10" s="754"/>
      <c r="BK10" s="754"/>
      <c r="BL10" s="754"/>
      <c r="BM10" s="754"/>
      <c r="BN10" s="754"/>
      <c r="BO10" s="754"/>
      <c r="BP10" s="754"/>
      <c r="BQ10" s="754"/>
      <c r="BR10" s="754"/>
      <c r="BS10" s="754"/>
      <c r="BT10" s="754"/>
      <c r="BU10" s="754"/>
      <c r="BV10" s="754"/>
      <c r="BW10" s="754"/>
      <c r="BX10" s="754"/>
      <c r="BZ10" s="761" t="s">
        <v>223</v>
      </c>
      <c r="CA10" s="762"/>
      <c r="CB10" s="762"/>
      <c r="CC10" s="763"/>
      <c r="CD10" s="764">
        <v>6</v>
      </c>
      <c r="CE10" s="766"/>
      <c r="CF10" s="761" t="s">
        <v>1178</v>
      </c>
      <c r="CG10" s="762"/>
      <c r="CH10" s="762"/>
      <c r="CI10" s="762"/>
      <c r="CJ10" s="762"/>
      <c r="CK10" s="762"/>
      <c r="CL10" s="762"/>
      <c r="CM10" s="762"/>
      <c r="CN10" s="762"/>
      <c r="CO10" s="762"/>
      <c r="CP10" s="762"/>
      <c r="CQ10" s="763"/>
      <c r="CS10" s="761">
        <v>38</v>
      </c>
      <c r="CT10" s="762"/>
      <c r="CU10" s="762"/>
      <c r="CV10" s="763"/>
      <c r="CW10" s="764">
        <v>5</v>
      </c>
      <c r="CX10" s="765"/>
      <c r="CY10" s="765"/>
      <c r="CZ10" s="766"/>
      <c r="DB10" s="692">
        <v>2</v>
      </c>
      <c r="DC10" s="693"/>
      <c r="DD10" s="693"/>
      <c r="DE10" s="694"/>
      <c r="DF10" s="692">
        <v>1</v>
      </c>
      <c r="DG10" s="693"/>
      <c r="DH10" s="693"/>
      <c r="DI10" s="694"/>
      <c r="DJ10" s="692"/>
      <c r="DK10" s="693"/>
      <c r="DL10" s="693"/>
      <c r="DM10" s="693"/>
      <c r="DN10" s="693"/>
      <c r="DO10" s="693"/>
      <c r="DP10" s="693"/>
      <c r="DQ10" s="694"/>
      <c r="DS10" s="692" t="s">
        <v>225</v>
      </c>
      <c r="DT10" s="693"/>
      <c r="DU10" s="693"/>
      <c r="DV10" s="694"/>
      <c r="DW10" s="692">
        <v>2</v>
      </c>
      <c r="DX10" s="693"/>
      <c r="DY10" s="693"/>
      <c r="DZ10" s="694"/>
      <c r="EA10" s="692"/>
      <c r="EB10" s="693"/>
      <c r="EC10" s="693"/>
      <c r="ED10" s="693"/>
      <c r="EE10" s="693"/>
      <c r="EF10" s="693"/>
      <c r="EG10" s="693"/>
      <c r="EH10" s="694"/>
    </row>
    <row r="11" spans="2:138" s="34" customFormat="1" ht="18" customHeight="1">
      <c r="B11" s="716"/>
      <c r="C11" s="718"/>
      <c r="D11" s="716"/>
      <c r="E11" s="717"/>
      <c r="F11" s="717"/>
      <c r="G11" s="718"/>
      <c r="H11" s="716"/>
      <c r="I11" s="717"/>
      <c r="J11" s="717"/>
      <c r="K11" s="717"/>
      <c r="L11" s="717"/>
      <c r="M11" s="717"/>
      <c r="N11" s="717"/>
      <c r="O11" s="717"/>
      <c r="P11" s="717"/>
      <c r="Q11" s="717"/>
      <c r="R11" s="717"/>
      <c r="S11" s="718"/>
      <c r="U11" s="716"/>
      <c r="V11" s="718"/>
      <c r="W11" s="716"/>
      <c r="X11" s="717"/>
      <c r="Y11" s="717"/>
      <c r="Z11" s="718"/>
      <c r="AA11" s="716"/>
      <c r="AB11" s="717"/>
      <c r="AC11" s="717"/>
      <c r="AD11" s="717"/>
      <c r="AE11" s="717"/>
      <c r="AF11" s="717"/>
      <c r="AG11" s="717"/>
      <c r="AH11" s="717"/>
      <c r="AI11" s="717"/>
      <c r="AJ11" s="717"/>
      <c r="AK11" s="717"/>
      <c r="AL11" s="718"/>
      <c r="AN11" s="716"/>
      <c r="AO11" s="718"/>
      <c r="AP11" s="716"/>
      <c r="AQ11" s="717"/>
      <c r="AR11" s="717"/>
      <c r="AS11" s="718"/>
      <c r="AT11" s="716"/>
      <c r="AU11" s="717"/>
      <c r="AV11" s="717"/>
      <c r="AW11" s="717"/>
      <c r="AX11" s="717"/>
      <c r="AY11" s="717"/>
      <c r="AZ11" s="717"/>
      <c r="BA11" s="717"/>
      <c r="BB11" s="717"/>
      <c r="BC11" s="717"/>
      <c r="BD11" s="717"/>
      <c r="BE11" s="718"/>
      <c r="BG11" s="751" t="s">
        <v>167</v>
      </c>
      <c r="BH11" s="753"/>
      <c r="BI11" s="751" t="s">
        <v>190</v>
      </c>
      <c r="BJ11" s="752"/>
      <c r="BK11" s="752"/>
      <c r="BL11" s="753"/>
      <c r="BM11" s="751" t="s">
        <v>169</v>
      </c>
      <c r="BN11" s="752"/>
      <c r="BO11" s="752"/>
      <c r="BP11" s="752"/>
      <c r="BQ11" s="752"/>
      <c r="BR11" s="752"/>
      <c r="BS11" s="752"/>
      <c r="BT11" s="752"/>
      <c r="BU11" s="752"/>
      <c r="BV11" s="752"/>
      <c r="BW11" s="752"/>
      <c r="BX11" s="753"/>
      <c r="CS11" s="764">
        <v>40</v>
      </c>
      <c r="CT11" s="765"/>
      <c r="CU11" s="765"/>
      <c r="CV11" s="766"/>
      <c r="CW11" s="764">
        <v>6</v>
      </c>
      <c r="CX11" s="765"/>
      <c r="CY11" s="765"/>
      <c r="CZ11" s="766"/>
      <c r="DB11" s="695"/>
      <c r="DC11" s="696"/>
      <c r="DD11" s="696"/>
      <c r="DE11" s="697"/>
      <c r="DF11" s="695"/>
      <c r="DG11" s="696"/>
      <c r="DH11" s="696"/>
      <c r="DI11" s="697"/>
      <c r="DJ11" s="695"/>
      <c r="DK11" s="696"/>
      <c r="DL11" s="696"/>
      <c r="DM11" s="696"/>
      <c r="DN11" s="696"/>
      <c r="DO11" s="696"/>
      <c r="DP11" s="696"/>
      <c r="DQ11" s="697"/>
      <c r="DS11" s="695"/>
      <c r="DT11" s="696"/>
      <c r="DU11" s="696"/>
      <c r="DV11" s="697"/>
      <c r="DW11" s="695"/>
      <c r="DX11" s="696"/>
      <c r="DY11" s="696"/>
      <c r="DZ11" s="697"/>
      <c r="EA11" s="695"/>
      <c r="EB11" s="696"/>
      <c r="EC11" s="696"/>
      <c r="ED11" s="696"/>
      <c r="EE11" s="696"/>
      <c r="EF11" s="696"/>
      <c r="EG11" s="696"/>
      <c r="EH11" s="697"/>
    </row>
    <row r="12" spans="2:138" s="34" customFormat="1" ht="18" customHeight="1">
      <c r="B12" s="773" t="s">
        <v>1179</v>
      </c>
      <c r="C12" s="737"/>
      <c r="D12" s="737"/>
      <c r="E12" s="737"/>
      <c r="F12" s="737"/>
      <c r="G12" s="737"/>
      <c r="H12" s="737"/>
      <c r="I12" s="737"/>
      <c r="J12" s="737"/>
      <c r="K12" s="737"/>
      <c r="L12" s="737"/>
      <c r="M12" s="737"/>
      <c r="N12" s="737"/>
      <c r="O12" s="737"/>
      <c r="P12" s="737"/>
      <c r="Q12" s="737"/>
      <c r="R12" s="737"/>
      <c r="S12" s="738"/>
      <c r="U12" s="829" t="s">
        <v>248</v>
      </c>
      <c r="V12" s="754"/>
      <c r="W12" s="754"/>
      <c r="X12" s="754"/>
      <c r="Y12" s="754"/>
      <c r="Z12" s="754"/>
      <c r="AA12" s="754"/>
      <c r="AB12" s="754"/>
      <c r="AC12" s="754"/>
      <c r="AD12" s="754"/>
      <c r="AE12" s="754"/>
      <c r="AF12" s="754"/>
      <c r="AG12" s="754"/>
      <c r="AH12" s="754"/>
      <c r="AI12" s="754"/>
      <c r="AJ12" s="754"/>
      <c r="AK12" s="754"/>
      <c r="AL12" s="754"/>
      <c r="AN12" s="829" t="s">
        <v>236</v>
      </c>
      <c r="AO12" s="754"/>
      <c r="AP12" s="754"/>
      <c r="AQ12" s="754"/>
      <c r="AR12" s="754"/>
      <c r="AS12" s="754"/>
      <c r="AT12" s="754"/>
      <c r="AU12" s="754"/>
      <c r="AV12" s="754"/>
      <c r="AW12" s="754"/>
      <c r="AX12" s="754"/>
      <c r="AY12" s="754"/>
      <c r="AZ12" s="754"/>
      <c r="BA12" s="754"/>
      <c r="BB12" s="754"/>
      <c r="BC12" s="754"/>
      <c r="BD12" s="754"/>
      <c r="BE12" s="754"/>
      <c r="BG12" s="710">
        <v>1</v>
      </c>
      <c r="BH12" s="712"/>
      <c r="BI12" s="710">
        <v>2</v>
      </c>
      <c r="BJ12" s="711"/>
      <c r="BK12" s="711"/>
      <c r="BL12" s="712"/>
      <c r="BM12" s="710" t="s">
        <v>307</v>
      </c>
      <c r="BN12" s="711"/>
      <c r="BO12" s="711"/>
      <c r="BP12" s="711"/>
      <c r="BQ12" s="711"/>
      <c r="BR12" s="711"/>
      <c r="BS12" s="711"/>
      <c r="BT12" s="711"/>
      <c r="BU12" s="711"/>
      <c r="BV12" s="711"/>
      <c r="BW12" s="711"/>
      <c r="BX12" s="712"/>
      <c r="CS12" s="761">
        <v>44</v>
      </c>
      <c r="CT12" s="762"/>
      <c r="CU12" s="762"/>
      <c r="CV12" s="763"/>
      <c r="CW12" s="764">
        <v>7</v>
      </c>
      <c r="CX12" s="765"/>
      <c r="CY12" s="765"/>
      <c r="CZ12" s="766"/>
      <c r="DB12" s="695"/>
      <c r="DC12" s="696"/>
      <c r="DD12" s="696"/>
      <c r="DE12" s="697"/>
      <c r="DF12" s="695"/>
      <c r="DG12" s="696"/>
      <c r="DH12" s="696"/>
      <c r="DI12" s="697"/>
      <c r="DJ12" s="695"/>
      <c r="DK12" s="696"/>
      <c r="DL12" s="696"/>
      <c r="DM12" s="696"/>
      <c r="DN12" s="696"/>
      <c r="DO12" s="696"/>
      <c r="DP12" s="696"/>
      <c r="DQ12" s="697"/>
      <c r="DS12" s="695"/>
      <c r="DT12" s="696"/>
      <c r="DU12" s="696"/>
      <c r="DV12" s="697"/>
      <c r="DW12" s="695"/>
      <c r="DX12" s="696"/>
      <c r="DY12" s="696"/>
      <c r="DZ12" s="697"/>
      <c r="EA12" s="695"/>
      <c r="EB12" s="696"/>
      <c r="EC12" s="696"/>
      <c r="ED12" s="696"/>
      <c r="EE12" s="696"/>
      <c r="EF12" s="696"/>
      <c r="EG12" s="696"/>
      <c r="EH12" s="697"/>
    </row>
    <row r="13" spans="2:138" s="34" customFormat="1" ht="18" customHeight="1">
      <c r="B13" s="751" t="s">
        <v>167</v>
      </c>
      <c r="C13" s="753"/>
      <c r="D13" s="751" t="s">
        <v>190</v>
      </c>
      <c r="E13" s="752"/>
      <c r="F13" s="752"/>
      <c r="G13" s="753"/>
      <c r="H13" s="751" t="s">
        <v>169</v>
      </c>
      <c r="I13" s="752"/>
      <c r="J13" s="752"/>
      <c r="K13" s="752"/>
      <c r="L13" s="752"/>
      <c r="M13" s="752"/>
      <c r="N13" s="752"/>
      <c r="O13" s="752"/>
      <c r="P13" s="752"/>
      <c r="Q13" s="752"/>
      <c r="R13" s="752"/>
      <c r="S13" s="753"/>
      <c r="U13" s="751" t="s">
        <v>167</v>
      </c>
      <c r="V13" s="753"/>
      <c r="W13" s="751" t="s">
        <v>190</v>
      </c>
      <c r="X13" s="752"/>
      <c r="Y13" s="752"/>
      <c r="Z13" s="753"/>
      <c r="AA13" s="751" t="s">
        <v>169</v>
      </c>
      <c r="AB13" s="752"/>
      <c r="AC13" s="752"/>
      <c r="AD13" s="752"/>
      <c r="AE13" s="752"/>
      <c r="AF13" s="752"/>
      <c r="AG13" s="752"/>
      <c r="AH13" s="752"/>
      <c r="AI13" s="752"/>
      <c r="AJ13" s="752"/>
      <c r="AK13" s="752"/>
      <c r="AL13" s="753"/>
      <c r="AN13" s="751" t="s">
        <v>167</v>
      </c>
      <c r="AO13" s="753"/>
      <c r="AP13" s="751" t="s">
        <v>190</v>
      </c>
      <c r="AQ13" s="752"/>
      <c r="AR13" s="752"/>
      <c r="AS13" s="753"/>
      <c r="AT13" s="751" t="s">
        <v>169</v>
      </c>
      <c r="AU13" s="752"/>
      <c r="AV13" s="752"/>
      <c r="AW13" s="752"/>
      <c r="AX13" s="752"/>
      <c r="AY13" s="752"/>
      <c r="AZ13" s="752"/>
      <c r="BA13" s="752"/>
      <c r="BB13" s="752"/>
      <c r="BC13" s="752"/>
      <c r="BD13" s="752"/>
      <c r="BE13" s="753"/>
      <c r="BG13" s="716"/>
      <c r="BH13" s="718"/>
      <c r="BI13" s="716"/>
      <c r="BJ13" s="717"/>
      <c r="BK13" s="717"/>
      <c r="BL13" s="718"/>
      <c r="BM13" s="716"/>
      <c r="BN13" s="717"/>
      <c r="BO13" s="717"/>
      <c r="BP13" s="717"/>
      <c r="BQ13" s="717"/>
      <c r="BR13" s="717"/>
      <c r="BS13" s="717"/>
      <c r="BT13" s="717"/>
      <c r="BU13" s="717"/>
      <c r="BV13" s="717"/>
      <c r="BW13" s="717"/>
      <c r="BX13" s="718"/>
      <c r="CS13" s="764">
        <v>48</v>
      </c>
      <c r="CT13" s="765"/>
      <c r="CU13" s="765"/>
      <c r="CV13" s="766"/>
      <c r="CW13" s="764">
        <v>8</v>
      </c>
      <c r="CX13" s="765"/>
      <c r="CY13" s="765"/>
      <c r="CZ13" s="766"/>
      <c r="DB13" s="695"/>
      <c r="DC13" s="696"/>
      <c r="DD13" s="696"/>
      <c r="DE13" s="697"/>
      <c r="DF13" s="695"/>
      <c r="DG13" s="696"/>
      <c r="DH13" s="696"/>
      <c r="DI13" s="697"/>
      <c r="DJ13" s="695"/>
      <c r="DK13" s="696"/>
      <c r="DL13" s="696"/>
      <c r="DM13" s="696"/>
      <c r="DN13" s="696"/>
      <c r="DO13" s="696"/>
      <c r="DP13" s="696"/>
      <c r="DQ13" s="697"/>
      <c r="DS13" s="695"/>
      <c r="DT13" s="696"/>
      <c r="DU13" s="696"/>
      <c r="DV13" s="697"/>
      <c r="DW13" s="695"/>
      <c r="DX13" s="696"/>
      <c r="DY13" s="696"/>
      <c r="DZ13" s="697"/>
      <c r="EA13" s="695"/>
      <c r="EB13" s="696"/>
      <c r="EC13" s="696"/>
      <c r="ED13" s="696"/>
      <c r="EE13" s="696"/>
      <c r="EF13" s="696"/>
      <c r="EG13" s="696"/>
      <c r="EH13" s="697"/>
    </row>
    <row r="14" spans="2:138" s="34" customFormat="1" ht="18" customHeight="1">
      <c r="B14" s="710">
        <v>1</v>
      </c>
      <c r="C14" s="712"/>
      <c r="D14" s="710">
        <v>1</v>
      </c>
      <c r="E14" s="711"/>
      <c r="F14" s="711"/>
      <c r="G14" s="712"/>
      <c r="H14" s="710" t="s">
        <v>270</v>
      </c>
      <c r="I14" s="711"/>
      <c r="J14" s="711"/>
      <c r="K14" s="711"/>
      <c r="L14" s="711"/>
      <c r="M14" s="711"/>
      <c r="N14" s="711"/>
      <c r="O14" s="711"/>
      <c r="P14" s="711"/>
      <c r="Q14" s="711"/>
      <c r="R14" s="711"/>
      <c r="S14" s="712"/>
      <c r="U14" s="710">
        <v>1</v>
      </c>
      <c r="V14" s="712"/>
      <c r="W14" s="710">
        <v>1</v>
      </c>
      <c r="X14" s="711"/>
      <c r="Y14" s="711"/>
      <c r="Z14" s="712"/>
      <c r="AA14" s="710" t="s">
        <v>294</v>
      </c>
      <c r="AB14" s="711"/>
      <c r="AC14" s="711"/>
      <c r="AD14" s="711"/>
      <c r="AE14" s="711"/>
      <c r="AF14" s="711"/>
      <c r="AG14" s="711"/>
      <c r="AH14" s="711"/>
      <c r="AI14" s="711"/>
      <c r="AJ14" s="711"/>
      <c r="AK14" s="711"/>
      <c r="AL14" s="712"/>
      <c r="AN14" s="710">
        <v>1</v>
      </c>
      <c r="AO14" s="712"/>
      <c r="AP14" s="710">
        <v>4</v>
      </c>
      <c r="AQ14" s="711"/>
      <c r="AR14" s="711"/>
      <c r="AS14" s="712"/>
      <c r="AT14" s="710" t="s">
        <v>311</v>
      </c>
      <c r="AU14" s="711"/>
      <c r="AV14" s="711"/>
      <c r="AW14" s="711"/>
      <c r="AX14" s="711"/>
      <c r="AY14" s="711"/>
      <c r="AZ14" s="711"/>
      <c r="BA14" s="711"/>
      <c r="BB14" s="711"/>
      <c r="BC14" s="711"/>
      <c r="BD14" s="711"/>
      <c r="BE14" s="712"/>
      <c r="BG14" s="710">
        <v>2</v>
      </c>
      <c r="BH14" s="712"/>
      <c r="BI14" s="710">
        <v>5</v>
      </c>
      <c r="BJ14" s="711"/>
      <c r="BK14" s="711"/>
      <c r="BL14" s="712"/>
      <c r="BM14" s="710" t="s">
        <v>1180</v>
      </c>
      <c r="BN14" s="711"/>
      <c r="BO14" s="711"/>
      <c r="BP14" s="711"/>
      <c r="BQ14" s="711"/>
      <c r="BR14" s="711"/>
      <c r="BS14" s="711"/>
      <c r="BT14" s="711"/>
      <c r="BU14" s="711"/>
      <c r="BV14" s="711"/>
      <c r="BW14" s="711"/>
      <c r="BX14" s="712"/>
      <c r="DB14" s="698"/>
      <c r="DC14" s="699"/>
      <c r="DD14" s="699"/>
      <c r="DE14" s="700"/>
      <c r="DF14" s="698"/>
      <c r="DG14" s="699"/>
      <c r="DH14" s="699"/>
      <c r="DI14" s="700"/>
      <c r="DJ14" s="698"/>
      <c r="DK14" s="699"/>
      <c r="DL14" s="699"/>
      <c r="DM14" s="699"/>
      <c r="DN14" s="699"/>
      <c r="DO14" s="699"/>
      <c r="DP14" s="699"/>
      <c r="DQ14" s="700"/>
      <c r="DS14" s="698"/>
      <c r="DT14" s="699"/>
      <c r="DU14" s="699"/>
      <c r="DV14" s="700"/>
      <c r="DW14" s="698"/>
      <c r="DX14" s="699"/>
      <c r="DY14" s="699"/>
      <c r="DZ14" s="700"/>
      <c r="EA14" s="698"/>
      <c r="EB14" s="699"/>
      <c r="EC14" s="699"/>
      <c r="ED14" s="699"/>
      <c r="EE14" s="699"/>
      <c r="EF14" s="699"/>
      <c r="EG14" s="699"/>
      <c r="EH14" s="700"/>
    </row>
    <row r="15" spans="2:138" s="34" customFormat="1" ht="18" customHeight="1">
      <c r="B15" s="716"/>
      <c r="C15" s="718"/>
      <c r="D15" s="716"/>
      <c r="E15" s="717"/>
      <c r="F15" s="717"/>
      <c r="G15" s="718"/>
      <c r="H15" s="716"/>
      <c r="I15" s="717"/>
      <c r="J15" s="717"/>
      <c r="K15" s="717"/>
      <c r="L15" s="717"/>
      <c r="M15" s="717"/>
      <c r="N15" s="717"/>
      <c r="O15" s="717"/>
      <c r="P15" s="717"/>
      <c r="Q15" s="717"/>
      <c r="R15" s="717"/>
      <c r="S15" s="718"/>
      <c r="U15" s="716"/>
      <c r="V15" s="718"/>
      <c r="W15" s="716"/>
      <c r="X15" s="717"/>
      <c r="Y15" s="717"/>
      <c r="Z15" s="718"/>
      <c r="AA15" s="716"/>
      <c r="AB15" s="717"/>
      <c r="AC15" s="717"/>
      <c r="AD15" s="717"/>
      <c r="AE15" s="717"/>
      <c r="AF15" s="717"/>
      <c r="AG15" s="717"/>
      <c r="AH15" s="717"/>
      <c r="AI15" s="717"/>
      <c r="AJ15" s="717"/>
      <c r="AK15" s="717"/>
      <c r="AL15" s="718"/>
      <c r="AN15" s="716"/>
      <c r="AO15" s="718"/>
      <c r="AP15" s="716"/>
      <c r="AQ15" s="717"/>
      <c r="AR15" s="717"/>
      <c r="AS15" s="718"/>
      <c r="AT15" s="716"/>
      <c r="AU15" s="717"/>
      <c r="AV15" s="717"/>
      <c r="AW15" s="717"/>
      <c r="AX15" s="717"/>
      <c r="AY15" s="717"/>
      <c r="AZ15" s="717"/>
      <c r="BA15" s="717"/>
      <c r="BB15" s="717"/>
      <c r="BC15" s="717"/>
      <c r="BD15" s="717"/>
      <c r="BE15" s="718"/>
      <c r="BG15" s="716"/>
      <c r="BH15" s="718"/>
      <c r="BI15" s="716"/>
      <c r="BJ15" s="717"/>
      <c r="BK15" s="717"/>
      <c r="BL15" s="718"/>
      <c r="BM15" s="716"/>
      <c r="BN15" s="717"/>
      <c r="BO15" s="717"/>
      <c r="BP15" s="717"/>
      <c r="BQ15" s="717"/>
      <c r="BR15" s="717"/>
      <c r="BS15" s="717"/>
      <c r="BT15" s="717"/>
      <c r="BU15" s="717"/>
      <c r="BV15" s="717"/>
      <c r="BW15" s="717"/>
      <c r="BX15" s="718"/>
      <c r="DB15" s="710">
        <v>2.5</v>
      </c>
      <c r="DC15" s="711"/>
      <c r="DD15" s="711"/>
      <c r="DE15" s="712"/>
      <c r="DF15" s="710">
        <v>2</v>
      </c>
      <c r="DG15" s="711"/>
      <c r="DH15" s="711"/>
      <c r="DI15" s="712"/>
      <c r="DJ15" s="710"/>
      <c r="DK15" s="711"/>
      <c r="DL15" s="711"/>
      <c r="DM15" s="711"/>
      <c r="DN15" s="711"/>
      <c r="DO15" s="711"/>
      <c r="DP15" s="711"/>
      <c r="DQ15" s="712"/>
      <c r="DS15" s="710" t="s">
        <v>227</v>
      </c>
      <c r="DT15" s="711"/>
      <c r="DU15" s="711"/>
      <c r="DV15" s="712"/>
      <c r="DW15" s="710">
        <v>4</v>
      </c>
      <c r="DX15" s="711"/>
      <c r="DY15" s="711"/>
      <c r="DZ15" s="712"/>
      <c r="EA15" s="710"/>
      <c r="EB15" s="711"/>
      <c r="EC15" s="711"/>
      <c r="ED15" s="711"/>
      <c r="EE15" s="711"/>
      <c r="EF15" s="711"/>
      <c r="EG15" s="711"/>
      <c r="EH15" s="712"/>
    </row>
    <row r="16" spans="2:138" s="34" customFormat="1" ht="18" customHeight="1">
      <c r="B16" s="710">
        <v>2</v>
      </c>
      <c r="C16" s="712"/>
      <c r="D16" s="710">
        <v>3</v>
      </c>
      <c r="E16" s="711"/>
      <c r="F16" s="711"/>
      <c r="G16" s="712"/>
      <c r="H16" s="710" t="s">
        <v>1181</v>
      </c>
      <c r="I16" s="711"/>
      <c r="J16" s="711"/>
      <c r="K16" s="711"/>
      <c r="L16" s="711"/>
      <c r="M16" s="711"/>
      <c r="N16" s="711"/>
      <c r="O16" s="711"/>
      <c r="P16" s="711"/>
      <c r="Q16" s="711"/>
      <c r="R16" s="711"/>
      <c r="S16" s="712"/>
      <c r="U16" s="710">
        <v>2</v>
      </c>
      <c r="V16" s="712"/>
      <c r="W16" s="710">
        <v>3</v>
      </c>
      <c r="X16" s="711"/>
      <c r="Y16" s="711"/>
      <c r="Z16" s="712"/>
      <c r="AA16" s="710" t="s">
        <v>1182</v>
      </c>
      <c r="AB16" s="711"/>
      <c r="AC16" s="711"/>
      <c r="AD16" s="711"/>
      <c r="AE16" s="711"/>
      <c r="AF16" s="711"/>
      <c r="AG16" s="711"/>
      <c r="AH16" s="711"/>
      <c r="AI16" s="711"/>
      <c r="AJ16" s="711"/>
      <c r="AK16" s="711"/>
      <c r="AL16" s="712"/>
      <c r="AN16" s="773" t="s">
        <v>254</v>
      </c>
      <c r="AO16" s="737"/>
      <c r="AP16" s="737"/>
      <c r="AQ16" s="737"/>
      <c r="AR16" s="737"/>
      <c r="AS16" s="737"/>
      <c r="AT16" s="737"/>
      <c r="AU16" s="737"/>
      <c r="AV16" s="737"/>
      <c r="AW16" s="737"/>
      <c r="AX16" s="737"/>
      <c r="AY16" s="737"/>
      <c r="AZ16" s="737"/>
      <c r="BA16" s="737"/>
      <c r="BB16" s="737"/>
      <c r="BC16" s="737"/>
      <c r="BD16" s="737"/>
      <c r="BE16" s="738"/>
      <c r="BG16" s="773" t="s">
        <v>255</v>
      </c>
      <c r="BH16" s="737"/>
      <c r="BI16" s="737"/>
      <c r="BJ16" s="737"/>
      <c r="BK16" s="737"/>
      <c r="BL16" s="737"/>
      <c r="BM16" s="737"/>
      <c r="BN16" s="737"/>
      <c r="BO16" s="737"/>
      <c r="BP16" s="737"/>
      <c r="BQ16" s="737"/>
      <c r="BR16" s="737"/>
      <c r="BS16" s="737"/>
      <c r="BT16" s="737"/>
      <c r="BU16" s="737"/>
      <c r="BV16" s="737"/>
      <c r="BW16" s="737"/>
      <c r="BX16" s="738"/>
      <c r="DB16" s="713"/>
      <c r="DC16" s="714"/>
      <c r="DD16" s="714"/>
      <c r="DE16" s="715"/>
      <c r="DF16" s="713"/>
      <c r="DG16" s="714"/>
      <c r="DH16" s="714"/>
      <c r="DI16" s="715"/>
      <c r="DJ16" s="713"/>
      <c r="DK16" s="714"/>
      <c r="DL16" s="714"/>
      <c r="DM16" s="714"/>
      <c r="DN16" s="714"/>
      <c r="DO16" s="714"/>
      <c r="DP16" s="714"/>
      <c r="DQ16" s="715"/>
      <c r="DS16" s="713"/>
      <c r="DT16" s="714"/>
      <c r="DU16" s="714"/>
      <c r="DV16" s="715"/>
      <c r="DW16" s="713"/>
      <c r="DX16" s="714"/>
      <c r="DY16" s="714"/>
      <c r="DZ16" s="715"/>
      <c r="EA16" s="713"/>
      <c r="EB16" s="714"/>
      <c r="EC16" s="714"/>
      <c r="ED16" s="714"/>
      <c r="EE16" s="714"/>
      <c r="EF16" s="714"/>
      <c r="EG16" s="714"/>
      <c r="EH16" s="715"/>
    </row>
    <row r="17" spans="2:138" s="34" customFormat="1" ht="18" customHeight="1">
      <c r="B17" s="716"/>
      <c r="C17" s="718"/>
      <c r="D17" s="716"/>
      <c r="E17" s="717"/>
      <c r="F17" s="717"/>
      <c r="G17" s="718"/>
      <c r="H17" s="716"/>
      <c r="I17" s="717"/>
      <c r="J17" s="717"/>
      <c r="K17" s="717"/>
      <c r="L17" s="717"/>
      <c r="M17" s="717"/>
      <c r="N17" s="717"/>
      <c r="O17" s="717"/>
      <c r="P17" s="717"/>
      <c r="Q17" s="717"/>
      <c r="R17" s="717"/>
      <c r="S17" s="718"/>
      <c r="U17" s="716"/>
      <c r="V17" s="718"/>
      <c r="W17" s="716"/>
      <c r="X17" s="717"/>
      <c r="Y17" s="717"/>
      <c r="Z17" s="718"/>
      <c r="AA17" s="716"/>
      <c r="AB17" s="717"/>
      <c r="AC17" s="717"/>
      <c r="AD17" s="717"/>
      <c r="AE17" s="717"/>
      <c r="AF17" s="717"/>
      <c r="AG17" s="717"/>
      <c r="AH17" s="717"/>
      <c r="AI17" s="717"/>
      <c r="AJ17" s="717"/>
      <c r="AK17" s="717"/>
      <c r="AL17" s="718"/>
      <c r="AN17" s="764" t="s">
        <v>1183</v>
      </c>
      <c r="AO17" s="765"/>
      <c r="AP17" s="765"/>
      <c r="AQ17" s="766"/>
      <c r="AR17" s="764">
        <v>4</v>
      </c>
      <c r="AS17" s="766"/>
      <c r="AT17" s="764" t="s">
        <v>1184</v>
      </c>
      <c r="AU17" s="765"/>
      <c r="AV17" s="765"/>
      <c r="AW17" s="766"/>
      <c r="AX17" s="764" t="s">
        <v>1185</v>
      </c>
      <c r="AY17" s="765"/>
      <c r="AZ17" s="765"/>
      <c r="BA17" s="765"/>
      <c r="BB17" s="765"/>
      <c r="BC17" s="765"/>
      <c r="BD17" s="765"/>
      <c r="BE17" s="766"/>
      <c r="BG17" s="764" t="s">
        <v>1183</v>
      </c>
      <c r="BH17" s="765"/>
      <c r="BI17" s="765"/>
      <c r="BJ17" s="766"/>
      <c r="BK17" s="764">
        <v>3</v>
      </c>
      <c r="BL17" s="766"/>
      <c r="BM17" s="764" t="s">
        <v>1184</v>
      </c>
      <c r="BN17" s="765"/>
      <c r="BO17" s="765"/>
      <c r="BP17" s="766"/>
      <c r="BQ17" s="764" t="s">
        <v>1186</v>
      </c>
      <c r="BR17" s="765"/>
      <c r="BS17" s="765"/>
      <c r="BT17" s="765"/>
      <c r="BU17" s="765"/>
      <c r="BV17" s="765"/>
      <c r="BW17" s="765"/>
      <c r="BX17" s="766"/>
      <c r="DB17" s="713"/>
      <c r="DC17" s="714"/>
      <c r="DD17" s="714"/>
      <c r="DE17" s="715"/>
      <c r="DF17" s="713"/>
      <c r="DG17" s="714"/>
      <c r="DH17" s="714"/>
      <c r="DI17" s="715"/>
      <c r="DJ17" s="713"/>
      <c r="DK17" s="714"/>
      <c r="DL17" s="714"/>
      <c r="DM17" s="714"/>
      <c r="DN17" s="714"/>
      <c r="DO17" s="714"/>
      <c r="DP17" s="714"/>
      <c r="DQ17" s="715"/>
      <c r="DS17" s="713"/>
      <c r="DT17" s="714"/>
      <c r="DU17" s="714"/>
      <c r="DV17" s="715"/>
      <c r="DW17" s="713"/>
      <c r="DX17" s="714"/>
      <c r="DY17" s="714"/>
      <c r="DZ17" s="715"/>
      <c r="EA17" s="713"/>
      <c r="EB17" s="714"/>
      <c r="EC17" s="714"/>
      <c r="ED17" s="714"/>
      <c r="EE17" s="714"/>
      <c r="EF17" s="714"/>
      <c r="EG17" s="714"/>
      <c r="EH17" s="715"/>
    </row>
    <row r="18" spans="2:138" s="34" customFormat="1" ht="18" customHeight="1">
      <c r="B18" s="710">
        <v>3</v>
      </c>
      <c r="C18" s="712"/>
      <c r="D18" s="710">
        <v>5</v>
      </c>
      <c r="E18" s="711"/>
      <c r="F18" s="711"/>
      <c r="G18" s="712"/>
      <c r="H18" s="710" t="s">
        <v>1187</v>
      </c>
      <c r="I18" s="711"/>
      <c r="J18" s="711"/>
      <c r="K18" s="711"/>
      <c r="L18" s="711"/>
      <c r="M18" s="711"/>
      <c r="N18" s="711"/>
      <c r="O18" s="711"/>
      <c r="P18" s="711"/>
      <c r="Q18" s="711"/>
      <c r="R18" s="711"/>
      <c r="S18" s="712"/>
      <c r="U18" s="710">
        <v>3</v>
      </c>
      <c r="V18" s="712"/>
      <c r="W18" s="710">
        <v>5</v>
      </c>
      <c r="X18" s="711"/>
      <c r="Y18" s="711"/>
      <c r="Z18" s="712"/>
      <c r="AA18" s="710" t="s">
        <v>1188</v>
      </c>
      <c r="AB18" s="711"/>
      <c r="AC18" s="711"/>
      <c r="AD18" s="711"/>
      <c r="AE18" s="711"/>
      <c r="AF18" s="711"/>
      <c r="AG18" s="711"/>
      <c r="AH18" s="711"/>
      <c r="AI18" s="711"/>
      <c r="AJ18" s="711"/>
      <c r="AK18" s="711"/>
      <c r="AL18" s="712"/>
      <c r="AN18" s="830" t="s">
        <v>258</v>
      </c>
      <c r="AO18" s="826"/>
      <c r="AP18" s="826"/>
      <c r="AQ18" s="826"/>
      <c r="AR18" s="826"/>
      <c r="AS18" s="826"/>
      <c r="AT18" s="826"/>
      <c r="AU18" s="826"/>
      <c r="AV18" s="826"/>
      <c r="AW18" s="826"/>
      <c r="AX18" s="826"/>
      <c r="AY18" s="826"/>
      <c r="AZ18" s="826"/>
      <c r="BA18" s="826"/>
      <c r="BB18" s="826"/>
      <c r="BC18" s="826"/>
      <c r="BD18" s="826"/>
      <c r="BE18" s="827"/>
      <c r="BG18" s="773" t="s">
        <v>259</v>
      </c>
      <c r="BH18" s="737"/>
      <c r="BI18" s="737"/>
      <c r="BJ18" s="737"/>
      <c r="BK18" s="737"/>
      <c r="BL18" s="737"/>
      <c r="BM18" s="737"/>
      <c r="BN18" s="737"/>
      <c r="BO18" s="737"/>
      <c r="BP18" s="737"/>
      <c r="BQ18" s="737"/>
      <c r="BR18" s="737"/>
      <c r="BS18" s="737"/>
      <c r="BT18" s="737"/>
      <c r="BU18" s="737"/>
      <c r="BV18" s="737"/>
      <c r="BW18" s="737"/>
      <c r="BX18" s="738"/>
      <c r="DB18" s="713"/>
      <c r="DC18" s="714"/>
      <c r="DD18" s="714"/>
      <c r="DE18" s="715"/>
      <c r="DF18" s="713"/>
      <c r="DG18" s="714"/>
      <c r="DH18" s="714"/>
      <c r="DI18" s="715"/>
      <c r="DJ18" s="713"/>
      <c r="DK18" s="714"/>
      <c r="DL18" s="714"/>
      <c r="DM18" s="714"/>
      <c r="DN18" s="714"/>
      <c r="DO18" s="714"/>
      <c r="DP18" s="714"/>
      <c r="DQ18" s="715"/>
      <c r="DS18" s="713"/>
      <c r="DT18" s="714"/>
      <c r="DU18" s="714"/>
      <c r="DV18" s="715"/>
      <c r="DW18" s="713"/>
      <c r="DX18" s="714"/>
      <c r="DY18" s="714"/>
      <c r="DZ18" s="715"/>
      <c r="EA18" s="713"/>
      <c r="EB18" s="714"/>
      <c r="EC18" s="714"/>
      <c r="ED18" s="714"/>
      <c r="EE18" s="714"/>
      <c r="EF18" s="714"/>
      <c r="EG18" s="714"/>
      <c r="EH18" s="715"/>
    </row>
    <row r="19" spans="2:138" s="34" customFormat="1" ht="18" customHeight="1">
      <c r="B19" s="716"/>
      <c r="C19" s="718"/>
      <c r="D19" s="716"/>
      <c r="E19" s="717"/>
      <c r="F19" s="717"/>
      <c r="G19" s="718"/>
      <c r="H19" s="716"/>
      <c r="I19" s="717"/>
      <c r="J19" s="717"/>
      <c r="K19" s="717"/>
      <c r="L19" s="717"/>
      <c r="M19" s="717"/>
      <c r="N19" s="717"/>
      <c r="O19" s="717"/>
      <c r="P19" s="717"/>
      <c r="Q19" s="717"/>
      <c r="R19" s="717"/>
      <c r="S19" s="718"/>
      <c r="U19" s="716"/>
      <c r="V19" s="718"/>
      <c r="W19" s="716"/>
      <c r="X19" s="717"/>
      <c r="Y19" s="717"/>
      <c r="Z19" s="718"/>
      <c r="AA19" s="716"/>
      <c r="AB19" s="717"/>
      <c r="AC19" s="717"/>
      <c r="AD19" s="717"/>
      <c r="AE19" s="717"/>
      <c r="AF19" s="717"/>
      <c r="AG19" s="717"/>
      <c r="AH19" s="717"/>
      <c r="AI19" s="717"/>
      <c r="AJ19" s="717"/>
      <c r="AK19" s="717"/>
      <c r="AL19" s="718"/>
      <c r="AN19" s="764" t="s">
        <v>1183</v>
      </c>
      <c r="AO19" s="765"/>
      <c r="AP19" s="765"/>
      <c r="AQ19" s="766"/>
      <c r="AR19" s="764">
        <v>4</v>
      </c>
      <c r="AS19" s="766"/>
      <c r="AT19" s="764" t="s">
        <v>1184</v>
      </c>
      <c r="AU19" s="765"/>
      <c r="AV19" s="765"/>
      <c r="AW19" s="766"/>
      <c r="AX19" s="764" t="s">
        <v>1189</v>
      </c>
      <c r="AY19" s="765"/>
      <c r="AZ19" s="765"/>
      <c r="BA19" s="765"/>
      <c r="BB19" s="765"/>
      <c r="BC19" s="765"/>
      <c r="BD19" s="765"/>
      <c r="BE19" s="766"/>
      <c r="BG19" s="764" t="s">
        <v>1183</v>
      </c>
      <c r="BH19" s="765"/>
      <c r="BI19" s="765"/>
      <c r="BJ19" s="766"/>
      <c r="BK19" s="764">
        <v>3</v>
      </c>
      <c r="BL19" s="766"/>
      <c r="BM19" s="764" t="s">
        <v>1184</v>
      </c>
      <c r="BN19" s="765"/>
      <c r="BO19" s="765"/>
      <c r="BP19" s="766"/>
      <c r="BQ19" s="764" t="s">
        <v>1190</v>
      </c>
      <c r="BR19" s="765"/>
      <c r="BS19" s="765"/>
      <c r="BT19" s="765"/>
      <c r="BU19" s="765"/>
      <c r="BV19" s="765"/>
      <c r="BW19" s="765"/>
      <c r="BX19" s="766"/>
      <c r="DB19" s="716"/>
      <c r="DC19" s="717"/>
      <c r="DD19" s="717"/>
      <c r="DE19" s="718"/>
      <c r="DF19" s="716"/>
      <c r="DG19" s="717"/>
      <c r="DH19" s="717"/>
      <c r="DI19" s="718"/>
      <c r="DJ19" s="716"/>
      <c r="DK19" s="717"/>
      <c r="DL19" s="717"/>
      <c r="DM19" s="717"/>
      <c r="DN19" s="717"/>
      <c r="DO19" s="717"/>
      <c r="DP19" s="717"/>
      <c r="DQ19" s="718"/>
      <c r="DS19" s="716"/>
      <c r="DT19" s="717"/>
      <c r="DU19" s="717"/>
      <c r="DV19" s="718"/>
      <c r="DW19" s="716"/>
      <c r="DX19" s="717"/>
      <c r="DY19" s="717"/>
      <c r="DZ19" s="718"/>
      <c r="EA19" s="716"/>
      <c r="EB19" s="717"/>
      <c r="EC19" s="717"/>
      <c r="ED19" s="717"/>
      <c r="EE19" s="717"/>
      <c r="EF19" s="717"/>
      <c r="EG19" s="717"/>
      <c r="EH19" s="718"/>
    </row>
    <row r="20" spans="2:138" s="34" customFormat="1" ht="18" customHeight="1">
      <c r="B20" s="773" t="s">
        <v>241</v>
      </c>
      <c r="C20" s="737"/>
      <c r="D20" s="737"/>
      <c r="E20" s="737"/>
      <c r="F20" s="737"/>
      <c r="G20" s="737"/>
      <c r="H20" s="737"/>
      <c r="I20" s="737"/>
      <c r="J20" s="737"/>
      <c r="K20" s="737"/>
      <c r="L20" s="737"/>
      <c r="M20" s="737"/>
      <c r="N20" s="737"/>
      <c r="O20" s="737"/>
      <c r="P20" s="737"/>
      <c r="Q20" s="737"/>
      <c r="R20" s="737"/>
      <c r="S20" s="738"/>
      <c r="U20" s="829" t="s">
        <v>249</v>
      </c>
      <c r="V20" s="754"/>
      <c r="W20" s="754"/>
      <c r="X20" s="754"/>
      <c r="Y20" s="754"/>
      <c r="Z20" s="754"/>
      <c r="AA20" s="754"/>
      <c r="AB20" s="754"/>
      <c r="AC20" s="754"/>
      <c r="AD20" s="754"/>
      <c r="AE20" s="754"/>
      <c r="AF20" s="754"/>
      <c r="AG20" s="754"/>
      <c r="AH20" s="754"/>
      <c r="AI20" s="754"/>
      <c r="AJ20" s="754"/>
      <c r="AK20" s="754"/>
      <c r="AL20" s="754"/>
      <c r="DB20" s="692">
        <v>3</v>
      </c>
      <c r="DC20" s="693"/>
      <c r="DD20" s="693"/>
      <c r="DE20" s="694"/>
      <c r="DF20" s="692">
        <v>3</v>
      </c>
      <c r="DG20" s="693"/>
      <c r="DH20" s="693"/>
      <c r="DI20" s="694"/>
      <c r="DJ20" s="692"/>
      <c r="DK20" s="693"/>
      <c r="DL20" s="693"/>
      <c r="DM20" s="693"/>
      <c r="DN20" s="693"/>
      <c r="DO20" s="693"/>
      <c r="DP20" s="693"/>
      <c r="DQ20" s="694"/>
      <c r="DS20" s="692" t="s">
        <v>229</v>
      </c>
      <c r="DT20" s="693"/>
      <c r="DU20" s="693"/>
      <c r="DV20" s="694"/>
      <c r="DW20" s="692">
        <v>5</v>
      </c>
      <c r="DX20" s="693"/>
      <c r="DY20" s="693"/>
      <c r="DZ20" s="694"/>
      <c r="EA20" s="692"/>
      <c r="EB20" s="693"/>
      <c r="EC20" s="693"/>
      <c r="ED20" s="693"/>
      <c r="EE20" s="693"/>
      <c r="EF20" s="693"/>
      <c r="EG20" s="693"/>
      <c r="EH20" s="694"/>
    </row>
    <row r="21" spans="2:138" s="34" customFormat="1" ht="18" customHeight="1">
      <c r="B21" s="751" t="s">
        <v>167</v>
      </c>
      <c r="C21" s="753"/>
      <c r="D21" s="751" t="s">
        <v>190</v>
      </c>
      <c r="E21" s="752"/>
      <c r="F21" s="752"/>
      <c r="G21" s="753"/>
      <c r="H21" s="751" t="s">
        <v>169</v>
      </c>
      <c r="I21" s="752"/>
      <c r="J21" s="752"/>
      <c r="K21" s="752"/>
      <c r="L21" s="752"/>
      <c r="M21" s="752"/>
      <c r="N21" s="752"/>
      <c r="O21" s="752"/>
      <c r="P21" s="752"/>
      <c r="Q21" s="752"/>
      <c r="R21" s="752"/>
      <c r="S21" s="753"/>
      <c r="U21" s="751" t="s">
        <v>167</v>
      </c>
      <c r="V21" s="753"/>
      <c r="W21" s="751" t="s">
        <v>190</v>
      </c>
      <c r="X21" s="752"/>
      <c r="Y21" s="752"/>
      <c r="Z21" s="753"/>
      <c r="AA21" s="751" t="s">
        <v>169</v>
      </c>
      <c r="AB21" s="752"/>
      <c r="AC21" s="752"/>
      <c r="AD21" s="752"/>
      <c r="AE21" s="752"/>
      <c r="AF21" s="752"/>
      <c r="AG21" s="752"/>
      <c r="AH21" s="752"/>
      <c r="AI21" s="752"/>
      <c r="AJ21" s="752"/>
      <c r="AK21" s="752"/>
      <c r="AL21" s="753"/>
      <c r="DB21" s="695"/>
      <c r="DC21" s="696"/>
      <c r="DD21" s="696"/>
      <c r="DE21" s="697"/>
      <c r="DF21" s="695"/>
      <c r="DG21" s="696"/>
      <c r="DH21" s="696"/>
      <c r="DI21" s="697"/>
      <c r="DJ21" s="695"/>
      <c r="DK21" s="696"/>
      <c r="DL21" s="696"/>
      <c r="DM21" s="696"/>
      <c r="DN21" s="696"/>
      <c r="DO21" s="696"/>
      <c r="DP21" s="696"/>
      <c r="DQ21" s="697"/>
      <c r="DS21" s="695"/>
      <c r="DT21" s="696"/>
      <c r="DU21" s="696"/>
      <c r="DV21" s="697"/>
      <c r="DW21" s="695"/>
      <c r="DX21" s="696"/>
      <c r="DY21" s="696"/>
      <c r="DZ21" s="697"/>
      <c r="EA21" s="695"/>
      <c r="EB21" s="696"/>
      <c r="EC21" s="696"/>
      <c r="ED21" s="696"/>
      <c r="EE21" s="696"/>
      <c r="EF21" s="696"/>
      <c r="EG21" s="696"/>
      <c r="EH21" s="697"/>
    </row>
    <row r="22" spans="2:138" s="34" customFormat="1" ht="18" customHeight="1">
      <c r="B22" s="710">
        <v>1</v>
      </c>
      <c r="C22" s="712"/>
      <c r="D22" s="710">
        <v>1</v>
      </c>
      <c r="E22" s="711"/>
      <c r="F22" s="711"/>
      <c r="G22" s="712"/>
      <c r="H22" s="710" t="s">
        <v>273</v>
      </c>
      <c r="I22" s="711"/>
      <c r="J22" s="711"/>
      <c r="K22" s="711"/>
      <c r="L22" s="711"/>
      <c r="M22" s="711"/>
      <c r="N22" s="711"/>
      <c r="O22" s="711"/>
      <c r="P22" s="711"/>
      <c r="Q22" s="711"/>
      <c r="R22" s="711"/>
      <c r="S22" s="712"/>
      <c r="U22" s="710">
        <v>1</v>
      </c>
      <c r="V22" s="712"/>
      <c r="W22" s="710">
        <v>1</v>
      </c>
      <c r="X22" s="711"/>
      <c r="Y22" s="711"/>
      <c r="Z22" s="712"/>
      <c r="AA22" s="710" t="s">
        <v>297</v>
      </c>
      <c r="AB22" s="711"/>
      <c r="AC22" s="711"/>
      <c r="AD22" s="711"/>
      <c r="AE22" s="711"/>
      <c r="AF22" s="711"/>
      <c r="AG22" s="711"/>
      <c r="AH22" s="711"/>
      <c r="AI22" s="711"/>
      <c r="AJ22" s="711"/>
      <c r="AK22" s="711"/>
      <c r="AL22" s="712"/>
      <c r="DB22" s="695"/>
      <c r="DC22" s="696"/>
      <c r="DD22" s="696"/>
      <c r="DE22" s="697"/>
      <c r="DF22" s="695"/>
      <c r="DG22" s="696"/>
      <c r="DH22" s="696"/>
      <c r="DI22" s="697"/>
      <c r="DJ22" s="695"/>
      <c r="DK22" s="696"/>
      <c r="DL22" s="696"/>
      <c r="DM22" s="696"/>
      <c r="DN22" s="696"/>
      <c r="DO22" s="696"/>
      <c r="DP22" s="696"/>
      <c r="DQ22" s="697"/>
      <c r="DS22" s="695"/>
      <c r="DT22" s="696"/>
      <c r="DU22" s="696"/>
      <c r="DV22" s="697"/>
      <c r="DW22" s="695"/>
      <c r="DX22" s="696"/>
      <c r="DY22" s="696"/>
      <c r="DZ22" s="697"/>
      <c r="EA22" s="695"/>
      <c r="EB22" s="696"/>
      <c r="EC22" s="696"/>
      <c r="ED22" s="696"/>
      <c r="EE22" s="696"/>
      <c r="EF22" s="696"/>
      <c r="EG22" s="696"/>
      <c r="EH22" s="697"/>
    </row>
    <row r="23" spans="2:138" s="34" customFormat="1" ht="18" customHeight="1">
      <c r="B23" s="716"/>
      <c r="C23" s="718"/>
      <c r="D23" s="716"/>
      <c r="E23" s="717"/>
      <c r="F23" s="717"/>
      <c r="G23" s="718"/>
      <c r="H23" s="716"/>
      <c r="I23" s="717"/>
      <c r="J23" s="717"/>
      <c r="K23" s="717"/>
      <c r="L23" s="717"/>
      <c r="M23" s="717"/>
      <c r="N23" s="717"/>
      <c r="O23" s="717"/>
      <c r="P23" s="717"/>
      <c r="Q23" s="717"/>
      <c r="R23" s="717"/>
      <c r="S23" s="718"/>
      <c r="U23" s="716"/>
      <c r="V23" s="718"/>
      <c r="W23" s="716"/>
      <c r="X23" s="717"/>
      <c r="Y23" s="717"/>
      <c r="Z23" s="718"/>
      <c r="AA23" s="716"/>
      <c r="AB23" s="717"/>
      <c r="AC23" s="717"/>
      <c r="AD23" s="717"/>
      <c r="AE23" s="717"/>
      <c r="AF23" s="717"/>
      <c r="AG23" s="717"/>
      <c r="AH23" s="717"/>
      <c r="AI23" s="717"/>
      <c r="AJ23" s="717"/>
      <c r="AK23" s="717"/>
      <c r="AL23" s="718"/>
      <c r="DB23" s="695"/>
      <c r="DC23" s="696"/>
      <c r="DD23" s="696"/>
      <c r="DE23" s="697"/>
      <c r="DF23" s="695"/>
      <c r="DG23" s="696"/>
      <c r="DH23" s="696"/>
      <c r="DI23" s="697"/>
      <c r="DJ23" s="695"/>
      <c r="DK23" s="696"/>
      <c r="DL23" s="696"/>
      <c r="DM23" s="696"/>
      <c r="DN23" s="696"/>
      <c r="DO23" s="696"/>
      <c r="DP23" s="696"/>
      <c r="DQ23" s="697"/>
      <c r="DS23" s="695"/>
      <c r="DT23" s="696"/>
      <c r="DU23" s="696"/>
      <c r="DV23" s="697"/>
      <c r="DW23" s="695"/>
      <c r="DX23" s="696"/>
      <c r="DY23" s="696"/>
      <c r="DZ23" s="697"/>
      <c r="EA23" s="695"/>
      <c r="EB23" s="696"/>
      <c r="EC23" s="696"/>
      <c r="ED23" s="696"/>
      <c r="EE23" s="696"/>
      <c r="EF23" s="696"/>
      <c r="EG23" s="696"/>
      <c r="EH23" s="697"/>
    </row>
    <row r="24" spans="2:138" s="34" customFormat="1" ht="18" customHeight="1">
      <c r="B24" s="710">
        <v>2</v>
      </c>
      <c r="C24" s="712"/>
      <c r="D24" s="710">
        <v>3</v>
      </c>
      <c r="E24" s="711"/>
      <c r="F24" s="711"/>
      <c r="G24" s="712"/>
      <c r="H24" s="710" t="s">
        <v>1191</v>
      </c>
      <c r="I24" s="711"/>
      <c r="J24" s="711"/>
      <c r="K24" s="711"/>
      <c r="L24" s="711"/>
      <c r="M24" s="711"/>
      <c r="N24" s="711"/>
      <c r="O24" s="711"/>
      <c r="P24" s="711"/>
      <c r="Q24" s="711"/>
      <c r="R24" s="711"/>
      <c r="S24" s="712"/>
      <c r="U24" s="710">
        <v>2</v>
      </c>
      <c r="V24" s="712"/>
      <c r="W24" s="710">
        <v>3</v>
      </c>
      <c r="X24" s="711"/>
      <c r="Y24" s="711"/>
      <c r="Z24" s="712"/>
      <c r="AA24" s="710" t="s">
        <v>1192</v>
      </c>
      <c r="AB24" s="711"/>
      <c r="AC24" s="711"/>
      <c r="AD24" s="711"/>
      <c r="AE24" s="711"/>
      <c r="AF24" s="711"/>
      <c r="AG24" s="711"/>
      <c r="AH24" s="711"/>
      <c r="AI24" s="711"/>
      <c r="AJ24" s="711"/>
      <c r="AK24" s="711"/>
      <c r="AL24" s="712"/>
      <c r="DB24" s="698"/>
      <c r="DC24" s="699"/>
      <c r="DD24" s="699"/>
      <c r="DE24" s="700"/>
      <c r="DF24" s="698"/>
      <c r="DG24" s="699"/>
      <c r="DH24" s="699"/>
      <c r="DI24" s="700"/>
      <c r="DJ24" s="698"/>
      <c r="DK24" s="699"/>
      <c r="DL24" s="699"/>
      <c r="DM24" s="699"/>
      <c r="DN24" s="699"/>
      <c r="DO24" s="699"/>
      <c r="DP24" s="699"/>
      <c r="DQ24" s="700"/>
      <c r="DS24" s="698"/>
      <c r="DT24" s="699"/>
      <c r="DU24" s="699"/>
      <c r="DV24" s="700"/>
      <c r="DW24" s="698"/>
      <c r="DX24" s="699"/>
      <c r="DY24" s="699"/>
      <c r="DZ24" s="700"/>
      <c r="EA24" s="698"/>
      <c r="EB24" s="699"/>
      <c r="EC24" s="699"/>
      <c r="ED24" s="699"/>
      <c r="EE24" s="699"/>
      <c r="EF24" s="699"/>
      <c r="EG24" s="699"/>
      <c r="EH24" s="700"/>
    </row>
    <row r="25" spans="2:138" s="34" customFormat="1" ht="18" customHeight="1">
      <c r="B25" s="716"/>
      <c r="C25" s="718"/>
      <c r="D25" s="716"/>
      <c r="E25" s="717"/>
      <c r="F25" s="717"/>
      <c r="G25" s="718"/>
      <c r="H25" s="716"/>
      <c r="I25" s="717"/>
      <c r="J25" s="717"/>
      <c r="K25" s="717"/>
      <c r="L25" s="717"/>
      <c r="M25" s="717"/>
      <c r="N25" s="717"/>
      <c r="O25" s="717"/>
      <c r="P25" s="717"/>
      <c r="Q25" s="717"/>
      <c r="R25" s="717"/>
      <c r="S25" s="718"/>
      <c r="U25" s="716"/>
      <c r="V25" s="718"/>
      <c r="W25" s="716"/>
      <c r="X25" s="717"/>
      <c r="Y25" s="717"/>
      <c r="Z25" s="718"/>
      <c r="AA25" s="716"/>
      <c r="AB25" s="717"/>
      <c r="AC25" s="717"/>
      <c r="AD25" s="717"/>
      <c r="AE25" s="717"/>
      <c r="AF25" s="717"/>
      <c r="AG25" s="717"/>
      <c r="AH25" s="717"/>
      <c r="AI25" s="717"/>
      <c r="AJ25" s="717"/>
      <c r="AK25" s="717"/>
      <c r="AL25" s="718"/>
      <c r="DB25" s="710" t="s">
        <v>226</v>
      </c>
      <c r="DC25" s="711"/>
      <c r="DD25" s="711"/>
      <c r="DE25" s="712"/>
      <c r="DF25" s="710">
        <v>1</v>
      </c>
      <c r="DG25" s="711"/>
      <c r="DH25" s="711"/>
      <c r="DI25" s="712"/>
      <c r="DJ25" s="710"/>
      <c r="DK25" s="711"/>
      <c r="DL25" s="711"/>
      <c r="DM25" s="711"/>
      <c r="DN25" s="711"/>
      <c r="DO25" s="711"/>
      <c r="DP25" s="711"/>
      <c r="DQ25" s="712"/>
      <c r="DS25" s="710" t="s">
        <v>230</v>
      </c>
      <c r="DT25" s="711"/>
      <c r="DU25" s="711"/>
      <c r="DV25" s="712"/>
      <c r="DW25" s="710" t="s">
        <v>1168</v>
      </c>
      <c r="DX25" s="711"/>
      <c r="DY25" s="711"/>
      <c r="DZ25" s="712"/>
      <c r="EA25" s="710"/>
      <c r="EB25" s="711"/>
      <c r="EC25" s="711"/>
      <c r="ED25" s="711"/>
      <c r="EE25" s="711"/>
      <c r="EF25" s="711"/>
      <c r="EG25" s="711"/>
      <c r="EH25" s="712"/>
    </row>
    <row r="26" spans="2:138" s="34" customFormat="1" ht="18" customHeight="1">
      <c r="B26" s="710">
        <v>3</v>
      </c>
      <c r="C26" s="712"/>
      <c r="D26" s="710">
        <v>5</v>
      </c>
      <c r="E26" s="711"/>
      <c r="F26" s="711"/>
      <c r="G26" s="712"/>
      <c r="H26" s="710" t="s">
        <v>1193</v>
      </c>
      <c r="I26" s="711"/>
      <c r="J26" s="711"/>
      <c r="K26" s="711"/>
      <c r="L26" s="711"/>
      <c r="M26" s="711"/>
      <c r="N26" s="711"/>
      <c r="O26" s="711"/>
      <c r="P26" s="711"/>
      <c r="Q26" s="711"/>
      <c r="R26" s="711"/>
      <c r="S26" s="712"/>
      <c r="U26" s="710">
        <v>3</v>
      </c>
      <c r="V26" s="712"/>
      <c r="W26" s="710">
        <v>5</v>
      </c>
      <c r="X26" s="711"/>
      <c r="Y26" s="711"/>
      <c r="Z26" s="712"/>
      <c r="AA26" s="710" t="s">
        <v>1194</v>
      </c>
      <c r="AB26" s="711"/>
      <c r="AC26" s="711"/>
      <c r="AD26" s="711"/>
      <c r="AE26" s="711"/>
      <c r="AF26" s="711"/>
      <c r="AG26" s="711"/>
      <c r="AH26" s="711"/>
      <c r="AI26" s="711"/>
      <c r="AJ26" s="711"/>
      <c r="AK26" s="711"/>
      <c r="AL26" s="712"/>
      <c r="DB26" s="713"/>
      <c r="DC26" s="714"/>
      <c r="DD26" s="714"/>
      <c r="DE26" s="715"/>
      <c r="DF26" s="713"/>
      <c r="DG26" s="714"/>
      <c r="DH26" s="714"/>
      <c r="DI26" s="715"/>
      <c r="DJ26" s="713"/>
      <c r="DK26" s="714"/>
      <c r="DL26" s="714"/>
      <c r="DM26" s="714"/>
      <c r="DN26" s="714"/>
      <c r="DO26" s="714"/>
      <c r="DP26" s="714"/>
      <c r="DQ26" s="715"/>
      <c r="DS26" s="713"/>
      <c r="DT26" s="714"/>
      <c r="DU26" s="714"/>
      <c r="DV26" s="715"/>
      <c r="DW26" s="713"/>
      <c r="DX26" s="714"/>
      <c r="DY26" s="714"/>
      <c r="DZ26" s="715"/>
      <c r="EA26" s="713"/>
      <c r="EB26" s="714"/>
      <c r="EC26" s="714"/>
      <c r="ED26" s="714"/>
      <c r="EE26" s="714"/>
      <c r="EF26" s="714"/>
      <c r="EG26" s="714"/>
      <c r="EH26" s="715"/>
    </row>
    <row r="27" spans="2:138" s="34" customFormat="1" ht="18" customHeight="1">
      <c r="B27" s="716"/>
      <c r="C27" s="718"/>
      <c r="D27" s="716"/>
      <c r="E27" s="717"/>
      <c r="F27" s="717"/>
      <c r="G27" s="718"/>
      <c r="H27" s="716"/>
      <c r="I27" s="717"/>
      <c r="J27" s="717"/>
      <c r="K27" s="717"/>
      <c r="L27" s="717"/>
      <c r="M27" s="717"/>
      <c r="N27" s="717"/>
      <c r="O27" s="717"/>
      <c r="P27" s="717"/>
      <c r="Q27" s="717"/>
      <c r="R27" s="717"/>
      <c r="S27" s="718"/>
      <c r="U27" s="716"/>
      <c r="V27" s="718"/>
      <c r="W27" s="716"/>
      <c r="X27" s="717"/>
      <c r="Y27" s="717"/>
      <c r="Z27" s="718"/>
      <c r="AA27" s="716"/>
      <c r="AB27" s="717"/>
      <c r="AC27" s="717"/>
      <c r="AD27" s="717"/>
      <c r="AE27" s="717"/>
      <c r="AF27" s="717"/>
      <c r="AG27" s="717"/>
      <c r="AH27" s="717"/>
      <c r="AI27" s="717"/>
      <c r="AJ27" s="717"/>
      <c r="AK27" s="717"/>
      <c r="AL27" s="718"/>
      <c r="DB27" s="713"/>
      <c r="DC27" s="714"/>
      <c r="DD27" s="714"/>
      <c r="DE27" s="715"/>
      <c r="DF27" s="713"/>
      <c r="DG27" s="714"/>
      <c r="DH27" s="714"/>
      <c r="DI27" s="715"/>
      <c r="DJ27" s="713"/>
      <c r="DK27" s="714"/>
      <c r="DL27" s="714"/>
      <c r="DM27" s="714"/>
      <c r="DN27" s="714"/>
      <c r="DO27" s="714"/>
      <c r="DP27" s="714"/>
      <c r="DQ27" s="715"/>
      <c r="DS27" s="713"/>
      <c r="DT27" s="714"/>
      <c r="DU27" s="714"/>
      <c r="DV27" s="715"/>
      <c r="DW27" s="713"/>
      <c r="DX27" s="714"/>
      <c r="DY27" s="714"/>
      <c r="DZ27" s="715"/>
      <c r="EA27" s="713"/>
      <c r="EB27" s="714"/>
      <c r="EC27" s="714"/>
      <c r="ED27" s="714"/>
      <c r="EE27" s="714"/>
      <c r="EF27" s="714"/>
      <c r="EG27" s="714"/>
      <c r="EH27" s="715"/>
    </row>
    <row r="28" spans="2:138" s="34" customFormat="1" ht="18" customHeight="1">
      <c r="B28" s="773" t="s">
        <v>1195</v>
      </c>
      <c r="C28" s="737"/>
      <c r="D28" s="737"/>
      <c r="E28" s="737"/>
      <c r="F28" s="737"/>
      <c r="G28" s="737"/>
      <c r="H28" s="737"/>
      <c r="I28" s="737"/>
      <c r="J28" s="737"/>
      <c r="K28" s="737"/>
      <c r="L28" s="737"/>
      <c r="M28" s="737"/>
      <c r="N28" s="737"/>
      <c r="O28" s="737"/>
      <c r="P28" s="737"/>
      <c r="Q28" s="737"/>
      <c r="R28" s="737"/>
      <c r="S28" s="738"/>
      <c r="U28" s="829" t="s">
        <v>250</v>
      </c>
      <c r="V28" s="754"/>
      <c r="W28" s="754"/>
      <c r="X28" s="754"/>
      <c r="Y28" s="754"/>
      <c r="Z28" s="754"/>
      <c r="AA28" s="754"/>
      <c r="AB28" s="754"/>
      <c r="AC28" s="754"/>
      <c r="AD28" s="754"/>
      <c r="AE28" s="754"/>
      <c r="AF28" s="754"/>
      <c r="AG28" s="754"/>
      <c r="AH28" s="754"/>
      <c r="AI28" s="754"/>
      <c r="AJ28" s="754"/>
      <c r="AK28" s="754"/>
      <c r="AL28" s="754"/>
      <c r="DB28" s="713"/>
      <c r="DC28" s="714"/>
      <c r="DD28" s="714"/>
      <c r="DE28" s="715"/>
      <c r="DF28" s="713"/>
      <c r="DG28" s="714"/>
      <c r="DH28" s="714"/>
      <c r="DI28" s="715"/>
      <c r="DJ28" s="713"/>
      <c r="DK28" s="714"/>
      <c r="DL28" s="714"/>
      <c r="DM28" s="714"/>
      <c r="DN28" s="714"/>
      <c r="DO28" s="714"/>
      <c r="DP28" s="714"/>
      <c r="DQ28" s="715"/>
      <c r="DS28" s="713"/>
      <c r="DT28" s="714"/>
      <c r="DU28" s="714"/>
      <c r="DV28" s="715"/>
      <c r="DW28" s="713"/>
      <c r="DX28" s="714"/>
      <c r="DY28" s="714"/>
      <c r="DZ28" s="715"/>
      <c r="EA28" s="713"/>
      <c r="EB28" s="714"/>
      <c r="EC28" s="714"/>
      <c r="ED28" s="714"/>
      <c r="EE28" s="714"/>
      <c r="EF28" s="714"/>
      <c r="EG28" s="714"/>
      <c r="EH28" s="715"/>
    </row>
    <row r="29" spans="2:138" s="34" customFormat="1" ht="18" customHeight="1">
      <c r="B29" s="751" t="s">
        <v>167</v>
      </c>
      <c r="C29" s="753"/>
      <c r="D29" s="751" t="s">
        <v>190</v>
      </c>
      <c r="E29" s="752"/>
      <c r="F29" s="752"/>
      <c r="G29" s="753"/>
      <c r="H29" s="751" t="s">
        <v>169</v>
      </c>
      <c r="I29" s="752"/>
      <c r="J29" s="752"/>
      <c r="K29" s="752"/>
      <c r="L29" s="752"/>
      <c r="M29" s="752"/>
      <c r="N29" s="752"/>
      <c r="O29" s="752"/>
      <c r="P29" s="752"/>
      <c r="Q29" s="752"/>
      <c r="R29" s="752"/>
      <c r="S29" s="753"/>
      <c r="U29" s="751" t="s">
        <v>167</v>
      </c>
      <c r="V29" s="753"/>
      <c r="W29" s="751" t="s">
        <v>190</v>
      </c>
      <c r="X29" s="752"/>
      <c r="Y29" s="752"/>
      <c r="Z29" s="753"/>
      <c r="AA29" s="751" t="s">
        <v>169</v>
      </c>
      <c r="AB29" s="752"/>
      <c r="AC29" s="752"/>
      <c r="AD29" s="752"/>
      <c r="AE29" s="752"/>
      <c r="AF29" s="752"/>
      <c r="AG29" s="752"/>
      <c r="AH29" s="752"/>
      <c r="AI29" s="752"/>
      <c r="AJ29" s="752"/>
      <c r="AK29" s="752"/>
      <c r="AL29" s="753"/>
      <c r="DB29" s="716"/>
      <c r="DC29" s="717"/>
      <c r="DD29" s="717"/>
      <c r="DE29" s="718"/>
      <c r="DF29" s="716"/>
      <c r="DG29" s="717"/>
      <c r="DH29" s="717"/>
      <c r="DI29" s="718"/>
      <c r="DJ29" s="716"/>
      <c r="DK29" s="717"/>
      <c r="DL29" s="717"/>
      <c r="DM29" s="717"/>
      <c r="DN29" s="717"/>
      <c r="DO29" s="717"/>
      <c r="DP29" s="717"/>
      <c r="DQ29" s="718"/>
      <c r="DS29" s="716"/>
      <c r="DT29" s="717"/>
      <c r="DU29" s="717"/>
      <c r="DV29" s="718"/>
      <c r="DW29" s="716"/>
      <c r="DX29" s="717"/>
      <c r="DY29" s="717"/>
      <c r="DZ29" s="718"/>
      <c r="EA29" s="716"/>
      <c r="EB29" s="717"/>
      <c r="EC29" s="717"/>
      <c r="ED29" s="717"/>
      <c r="EE29" s="717"/>
      <c r="EF29" s="717"/>
      <c r="EG29" s="717"/>
      <c r="EH29" s="718"/>
    </row>
    <row r="30" spans="2:138" s="34" customFormat="1" ht="18" customHeight="1">
      <c r="B30" s="710">
        <v>1</v>
      </c>
      <c r="C30" s="712"/>
      <c r="D30" s="710">
        <v>1</v>
      </c>
      <c r="E30" s="711"/>
      <c r="F30" s="711"/>
      <c r="G30" s="712"/>
      <c r="H30" s="710" t="s">
        <v>276</v>
      </c>
      <c r="I30" s="711"/>
      <c r="J30" s="711"/>
      <c r="K30" s="711"/>
      <c r="L30" s="711"/>
      <c r="M30" s="711"/>
      <c r="N30" s="711"/>
      <c r="O30" s="711"/>
      <c r="P30" s="711"/>
      <c r="Q30" s="711"/>
      <c r="R30" s="711"/>
      <c r="S30" s="712"/>
      <c r="U30" s="710">
        <v>1</v>
      </c>
      <c r="V30" s="712"/>
      <c r="W30" s="710">
        <v>1</v>
      </c>
      <c r="X30" s="711"/>
      <c r="Y30" s="711"/>
      <c r="Z30" s="712"/>
      <c r="AA30" s="710" t="s">
        <v>300</v>
      </c>
      <c r="AB30" s="711"/>
      <c r="AC30" s="711"/>
      <c r="AD30" s="711"/>
      <c r="AE30" s="711"/>
      <c r="AF30" s="711"/>
      <c r="AG30" s="711"/>
      <c r="AH30" s="711"/>
      <c r="AI30" s="711"/>
      <c r="AJ30" s="711"/>
      <c r="AK30" s="711"/>
      <c r="AL30" s="712"/>
      <c r="DB30" s="692" t="s">
        <v>228</v>
      </c>
      <c r="DC30" s="693"/>
      <c r="DD30" s="693"/>
      <c r="DE30" s="694"/>
      <c r="DF30" s="692">
        <v>3</v>
      </c>
      <c r="DG30" s="693"/>
      <c r="DH30" s="693"/>
      <c r="DI30" s="694"/>
      <c r="DJ30" s="692"/>
      <c r="DK30" s="693"/>
      <c r="DL30" s="693"/>
      <c r="DM30" s="693"/>
      <c r="DN30" s="693"/>
      <c r="DO30" s="693"/>
      <c r="DP30" s="693"/>
      <c r="DQ30" s="694"/>
    </row>
    <row r="31" spans="2:138" s="34" customFormat="1" ht="18" customHeight="1">
      <c r="B31" s="716"/>
      <c r="C31" s="718"/>
      <c r="D31" s="716"/>
      <c r="E31" s="717"/>
      <c r="F31" s="717"/>
      <c r="G31" s="718"/>
      <c r="H31" s="716"/>
      <c r="I31" s="717"/>
      <c r="J31" s="717"/>
      <c r="K31" s="717"/>
      <c r="L31" s="717"/>
      <c r="M31" s="717"/>
      <c r="N31" s="717"/>
      <c r="O31" s="717"/>
      <c r="P31" s="717"/>
      <c r="Q31" s="717"/>
      <c r="R31" s="717"/>
      <c r="S31" s="718"/>
      <c r="U31" s="716"/>
      <c r="V31" s="718"/>
      <c r="W31" s="716"/>
      <c r="X31" s="717"/>
      <c r="Y31" s="717"/>
      <c r="Z31" s="718"/>
      <c r="AA31" s="716"/>
      <c r="AB31" s="717"/>
      <c r="AC31" s="717"/>
      <c r="AD31" s="717"/>
      <c r="AE31" s="717"/>
      <c r="AF31" s="717"/>
      <c r="AG31" s="717"/>
      <c r="AH31" s="717"/>
      <c r="AI31" s="717"/>
      <c r="AJ31" s="717"/>
      <c r="AK31" s="717"/>
      <c r="AL31" s="718"/>
      <c r="DB31" s="695"/>
      <c r="DC31" s="696"/>
      <c r="DD31" s="696"/>
      <c r="DE31" s="697"/>
      <c r="DF31" s="695"/>
      <c r="DG31" s="696"/>
      <c r="DH31" s="696"/>
      <c r="DI31" s="697"/>
      <c r="DJ31" s="695"/>
      <c r="DK31" s="696"/>
      <c r="DL31" s="696"/>
      <c r="DM31" s="696"/>
      <c r="DN31" s="696"/>
      <c r="DO31" s="696"/>
      <c r="DP31" s="696"/>
      <c r="DQ31" s="697"/>
    </row>
    <row r="32" spans="2:138" s="34" customFormat="1" ht="18" customHeight="1">
      <c r="B32" s="710">
        <v>2</v>
      </c>
      <c r="C32" s="712"/>
      <c r="D32" s="710">
        <v>3</v>
      </c>
      <c r="E32" s="711"/>
      <c r="F32" s="711"/>
      <c r="G32" s="712"/>
      <c r="H32" s="710" t="s">
        <v>1196</v>
      </c>
      <c r="I32" s="711"/>
      <c r="J32" s="711"/>
      <c r="K32" s="711"/>
      <c r="L32" s="711"/>
      <c r="M32" s="711"/>
      <c r="N32" s="711"/>
      <c r="O32" s="711"/>
      <c r="P32" s="711"/>
      <c r="Q32" s="711"/>
      <c r="R32" s="711"/>
      <c r="S32" s="712"/>
      <c r="U32" s="710">
        <v>2</v>
      </c>
      <c r="V32" s="712"/>
      <c r="W32" s="710">
        <v>3</v>
      </c>
      <c r="X32" s="711"/>
      <c r="Y32" s="711"/>
      <c r="Z32" s="712"/>
      <c r="AA32" s="710" t="s">
        <v>1197</v>
      </c>
      <c r="AB32" s="711"/>
      <c r="AC32" s="711"/>
      <c r="AD32" s="711"/>
      <c r="AE32" s="711"/>
      <c r="AF32" s="711"/>
      <c r="AG32" s="711"/>
      <c r="AH32" s="711"/>
      <c r="AI32" s="711"/>
      <c r="AJ32" s="711"/>
      <c r="AK32" s="711"/>
      <c r="AL32" s="712"/>
      <c r="DB32" s="695"/>
      <c r="DC32" s="696"/>
      <c r="DD32" s="696"/>
      <c r="DE32" s="697"/>
      <c r="DF32" s="695"/>
      <c r="DG32" s="696"/>
      <c r="DH32" s="696"/>
      <c r="DI32" s="697"/>
      <c r="DJ32" s="695"/>
      <c r="DK32" s="696"/>
      <c r="DL32" s="696"/>
      <c r="DM32" s="696"/>
      <c r="DN32" s="696"/>
      <c r="DO32" s="696"/>
      <c r="DP32" s="696"/>
      <c r="DQ32" s="697"/>
    </row>
    <row r="33" spans="2:121" s="34" customFormat="1" ht="18" customHeight="1">
      <c r="B33" s="716"/>
      <c r="C33" s="718"/>
      <c r="D33" s="716"/>
      <c r="E33" s="717"/>
      <c r="F33" s="717"/>
      <c r="G33" s="718"/>
      <c r="H33" s="716"/>
      <c r="I33" s="717"/>
      <c r="J33" s="717"/>
      <c r="K33" s="717"/>
      <c r="L33" s="717"/>
      <c r="M33" s="717"/>
      <c r="N33" s="717"/>
      <c r="O33" s="717"/>
      <c r="P33" s="717"/>
      <c r="Q33" s="717"/>
      <c r="R33" s="717"/>
      <c r="S33" s="718"/>
      <c r="U33" s="716"/>
      <c r="V33" s="718"/>
      <c r="W33" s="716"/>
      <c r="X33" s="717"/>
      <c r="Y33" s="717"/>
      <c r="Z33" s="718"/>
      <c r="AA33" s="716"/>
      <c r="AB33" s="717"/>
      <c r="AC33" s="717"/>
      <c r="AD33" s="717"/>
      <c r="AE33" s="717"/>
      <c r="AF33" s="717"/>
      <c r="AG33" s="717"/>
      <c r="AH33" s="717"/>
      <c r="AI33" s="717"/>
      <c r="AJ33" s="717"/>
      <c r="AK33" s="717"/>
      <c r="AL33" s="718"/>
      <c r="DB33" s="695"/>
      <c r="DC33" s="696"/>
      <c r="DD33" s="696"/>
      <c r="DE33" s="697"/>
      <c r="DF33" s="695"/>
      <c r="DG33" s="696"/>
      <c r="DH33" s="696"/>
      <c r="DI33" s="697"/>
      <c r="DJ33" s="695"/>
      <c r="DK33" s="696"/>
      <c r="DL33" s="696"/>
      <c r="DM33" s="696"/>
      <c r="DN33" s="696"/>
      <c r="DO33" s="696"/>
      <c r="DP33" s="696"/>
      <c r="DQ33" s="697"/>
    </row>
    <row r="34" spans="2:121" s="34" customFormat="1" ht="18" customHeight="1">
      <c r="B34" s="710">
        <v>3</v>
      </c>
      <c r="C34" s="712"/>
      <c r="D34" s="710">
        <v>5</v>
      </c>
      <c r="E34" s="711"/>
      <c r="F34" s="711"/>
      <c r="G34" s="712"/>
      <c r="H34" s="710" t="s">
        <v>1198</v>
      </c>
      <c r="I34" s="711"/>
      <c r="J34" s="711"/>
      <c r="K34" s="711"/>
      <c r="L34" s="711"/>
      <c r="M34" s="711"/>
      <c r="N34" s="711"/>
      <c r="O34" s="711"/>
      <c r="P34" s="711"/>
      <c r="Q34" s="711"/>
      <c r="R34" s="711"/>
      <c r="S34" s="712"/>
      <c r="U34" s="710">
        <v>3</v>
      </c>
      <c r="V34" s="712"/>
      <c r="W34" s="710">
        <v>5</v>
      </c>
      <c r="X34" s="711"/>
      <c r="Y34" s="711"/>
      <c r="Z34" s="712"/>
      <c r="AA34" s="710" t="s">
        <v>1199</v>
      </c>
      <c r="AB34" s="711"/>
      <c r="AC34" s="711"/>
      <c r="AD34" s="711"/>
      <c r="AE34" s="711"/>
      <c r="AF34" s="711"/>
      <c r="AG34" s="711"/>
      <c r="AH34" s="711"/>
      <c r="AI34" s="711"/>
      <c r="AJ34" s="711"/>
      <c r="AK34" s="711"/>
      <c r="AL34" s="712"/>
      <c r="DB34" s="698"/>
      <c r="DC34" s="699"/>
      <c r="DD34" s="699"/>
      <c r="DE34" s="700"/>
      <c r="DF34" s="698"/>
      <c r="DG34" s="699"/>
      <c r="DH34" s="699"/>
      <c r="DI34" s="700"/>
      <c r="DJ34" s="698"/>
      <c r="DK34" s="699"/>
      <c r="DL34" s="699"/>
      <c r="DM34" s="699"/>
      <c r="DN34" s="699"/>
      <c r="DO34" s="699"/>
      <c r="DP34" s="699"/>
      <c r="DQ34" s="700"/>
    </row>
    <row r="35" spans="2:121" s="34" customFormat="1" ht="18" customHeight="1">
      <c r="B35" s="716"/>
      <c r="C35" s="718"/>
      <c r="D35" s="716"/>
      <c r="E35" s="717"/>
      <c r="F35" s="717"/>
      <c r="G35" s="718"/>
      <c r="H35" s="716"/>
      <c r="I35" s="717"/>
      <c r="J35" s="717"/>
      <c r="K35" s="717"/>
      <c r="L35" s="717"/>
      <c r="M35" s="717"/>
      <c r="N35" s="717"/>
      <c r="O35" s="717"/>
      <c r="P35" s="717"/>
      <c r="Q35" s="717"/>
      <c r="R35" s="717"/>
      <c r="S35" s="718"/>
      <c r="U35" s="716"/>
      <c r="V35" s="718"/>
      <c r="W35" s="716"/>
      <c r="X35" s="717"/>
      <c r="Y35" s="717"/>
      <c r="Z35" s="718"/>
      <c r="AA35" s="716"/>
      <c r="AB35" s="717"/>
      <c r="AC35" s="717"/>
      <c r="AD35" s="717"/>
      <c r="AE35" s="717"/>
      <c r="AF35" s="717"/>
      <c r="AG35" s="717"/>
      <c r="AH35" s="717"/>
      <c r="AI35" s="717"/>
      <c r="AJ35" s="717"/>
      <c r="AK35" s="717"/>
      <c r="AL35" s="718"/>
      <c r="DB35" s="710" t="s">
        <v>230</v>
      </c>
      <c r="DC35" s="711"/>
      <c r="DD35" s="711"/>
      <c r="DE35" s="712"/>
      <c r="DF35" s="710" t="s">
        <v>1168</v>
      </c>
      <c r="DG35" s="711"/>
      <c r="DH35" s="711"/>
      <c r="DI35" s="712"/>
      <c r="DJ35" s="710"/>
      <c r="DK35" s="711"/>
      <c r="DL35" s="711"/>
      <c r="DM35" s="711"/>
      <c r="DN35" s="711"/>
      <c r="DO35" s="711"/>
      <c r="DP35" s="711"/>
      <c r="DQ35" s="712"/>
    </row>
    <row r="36" spans="2:121" s="34" customFormat="1" ht="18" customHeight="1">
      <c r="B36" s="773" t="s">
        <v>243</v>
      </c>
      <c r="C36" s="737"/>
      <c r="D36" s="737"/>
      <c r="E36" s="737"/>
      <c r="F36" s="737"/>
      <c r="G36" s="737"/>
      <c r="H36" s="737"/>
      <c r="I36" s="737"/>
      <c r="J36" s="737"/>
      <c r="K36" s="737"/>
      <c r="L36" s="737"/>
      <c r="M36" s="737"/>
      <c r="N36" s="737"/>
      <c r="O36" s="737"/>
      <c r="P36" s="737"/>
      <c r="Q36" s="737"/>
      <c r="R36" s="737"/>
      <c r="S36" s="738"/>
      <c r="U36" s="829" t="s">
        <v>251</v>
      </c>
      <c r="V36" s="754"/>
      <c r="W36" s="754"/>
      <c r="X36" s="754"/>
      <c r="Y36" s="754"/>
      <c r="Z36" s="754"/>
      <c r="AA36" s="754"/>
      <c r="AB36" s="754"/>
      <c r="AC36" s="754"/>
      <c r="AD36" s="754"/>
      <c r="AE36" s="754"/>
      <c r="AF36" s="754"/>
      <c r="AG36" s="754"/>
      <c r="AH36" s="754"/>
      <c r="AI36" s="754"/>
      <c r="AJ36" s="754"/>
      <c r="AK36" s="754"/>
      <c r="AL36" s="754"/>
      <c r="DB36" s="713"/>
      <c r="DC36" s="714"/>
      <c r="DD36" s="714"/>
      <c r="DE36" s="715"/>
      <c r="DF36" s="713"/>
      <c r="DG36" s="714"/>
      <c r="DH36" s="714"/>
      <c r="DI36" s="715"/>
      <c r="DJ36" s="713"/>
      <c r="DK36" s="714"/>
      <c r="DL36" s="714"/>
      <c r="DM36" s="714"/>
      <c r="DN36" s="714"/>
      <c r="DO36" s="714"/>
      <c r="DP36" s="714"/>
      <c r="DQ36" s="715"/>
    </row>
    <row r="37" spans="2:121" s="34" customFormat="1" ht="18" customHeight="1">
      <c r="B37" s="751" t="s">
        <v>167</v>
      </c>
      <c r="C37" s="753"/>
      <c r="D37" s="751" t="s">
        <v>190</v>
      </c>
      <c r="E37" s="752"/>
      <c r="F37" s="752"/>
      <c r="G37" s="753"/>
      <c r="H37" s="751" t="s">
        <v>169</v>
      </c>
      <c r="I37" s="752"/>
      <c r="J37" s="752"/>
      <c r="K37" s="752"/>
      <c r="L37" s="752"/>
      <c r="M37" s="752"/>
      <c r="N37" s="752"/>
      <c r="O37" s="752"/>
      <c r="P37" s="752"/>
      <c r="Q37" s="752"/>
      <c r="R37" s="752"/>
      <c r="S37" s="753"/>
      <c r="U37" s="751" t="s">
        <v>167</v>
      </c>
      <c r="V37" s="753"/>
      <c r="W37" s="751" t="s">
        <v>190</v>
      </c>
      <c r="X37" s="752"/>
      <c r="Y37" s="752"/>
      <c r="Z37" s="753"/>
      <c r="AA37" s="751" t="s">
        <v>169</v>
      </c>
      <c r="AB37" s="752"/>
      <c r="AC37" s="752"/>
      <c r="AD37" s="752"/>
      <c r="AE37" s="752"/>
      <c r="AF37" s="752"/>
      <c r="AG37" s="752"/>
      <c r="AH37" s="752"/>
      <c r="AI37" s="752"/>
      <c r="AJ37" s="752"/>
      <c r="AK37" s="752"/>
      <c r="AL37" s="753"/>
      <c r="DB37" s="713"/>
      <c r="DC37" s="714"/>
      <c r="DD37" s="714"/>
      <c r="DE37" s="715"/>
      <c r="DF37" s="713"/>
      <c r="DG37" s="714"/>
      <c r="DH37" s="714"/>
      <c r="DI37" s="715"/>
      <c r="DJ37" s="713"/>
      <c r="DK37" s="714"/>
      <c r="DL37" s="714"/>
      <c r="DM37" s="714"/>
      <c r="DN37" s="714"/>
      <c r="DO37" s="714"/>
      <c r="DP37" s="714"/>
      <c r="DQ37" s="715"/>
    </row>
    <row r="38" spans="2:121" s="34" customFormat="1" ht="18" customHeight="1">
      <c r="B38" s="710">
        <v>1</v>
      </c>
      <c r="C38" s="712"/>
      <c r="D38" s="710">
        <v>1</v>
      </c>
      <c r="E38" s="711"/>
      <c r="F38" s="711"/>
      <c r="G38" s="712"/>
      <c r="H38" s="710" t="s">
        <v>279</v>
      </c>
      <c r="I38" s="711"/>
      <c r="J38" s="711"/>
      <c r="K38" s="711"/>
      <c r="L38" s="711"/>
      <c r="M38" s="711"/>
      <c r="N38" s="711"/>
      <c r="O38" s="711"/>
      <c r="P38" s="711"/>
      <c r="Q38" s="711"/>
      <c r="R38" s="711"/>
      <c r="S38" s="712"/>
      <c r="U38" s="710">
        <v>1</v>
      </c>
      <c r="V38" s="712"/>
      <c r="W38" s="710">
        <v>1</v>
      </c>
      <c r="X38" s="711"/>
      <c r="Y38" s="711"/>
      <c r="Z38" s="712"/>
      <c r="AA38" s="710" t="s">
        <v>1200</v>
      </c>
      <c r="AB38" s="711"/>
      <c r="AC38" s="711"/>
      <c r="AD38" s="711"/>
      <c r="AE38" s="711"/>
      <c r="AF38" s="711"/>
      <c r="AG38" s="711"/>
      <c r="AH38" s="711"/>
      <c r="AI38" s="711"/>
      <c r="AJ38" s="711"/>
      <c r="AK38" s="711"/>
      <c r="AL38" s="712"/>
      <c r="DB38" s="713"/>
      <c r="DC38" s="714"/>
      <c r="DD38" s="714"/>
      <c r="DE38" s="715"/>
      <c r="DF38" s="713"/>
      <c r="DG38" s="714"/>
      <c r="DH38" s="714"/>
      <c r="DI38" s="715"/>
      <c r="DJ38" s="713"/>
      <c r="DK38" s="714"/>
      <c r="DL38" s="714"/>
      <c r="DM38" s="714"/>
      <c r="DN38" s="714"/>
      <c r="DO38" s="714"/>
      <c r="DP38" s="714"/>
      <c r="DQ38" s="715"/>
    </row>
    <row r="39" spans="2:121" s="34" customFormat="1" ht="18" customHeight="1">
      <c r="B39" s="716"/>
      <c r="C39" s="718"/>
      <c r="D39" s="716"/>
      <c r="E39" s="717"/>
      <c r="F39" s="717"/>
      <c r="G39" s="718"/>
      <c r="H39" s="716"/>
      <c r="I39" s="717"/>
      <c r="J39" s="717"/>
      <c r="K39" s="717"/>
      <c r="L39" s="717"/>
      <c r="M39" s="717"/>
      <c r="N39" s="717"/>
      <c r="O39" s="717"/>
      <c r="P39" s="717"/>
      <c r="Q39" s="717"/>
      <c r="R39" s="717"/>
      <c r="S39" s="718"/>
      <c r="U39" s="716"/>
      <c r="V39" s="718"/>
      <c r="W39" s="716"/>
      <c r="X39" s="717"/>
      <c r="Y39" s="717"/>
      <c r="Z39" s="718"/>
      <c r="AA39" s="716"/>
      <c r="AB39" s="717"/>
      <c r="AC39" s="717"/>
      <c r="AD39" s="717"/>
      <c r="AE39" s="717"/>
      <c r="AF39" s="717"/>
      <c r="AG39" s="717"/>
      <c r="AH39" s="717"/>
      <c r="AI39" s="717"/>
      <c r="AJ39" s="717"/>
      <c r="AK39" s="717"/>
      <c r="AL39" s="718"/>
      <c r="DB39" s="716"/>
      <c r="DC39" s="717"/>
      <c r="DD39" s="717"/>
      <c r="DE39" s="718"/>
      <c r="DF39" s="716"/>
      <c r="DG39" s="717"/>
      <c r="DH39" s="717"/>
      <c r="DI39" s="718"/>
      <c r="DJ39" s="716"/>
      <c r="DK39" s="717"/>
      <c r="DL39" s="717"/>
      <c r="DM39" s="717"/>
      <c r="DN39" s="717"/>
      <c r="DO39" s="717"/>
      <c r="DP39" s="717"/>
      <c r="DQ39" s="718"/>
    </row>
    <row r="40" spans="2:121" s="34" customFormat="1" ht="18" customHeight="1">
      <c r="B40" s="710">
        <v>2</v>
      </c>
      <c r="C40" s="712"/>
      <c r="D40" s="710">
        <v>3</v>
      </c>
      <c r="E40" s="711"/>
      <c r="F40" s="711"/>
      <c r="G40" s="712"/>
      <c r="H40" s="710" t="s">
        <v>1201</v>
      </c>
      <c r="I40" s="711"/>
      <c r="J40" s="711"/>
      <c r="K40" s="711"/>
      <c r="L40" s="711"/>
      <c r="M40" s="711"/>
      <c r="N40" s="711"/>
      <c r="O40" s="711"/>
      <c r="P40" s="711"/>
      <c r="Q40" s="711"/>
      <c r="R40" s="711"/>
      <c r="S40" s="712"/>
      <c r="U40" s="710">
        <v>2</v>
      </c>
      <c r="V40" s="712"/>
      <c r="W40" s="710">
        <v>3</v>
      </c>
      <c r="X40" s="711"/>
      <c r="Y40" s="711"/>
      <c r="Z40" s="712"/>
      <c r="AA40" s="710" t="s">
        <v>1202</v>
      </c>
      <c r="AB40" s="711"/>
      <c r="AC40" s="711"/>
      <c r="AD40" s="711"/>
      <c r="AE40" s="711"/>
      <c r="AF40" s="711"/>
      <c r="AG40" s="711"/>
      <c r="AH40" s="711"/>
      <c r="AI40" s="711"/>
      <c r="AJ40" s="711"/>
      <c r="AK40" s="711"/>
      <c r="AL40" s="712"/>
    </row>
    <row r="41" spans="2:121" s="34" customFormat="1" ht="18" customHeight="1">
      <c r="B41" s="716"/>
      <c r="C41" s="718"/>
      <c r="D41" s="716"/>
      <c r="E41" s="717"/>
      <c r="F41" s="717"/>
      <c r="G41" s="718"/>
      <c r="H41" s="716"/>
      <c r="I41" s="717"/>
      <c r="J41" s="717"/>
      <c r="K41" s="717"/>
      <c r="L41" s="717"/>
      <c r="M41" s="717"/>
      <c r="N41" s="717"/>
      <c r="O41" s="717"/>
      <c r="P41" s="717"/>
      <c r="Q41" s="717"/>
      <c r="R41" s="717"/>
      <c r="S41" s="718"/>
      <c r="U41" s="716"/>
      <c r="V41" s="718"/>
      <c r="W41" s="716"/>
      <c r="X41" s="717"/>
      <c r="Y41" s="717"/>
      <c r="Z41" s="718"/>
      <c r="AA41" s="716"/>
      <c r="AB41" s="717"/>
      <c r="AC41" s="717"/>
      <c r="AD41" s="717"/>
      <c r="AE41" s="717"/>
      <c r="AF41" s="717"/>
      <c r="AG41" s="717"/>
      <c r="AH41" s="717"/>
      <c r="AI41" s="717"/>
      <c r="AJ41" s="717"/>
      <c r="AK41" s="717"/>
      <c r="AL41" s="718"/>
    </row>
    <row r="42" spans="2:121" s="34" customFormat="1" ht="18" customHeight="1">
      <c r="B42" s="710">
        <v>3</v>
      </c>
      <c r="C42" s="712"/>
      <c r="D42" s="710">
        <v>5</v>
      </c>
      <c r="E42" s="711"/>
      <c r="F42" s="711"/>
      <c r="G42" s="712"/>
      <c r="H42" s="710" t="s">
        <v>1203</v>
      </c>
      <c r="I42" s="711"/>
      <c r="J42" s="711"/>
      <c r="K42" s="711"/>
      <c r="L42" s="711"/>
      <c r="M42" s="711"/>
      <c r="N42" s="711"/>
      <c r="O42" s="711"/>
      <c r="P42" s="711"/>
      <c r="Q42" s="711"/>
      <c r="R42" s="711"/>
      <c r="S42" s="712"/>
      <c r="U42" s="710">
        <v>3</v>
      </c>
      <c r="V42" s="712"/>
      <c r="W42" s="710">
        <v>5</v>
      </c>
      <c r="X42" s="711"/>
      <c r="Y42" s="711"/>
      <c r="Z42" s="712"/>
      <c r="AA42" s="710" t="s">
        <v>1204</v>
      </c>
      <c r="AB42" s="711"/>
      <c r="AC42" s="711"/>
      <c r="AD42" s="711"/>
      <c r="AE42" s="711"/>
      <c r="AF42" s="711"/>
      <c r="AG42" s="711"/>
      <c r="AH42" s="711"/>
      <c r="AI42" s="711"/>
      <c r="AJ42" s="711"/>
      <c r="AK42" s="711"/>
      <c r="AL42" s="712"/>
    </row>
    <row r="43" spans="2:121" s="34" customFormat="1" ht="18" customHeight="1">
      <c r="B43" s="716"/>
      <c r="C43" s="718"/>
      <c r="D43" s="716"/>
      <c r="E43" s="717"/>
      <c r="F43" s="717"/>
      <c r="G43" s="718"/>
      <c r="H43" s="716"/>
      <c r="I43" s="717"/>
      <c r="J43" s="717"/>
      <c r="K43" s="717"/>
      <c r="L43" s="717"/>
      <c r="M43" s="717"/>
      <c r="N43" s="717"/>
      <c r="O43" s="717"/>
      <c r="P43" s="717"/>
      <c r="Q43" s="717"/>
      <c r="R43" s="717"/>
      <c r="S43" s="718"/>
      <c r="U43" s="716"/>
      <c r="V43" s="718"/>
      <c r="W43" s="716"/>
      <c r="X43" s="717"/>
      <c r="Y43" s="717"/>
      <c r="Z43" s="718"/>
      <c r="AA43" s="716"/>
      <c r="AB43" s="717"/>
      <c r="AC43" s="717"/>
      <c r="AD43" s="717"/>
      <c r="AE43" s="717"/>
      <c r="AF43" s="717"/>
      <c r="AG43" s="717"/>
      <c r="AH43" s="717"/>
      <c r="AI43" s="717"/>
      <c r="AJ43" s="717"/>
      <c r="AK43" s="717"/>
      <c r="AL43" s="718"/>
    </row>
    <row r="44" spans="2:121" s="34" customFormat="1" ht="18" customHeight="1">
      <c r="B44" s="773" t="s">
        <v>244</v>
      </c>
      <c r="C44" s="737"/>
      <c r="D44" s="737"/>
      <c r="E44" s="737"/>
      <c r="F44" s="737"/>
      <c r="G44" s="737"/>
      <c r="H44" s="737"/>
      <c r="I44" s="737"/>
      <c r="J44" s="737"/>
      <c r="K44" s="737"/>
      <c r="L44" s="737"/>
      <c r="M44" s="737"/>
      <c r="N44" s="737"/>
      <c r="O44" s="737"/>
      <c r="P44" s="737"/>
      <c r="Q44" s="737"/>
      <c r="R44" s="737"/>
      <c r="S44" s="738"/>
      <c r="U44" s="773" t="s">
        <v>253</v>
      </c>
      <c r="V44" s="737"/>
      <c r="W44" s="737"/>
      <c r="X44" s="737"/>
      <c r="Y44" s="737"/>
      <c r="Z44" s="737"/>
      <c r="AA44" s="737"/>
      <c r="AB44" s="737"/>
      <c r="AC44" s="737"/>
      <c r="AD44" s="737"/>
      <c r="AE44" s="737"/>
      <c r="AF44" s="737"/>
      <c r="AG44" s="737"/>
      <c r="AH44" s="737"/>
      <c r="AI44" s="737"/>
      <c r="AJ44" s="737"/>
      <c r="AK44" s="737"/>
      <c r="AL44" s="738"/>
    </row>
    <row r="45" spans="2:121" s="34" customFormat="1" ht="18" customHeight="1">
      <c r="B45" s="751" t="s">
        <v>167</v>
      </c>
      <c r="C45" s="753"/>
      <c r="D45" s="751" t="s">
        <v>190</v>
      </c>
      <c r="E45" s="752"/>
      <c r="F45" s="752"/>
      <c r="G45" s="753"/>
      <c r="H45" s="751" t="s">
        <v>169</v>
      </c>
      <c r="I45" s="752"/>
      <c r="J45" s="752"/>
      <c r="K45" s="752"/>
      <c r="L45" s="752"/>
      <c r="M45" s="752"/>
      <c r="N45" s="752"/>
      <c r="O45" s="752"/>
      <c r="P45" s="752"/>
      <c r="Q45" s="752"/>
      <c r="R45" s="752"/>
      <c r="S45" s="753"/>
      <c r="U45" s="764" t="s">
        <v>1183</v>
      </c>
      <c r="V45" s="765"/>
      <c r="W45" s="765"/>
      <c r="X45" s="766"/>
      <c r="Y45" s="764">
        <v>3</v>
      </c>
      <c r="Z45" s="766"/>
      <c r="AA45" s="764" t="s">
        <v>1184</v>
      </c>
      <c r="AB45" s="765"/>
      <c r="AC45" s="765"/>
      <c r="AD45" s="766"/>
      <c r="AE45" s="764" t="s">
        <v>1205</v>
      </c>
      <c r="AF45" s="765"/>
      <c r="AG45" s="765"/>
      <c r="AH45" s="765"/>
      <c r="AI45" s="765"/>
      <c r="AJ45" s="765"/>
      <c r="AK45" s="765"/>
      <c r="AL45" s="766"/>
    </row>
    <row r="46" spans="2:121" s="34" customFormat="1" ht="18" customHeight="1">
      <c r="B46" s="710">
        <v>1</v>
      </c>
      <c r="C46" s="712"/>
      <c r="D46" s="710">
        <v>1</v>
      </c>
      <c r="E46" s="711"/>
      <c r="F46" s="711"/>
      <c r="G46" s="712"/>
      <c r="H46" s="710" t="s">
        <v>282</v>
      </c>
      <c r="I46" s="711"/>
      <c r="J46" s="711"/>
      <c r="K46" s="711"/>
      <c r="L46" s="711"/>
      <c r="M46" s="711"/>
      <c r="N46" s="711"/>
      <c r="O46" s="711"/>
      <c r="P46" s="711"/>
      <c r="Q46" s="711"/>
      <c r="R46" s="711"/>
      <c r="S46" s="712"/>
      <c r="U46" s="773" t="s">
        <v>257</v>
      </c>
      <c r="V46" s="737"/>
      <c r="W46" s="737"/>
      <c r="X46" s="737"/>
      <c r="Y46" s="737"/>
      <c r="Z46" s="737"/>
      <c r="AA46" s="737"/>
      <c r="AB46" s="737"/>
      <c r="AC46" s="737"/>
      <c r="AD46" s="737"/>
      <c r="AE46" s="737"/>
      <c r="AF46" s="737"/>
      <c r="AG46" s="737"/>
      <c r="AH46" s="737"/>
      <c r="AI46" s="737"/>
      <c r="AJ46" s="737"/>
      <c r="AK46" s="737"/>
      <c r="AL46" s="738"/>
    </row>
    <row r="47" spans="2:121" s="34" customFormat="1" ht="18" customHeight="1">
      <c r="B47" s="716"/>
      <c r="C47" s="718"/>
      <c r="D47" s="716"/>
      <c r="E47" s="717"/>
      <c r="F47" s="717"/>
      <c r="G47" s="718"/>
      <c r="H47" s="716"/>
      <c r="I47" s="717"/>
      <c r="J47" s="717"/>
      <c r="K47" s="717"/>
      <c r="L47" s="717"/>
      <c r="M47" s="717"/>
      <c r="N47" s="717"/>
      <c r="O47" s="717"/>
      <c r="P47" s="717"/>
      <c r="Q47" s="717"/>
      <c r="R47" s="717"/>
      <c r="S47" s="718"/>
      <c r="U47" s="764" t="s">
        <v>1183</v>
      </c>
      <c r="V47" s="765"/>
      <c r="W47" s="765"/>
      <c r="X47" s="766"/>
      <c r="Y47" s="764">
        <v>3</v>
      </c>
      <c r="Z47" s="766"/>
      <c r="AA47" s="764" t="s">
        <v>1184</v>
      </c>
      <c r="AB47" s="765"/>
      <c r="AC47" s="765"/>
      <c r="AD47" s="766"/>
      <c r="AE47" s="764" t="s">
        <v>1206</v>
      </c>
      <c r="AF47" s="765"/>
      <c r="AG47" s="765"/>
      <c r="AH47" s="765"/>
      <c r="AI47" s="765"/>
      <c r="AJ47" s="765"/>
      <c r="AK47" s="765"/>
      <c r="AL47" s="766"/>
    </row>
    <row r="48" spans="2:121" s="34" customFormat="1" ht="18" customHeight="1">
      <c r="B48" s="710">
        <v>2</v>
      </c>
      <c r="C48" s="712"/>
      <c r="D48" s="710">
        <v>3</v>
      </c>
      <c r="E48" s="711"/>
      <c r="F48" s="711"/>
      <c r="G48" s="712"/>
      <c r="H48" s="710" t="s">
        <v>1207</v>
      </c>
      <c r="I48" s="711"/>
      <c r="J48" s="711"/>
      <c r="K48" s="711"/>
      <c r="L48" s="711"/>
      <c r="M48" s="711"/>
      <c r="N48" s="711"/>
      <c r="O48" s="711"/>
      <c r="P48" s="711"/>
      <c r="Q48" s="711"/>
      <c r="R48" s="711"/>
      <c r="S48" s="712"/>
    </row>
    <row r="49" spans="2:19" s="34" customFormat="1" ht="18" customHeight="1">
      <c r="B49" s="716"/>
      <c r="C49" s="718"/>
      <c r="D49" s="716"/>
      <c r="E49" s="717"/>
      <c r="F49" s="717"/>
      <c r="G49" s="718"/>
      <c r="H49" s="716"/>
      <c r="I49" s="717"/>
      <c r="J49" s="717"/>
      <c r="K49" s="717"/>
      <c r="L49" s="717"/>
      <c r="M49" s="717"/>
      <c r="N49" s="717"/>
      <c r="O49" s="717"/>
      <c r="P49" s="717"/>
      <c r="Q49" s="717"/>
      <c r="R49" s="717"/>
      <c r="S49" s="718"/>
    </row>
    <row r="50" spans="2:19" s="34" customFormat="1" ht="18" customHeight="1">
      <c r="B50" s="710">
        <v>3</v>
      </c>
      <c r="C50" s="712"/>
      <c r="D50" s="710">
        <v>5</v>
      </c>
      <c r="E50" s="711"/>
      <c r="F50" s="711"/>
      <c r="G50" s="712"/>
      <c r="H50" s="710" t="s">
        <v>1208</v>
      </c>
      <c r="I50" s="711"/>
      <c r="J50" s="711"/>
      <c r="K50" s="711"/>
      <c r="L50" s="711"/>
      <c r="M50" s="711"/>
      <c r="N50" s="711"/>
      <c r="O50" s="711"/>
      <c r="P50" s="711"/>
      <c r="Q50" s="711"/>
      <c r="R50" s="711"/>
      <c r="S50" s="712"/>
    </row>
    <row r="51" spans="2:19" s="34" customFormat="1" ht="18" customHeight="1">
      <c r="B51" s="716"/>
      <c r="C51" s="718"/>
      <c r="D51" s="716"/>
      <c r="E51" s="717"/>
      <c r="F51" s="717"/>
      <c r="G51" s="718"/>
      <c r="H51" s="716"/>
      <c r="I51" s="717"/>
      <c r="J51" s="717"/>
      <c r="K51" s="717"/>
      <c r="L51" s="717"/>
      <c r="M51" s="717"/>
      <c r="N51" s="717"/>
      <c r="O51" s="717"/>
      <c r="P51" s="717"/>
      <c r="Q51" s="717"/>
      <c r="R51" s="717"/>
      <c r="S51" s="718"/>
    </row>
    <row r="52" spans="2:19" s="34" customFormat="1" ht="18" customHeight="1">
      <c r="B52" s="773" t="s">
        <v>245</v>
      </c>
      <c r="C52" s="737"/>
      <c r="D52" s="737"/>
      <c r="E52" s="737"/>
      <c r="F52" s="737"/>
      <c r="G52" s="737"/>
      <c r="H52" s="737"/>
      <c r="I52" s="737"/>
      <c r="J52" s="737"/>
      <c r="K52" s="737"/>
      <c r="L52" s="737"/>
      <c r="M52" s="737"/>
      <c r="N52" s="737"/>
      <c r="O52" s="737"/>
      <c r="P52" s="737"/>
      <c r="Q52" s="737"/>
      <c r="R52" s="737"/>
      <c r="S52" s="738"/>
    </row>
    <row r="53" spans="2:19" s="34" customFormat="1" ht="18" customHeight="1">
      <c r="B53" s="751" t="s">
        <v>167</v>
      </c>
      <c r="C53" s="753"/>
      <c r="D53" s="751" t="s">
        <v>190</v>
      </c>
      <c r="E53" s="752"/>
      <c r="F53" s="752"/>
      <c r="G53" s="753"/>
      <c r="H53" s="751" t="s">
        <v>169</v>
      </c>
      <c r="I53" s="752"/>
      <c r="J53" s="752"/>
      <c r="K53" s="752"/>
      <c r="L53" s="752"/>
      <c r="M53" s="752"/>
      <c r="N53" s="752"/>
      <c r="O53" s="752"/>
      <c r="P53" s="752"/>
      <c r="Q53" s="752"/>
      <c r="R53" s="752"/>
      <c r="S53" s="753"/>
    </row>
    <row r="54" spans="2:19" s="34" customFormat="1" ht="18" customHeight="1">
      <c r="B54" s="710">
        <v>1</v>
      </c>
      <c r="C54" s="712"/>
      <c r="D54" s="710">
        <v>1</v>
      </c>
      <c r="E54" s="711"/>
      <c r="F54" s="711"/>
      <c r="G54" s="712"/>
      <c r="H54" s="710" t="s">
        <v>285</v>
      </c>
      <c r="I54" s="711"/>
      <c r="J54" s="711"/>
      <c r="K54" s="711"/>
      <c r="L54" s="711"/>
      <c r="M54" s="711"/>
      <c r="N54" s="711"/>
      <c r="O54" s="711"/>
      <c r="P54" s="711"/>
      <c r="Q54" s="711"/>
      <c r="R54" s="711"/>
      <c r="S54" s="712"/>
    </row>
    <row r="55" spans="2:19" s="34" customFormat="1" ht="18" customHeight="1">
      <c r="B55" s="716"/>
      <c r="C55" s="718"/>
      <c r="D55" s="716"/>
      <c r="E55" s="717"/>
      <c r="F55" s="717"/>
      <c r="G55" s="718"/>
      <c r="H55" s="716"/>
      <c r="I55" s="717"/>
      <c r="J55" s="717"/>
      <c r="K55" s="717"/>
      <c r="L55" s="717"/>
      <c r="M55" s="717"/>
      <c r="N55" s="717"/>
      <c r="O55" s="717"/>
      <c r="P55" s="717"/>
      <c r="Q55" s="717"/>
      <c r="R55" s="717"/>
      <c r="S55" s="718"/>
    </row>
    <row r="56" spans="2:19" s="34" customFormat="1" ht="18" customHeight="1">
      <c r="B56" s="710">
        <v>2</v>
      </c>
      <c r="C56" s="712"/>
      <c r="D56" s="710">
        <v>3</v>
      </c>
      <c r="E56" s="711"/>
      <c r="F56" s="711"/>
      <c r="G56" s="712"/>
      <c r="H56" s="710" t="s">
        <v>1209</v>
      </c>
      <c r="I56" s="711"/>
      <c r="J56" s="711"/>
      <c r="K56" s="711"/>
      <c r="L56" s="711"/>
      <c r="M56" s="711"/>
      <c r="N56" s="711"/>
      <c r="O56" s="711"/>
      <c r="P56" s="711"/>
      <c r="Q56" s="711"/>
      <c r="R56" s="711"/>
      <c r="S56" s="712"/>
    </row>
    <row r="57" spans="2:19" s="34" customFormat="1" ht="18" customHeight="1">
      <c r="B57" s="716"/>
      <c r="C57" s="718"/>
      <c r="D57" s="716"/>
      <c r="E57" s="717"/>
      <c r="F57" s="717"/>
      <c r="G57" s="718"/>
      <c r="H57" s="716"/>
      <c r="I57" s="717"/>
      <c r="J57" s="717"/>
      <c r="K57" s="717"/>
      <c r="L57" s="717"/>
      <c r="M57" s="717"/>
      <c r="N57" s="717"/>
      <c r="O57" s="717"/>
      <c r="P57" s="717"/>
      <c r="Q57" s="717"/>
      <c r="R57" s="717"/>
      <c r="S57" s="718"/>
    </row>
    <row r="58" spans="2:19" s="34" customFormat="1" ht="18" customHeight="1">
      <c r="B58" s="710">
        <v>3</v>
      </c>
      <c r="C58" s="712"/>
      <c r="D58" s="710">
        <v>5</v>
      </c>
      <c r="E58" s="711"/>
      <c r="F58" s="711"/>
      <c r="G58" s="712"/>
      <c r="H58" s="710" t="s">
        <v>1210</v>
      </c>
      <c r="I58" s="711"/>
      <c r="J58" s="711"/>
      <c r="K58" s="711"/>
      <c r="L58" s="711"/>
      <c r="M58" s="711"/>
      <c r="N58" s="711"/>
      <c r="O58" s="711"/>
      <c r="P58" s="711"/>
      <c r="Q58" s="711"/>
      <c r="R58" s="711"/>
      <c r="S58" s="712"/>
    </row>
    <row r="59" spans="2:19" s="34" customFormat="1" ht="18" customHeight="1">
      <c r="B59" s="716"/>
      <c r="C59" s="718"/>
      <c r="D59" s="716"/>
      <c r="E59" s="717"/>
      <c r="F59" s="717"/>
      <c r="G59" s="718"/>
      <c r="H59" s="716"/>
      <c r="I59" s="717"/>
      <c r="J59" s="717"/>
      <c r="K59" s="717"/>
      <c r="L59" s="717"/>
      <c r="M59" s="717"/>
      <c r="N59" s="717"/>
      <c r="O59" s="717"/>
      <c r="P59" s="717"/>
      <c r="Q59" s="717"/>
      <c r="R59" s="717"/>
      <c r="S59" s="718"/>
    </row>
    <row r="60" spans="2:19" s="34" customFormat="1" ht="18" customHeight="1">
      <c r="B60" s="773" t="s">
        <v>246</v>
      </c>
      <c r="C60" s="737"/>
      <c r="D60" s="737"/>
      <c r="E60" s="737"/>
      <c r="F60" s="737"/>
      <c r="G60" s="737"/>
      <c r="H60" s="737"/>
      <c r="I60" s="737"/>
      <c r="J60" s="737"/>
      <c r="K60" s="737"/>
      <c r="L60" s="737"/>
      <c r="M60" s="737"/>
      <c r="N60" s="737"/>
      <c r="O60" s="737"/>
      <c r="P60" s="737"/>
      <c r="Q60" s="737"/>
      <c r="R60" s="737"/>
      <c r="S60" s="738"/>
    </row>
    <row r="61" spans="2:19" s="34" customFormat="1" ht="18" customHeight="1">
      <c r="B61" s="751" t="s">
        <v>167</v>
      </c>
      <c r="C61" s="753"/>
      <c r="D61" s="751" t="s">
        <v>190</v>
      </c>
      <c r="E61" s="752"/>
      <c r="F61" s="752"/>
      <c r="G61" s="753"/>
      <c r="H61" s="751" t="s">
        <v>169</v>
      </c>
      <c r="I61" s="752"/>
      <c r="J61" s="752"/>
      <c r="K61" s="752"/>
      <c r="L61" s="752"/>
      <c r="M61" s="752"/>
      <c r="N61" s="752"/>
      <c r="O61" s="752"/>
      <c r="P61" s="752"/>
      <c r="Q61" s="752"/>
      <c r="R61" s="752"/>
      <c r="S61" s="753"/>
    </row>
    <row r="62" spans="2:19" s="34" customFormat="1" ht="18" customHeight="1">
      <c r="B62" s="710">
        <v>1</v>
      </c>
      <c r="C62" s="712"/>
      <c r="D62" s="710">
        <v>1</v>
      </c>
      <c r="E62" s="711"/>
      <c r="F62" s="711"/>
      <c r="G62" s="712"/>
      <c r="H62" s="710" t="s">
        <v>288</v>
      </c>
      <c r="I62" s="711"/>
      <c r="J62" s="711"/>
      <c r="K62" s="711"/>
      <c r="L62" s="711"/>
      <c r="M62" s="711"/>
      <c r="N62" s="711"/>
      <c r="O62" s="711"/>
      <c r="P62" s="711"/>
      <c r="Q62" s="711"/>
      <c r="R62" s="711"/>
      <c r="S62" s="712"/>
    </row>
    <row r="63" spans="2:19" s="34" customFormat="1" ht="18" customHeight="1">
      <c r="B63" s="716"/>
      <c r="C63" s="718"/>
      <c r="D63" s="716"/>
      <c r="E63" s="717"/>
      <c r="F63" s="717"/>
      <c r="G63" s="718"/>
      <c r="H63" s="716"/>
      <c r="I63" s="717"/>
      <c r="J63" s="717"/>
      <c r="K63" s="717"/>
      <c r="L63" s="717"/>
      <c r="M63" s="717"/>
      <c r="N63" s="717"/>
      <c r="O63" s="717"/>
      <c r="P63" s="717"/>
      <c r="Q63" s="717"/>
      <c r="R63" s="717"/>
      <c r="S63" s="718"/>
    </row>
    <row r="64" spans="2:19" s="34" customFormat="1" ht="18" customHeight="1">
      <c r="B64" s="710">
        <v>2</v>
      </c>
      <c r="C64" s="712"/>
      <c r="D64" s="710">
        <v>3</v>
      </c>
      <c r="E64" s="711"/>
      <c r="F64" s="711"/>
      <c r="G64" s="712"/>
      <c r="H64" s="710" t="s">
        <v>1211</v>
      </c>
      <c r="I64" s="711"/>
      <c r="J64" s="711"/>
      <c r="K64" s="711"/>
      <c r="L64" s="711"/>
      <c r="M64" s="711"/>
      <c r="N64" s="711"/>
      <c r="O64" s="711"/>
      <c r="P64" s="711"/>
      <c r="Q64" s="711"/>
      <c r="R64" s="711"/>
      <c r="S64" s="712"/>
    </row>
    <row r="65" spans="2:19" s="34" customFormat="1" ht="18" customHeight="1">
      <c r="B65" s="716"/>
      <c r="C65" s="718"/>
      <c r="D65" s="716"/>
      <c r="E65" s="717"/>
      <c r="F65" s="717"/>
      <c r="G65" s="718"/>
      <c r="H65" s="716"/>
      <c r="I65" s="717"/>
      <c r="J65" s="717"/>
      <c r="K65" s="717"/>
      <c r="L65" s="717"/>
      <c r="M65" s="717"/>
      <c r="N65" s="717"/>
      <c r="O65" s="717"/>
      <c r="P65" s="717"/>
      <c r="Q65" s="717"/>
      <c r="R65" s="717"/>
      <c r="S65" s="718"/>
    </row>
    <row r="66" spans="2:19" s="34" customFormat="1" ht="18" customHeight="1">
      <c r="B66" s="710">
        <v>3</v>
      </c>
      <c r="C66" s="712"/>
      <c r="D66" s="710">
        <v>5</v>
      </c>
      <c r="E66" s="711"/>
      <c r="F66" s="711"/>
      <c r="G66" s="712"/>
      <c r="H66" s="710" t="s">
        <v>1212</v>
      </c>
      <c r="I66" s="711"/>
      <c r="J66" s="711"/>
      <c r="K66" s="711"/>
      <c r="L66" s="711"/>
      <c r="M66" s="711"/>
      <c r="N66" s="711"/>
      <c r="O66" s="711"/>
      <c r="P66" s="711"/>
      <c r="Q66" s="711"/>
      <c r="R66" s="711"/>
      <c r="S66" s="712"/>
    </row>
    <row r="67" spans="2:19" s="34" customFormat="1" ht="18" customHeight="1">
      <c r="B67" s="716"/>
      <c r="C67" s="718"/>
      <c r="D67" s="716"/>
      <c r="E67" s="717"/>
      <c r="F67" s="717"/>
      <c r="G67" s="718"/>
      <c r="H67" s="716"/>
      <c r="I67" s="717"/>
      <c r="J67" s="717"/>
      <c r="K67" s="717"/>
      <c r="L67" s="717"/>
      <c r="M67" s="717"/>
      <c r="N67" s="717"/>
      <c r="O67" s="717"/>
      <c r="P67" s="717"/>
      <c r="Q67" s="717"/>
      <c r="R67" s="717"/>
      <c r="S67" s="718"/>
    </row>
    <row r="68" spans="2:19" s="34" customFormat="1" ht="18" customHeight="1">
      <c r="B68" s="773" t="s">
        <v>252</v>
      </c>
      <c r="C68" s="737"/>
      <c r="D68" s="737"/>
      <c r="E68" s="737"/>
      <c r="F68" s="737"/>
      <c r="G68" s="737"/>
      <c r="H68" s="737"/>
      <c r="I68" s="737"/>
      <c r="J68" s="737"/>
      <c r="K68" s="737"/>
      <c r="L68" s="737"/>
      <c r="M68" s="737"/>
      <c r="N68" s="737"/>
      <c r="O68" s="737"/>
      <c r="P68" s="737"/>
      <c r="Q68" s="737"/>
      <c r="R68" s="737"/>
      <c r="S68" s="738"/>
    </row>
    <row r="69" spans="2:19" s="34" customFormat="1" ht="18" customHeight="1">
      <c r="B69" s="764" t="s">
        <v>1183</v>
      </c>
      <c r="C69" s="765"/>
      <c r="D69" s="765"/>
      <c r="E69" s="766"/>
      <c r="F69" s="764">
        <v>3</v>
      </c>
      <c r="G69" s="766"/>
      <c r="H69" s="764" t="s">
        <v>1184</v>
      </c>
      <c r="I69" s="765"/>
      <c r="J69" s="765"/>
      <c r="K69" s="766"/>
      <c r="L69" s="764" t="s">
        <v>1213</v>
      </c>
      <c r="M69" s="765"/>
      <c r="N69" s="765"/>
      <c r="O69" s="765"/>
      <c r="P69" s="765"/>
      <c r="Q69" s="765"/>
      <c r="R69" s="765"/>
      <c r="S69" s="766"/>
    </row>
    <row r="70" spans="2:19" s="34" customFormat="1" ht="18" customHeight="1">
      <c r="B70" s="773" t="s">
        <v>256</v>
      </c>
      <c r="C70" s="737"/>
      <c r="D70" s="737"/>
      <c r="E70" s="737"/>
      <c r="F70" s="737"/>
      <c r="G70" s="737"/>
      <c r="H70" s="737"/>
      <c r="I70" s="737"/>
      <c r="J70" s="737"/>
      <c r="K70" s="737"/>
      <c r="L70" s="737"/>
      <c r="M70" s="737"/>
      <c r="N70" s="737"/>
      <c r="O70" s="737"/>
      <c r="P70" s="737"/>
      <c r="Q70" s="737"/>
      <c r="R70" s="737"/>
      <c r="S70" s="738"/>
    </row>
    <row r="71" spans="2:19" s="34" customFormat="1" ht="18" customHeight="1">
      <c r="B71" s="764" t="s">
        <v>1183</v>
      </c>
      <c r="C71" s="765"/>
      <c r="D71" s="765"/>
      <c r="E71" s="766"/>
      <c r="F71" s="764">
        <v>3</v>
      </c>
      <c r="G71" s="766"/>
      <c r="H71" s="764" t="s">
        <v>1184</v>
      </c>
      <c r="I71" s="765"/>
      <c r="J71" s="765"/>
      <c r="K71" s="766"/>
      <c r="L71" s="764" t="s">
        <v>1214</v>
      </c>
      <c r="M71" s="765"/>
      <c r="N71" s="765"/>
      <c r="O71" s="765"/>
      <c r="P71" s="765"/>
      <c r="Q71" s="765"/>
      <c r="R71" s="765"/>
      <c r="S71" s="766"/>
    </row>
    <row r="72" spans="2:19" s="34" customFormat="1" ht="18" customHeight="1"/>
    <row r="73" spans="2:19" s="34" customFormat="1" ht="18" customHeight="1"/>
    <row r="74" spans="2:19" s="34" customFormat="1" ht="18" customHeight="1"/>
    <row r="75" spans="2:19" s="34" customFormat="1" ht="18" customHeight="1"/>
    <row r="76" spans="2:19" s="34" customFormat="1" ht="18" customHeight="1"/>
    <row r="77" spans="2:19" s="34" customFormat="1" ht="18" customHeight="1"/>
    <row r="78" spans="2:19" s="34" customFormat="1" ht="18" customHeight="1"/>
    <row r="79" spans="2:19" s="34" customFormat="1" ht="18" customHeight="1"/>
    <row r="80" spans="2:19" s="34" customFormat="1" ht="18" customHeight="1"/>
    <row r="81" s="34" customFormat="1" ht="18" customHeight="1"/>
    <row r="82" s="34" customFormat="1" ht="18" customHeight="1"/>
    <row r="83" s="34" customFormat="1" ht="18" customHeight="1"/>
    <row r="84" s="34" customFormat="1" ht="18" customHeight="1"/>
    <row r="85" s="34" customFormat="1" ht="18" customHeight="1"/>
    <row r="86" s="34" customFormat="1" ht="18" customHeight="1"/>
    <row r="87" s="34" customFormat="1" ht="18" customHeight="1"/>
    <row r="88" s="34" customFormat="1" ht="18" customHeight="1"/>
    <row r="89" s="34" customFormat="1" ht="18" customHeight="1"/>
    <row r="90" s="34" customFormat="1" ht="18" customHeight="1"/>
    <row r="91" s="34" customFormat="1" ht="18" customHeight="1"/>
    <row r="92" s="34" customFormat="1" ht="18" customHeight="1"/>
    <row r="93" s="34" customFormat="1" ht="18" customHeight="1"/>
    <row r="94" s="34" customFormat="1" ht="18" customHeight="1"/>
    <row r="95" s="34" customFormat="1" ht="18" customHeight="1"/>
    <row r="96" s="34" customFormat="1" ht="18" customHeight="1"/>
    <row r="97" s="34" customFormat="1" ht="18" customHeight="1"/>
    <row r="98" s="34" customFormat="1" ht="18" customHeight="1"/>
    <row r="99" s="34" customFormat="1" ht="18" customHeight="1"/>
    <row r="100" s="34" customFormat="1" ht="18" customHeight="1"/>
    <row r="101" s="34" customFormat="1" ht="18" customHeight="1"/>
    <row r="102" s="34" customFormat="1" ht="18" customHeight="1"/>
    <row r="103" s="34" customFormat="1" ht="18" customHeight="1"/>
    <row r="104" s="34" customFormat="1" ht="18" customHeight="1"/>
    <row r="105" s="34" customFormat="1" ht="18" customHeight="1"/>
    <row r="106" s="34" customFormat="1" ht="18" customHeight="1"/>
    <row r="107" s="34" customFormat="1" ht="18" customHeight="1"/>
    <row r="108" s="34" customFormat="1" ht="18" customHeight="1"/>
    <row r="109" s="34" customFormat="1" ht="18" customHeight="1"/>
    <row r="110" s="34" customFormat="1" ht="18" customHeight="1"/>
    <row r="111" s="34" customFormat="1" ht="18" customHeight="1"/>
    <row r="112" s="34" customFormat="1" ht="18" customHeight="1"/>
    <row r="113" s="34" customFormat="1" ht="18" customHeight="1"/>
    <row r="114" s="34" customFormat="1" ht="18" customHeight="1"/>
    <row r="115" s="34" customFormat="1" ht="18" customHeight="1"/>
    <row r="116" s="34" customFormat="1" ht="18" customHeight="1"/>
    <row r="117" s="34" customFormat="1" ht="18" customHeight="1"/>
    <row r="118" s="34" customFormat="1" ht="18" customHeight="1"/>
    <row r="119" s="34" customFormat="1" ht="18" customHeight="1"/>
    <row r="120" s="34" customFormat="1" ht="18" customHeight="1"/>
    <row r="121" s="34" customFormat="1" ht="18" customHeight="1"/>
    <row r="122" s="34" customFormat="1" ht="18" customHeight="1"/>
    <row r="123" s="34" customFormat="1" ht="18" customHeight="1"/>
    <row r="124" s="34" customFormat="1" ht="18" customHeight="1"/>
    <row r="125" s="34" customFormat="1" ht="18" customHeight="1"/>
    <row r="126" s="34" customFormat="1" ht="18" customHeight="1"/>
    <row r="127" s="34" customFormat="1" ht="18" customHeight="1"/>
    <row r="128" s="34" customFormat="1" ht="18" customHeight="1"/>
    <row r="129" s="34" customFormat="1" ht="18" customHeight="1"/>
    <row r="130" s="34" customFormat="1" ht="18" customHeight="1"/>
    <row r="131" s="34" customFormat="1" ht="18" customHeight="1"/>
    <row r="132" s="34" customFormat="1" ht="18" customHeight="1"/>
    <row r="133" s="34" customFormat="1" ht="18" customHeight="1"/>
    <row r="134" s="34" customFormat="1" ht="18" customHeight="1"/>
    <row r="135" s="34" customFormat="1" ht="18" customHeight="1"/>
    <row r="136" s="34" customFormat="1" ht="18" customHeight="1"/>
    <row r="137" s="34" customFormat="1" ht="18" customHeight="1"/>
    <row r="138" s="34" customFormat="1" ht="18" customHeight="1"/>
    <row r="139" s="34" customFormat="1" ht="18" customHeight="1"/>
    <row r="140" s="34" customFormat="1" ht="18" customHeight="1"/>
    <row r="141" s="34" customFormat="1" ht="18" customHeight="1"/>
    <row r="142" s="34" customFormat="1" ht="18" customHeight="1"/>
    <row r="143" s="34" customFormat="1" ht="18" customHeight="1"/>
    <row r="144" s="34" customFormat="1" ht="18" customHeight="1"/>
    <row r="145" s="34" customFormat="1" ht="18" customHeight="1"/>
    <row r="146" s="34" customFormat="1" ht="18" customHeight="1"/>
    <row r="147" s="34" customFormat="1" ht="18" customHeight="1"/>
    <row r="148" s="34" customFormat="1" ht="18" customHeight="1"/>
    <row r="149" s="34" customFormat="1" ht="18" customHeight="1"/>
    <row r="150" s="34" customFormat="1" ht="18" customHeight="1"/>
    <row r="151" s="34" customFormat="1" ht="18" customHeight="1"/>
    <row r="152" s="34" customFormat="1" ht="18" customHeight="1"/>
    <row r="153" s="34" customFormat="1" ht="18" customHeight="1"/>
    <row r="154" s="34" customFormat="1" ht="18" customHeight="1"/>
    <row r="155" s="34" customFormat="1" ht="18" customHeight="1"/>
    <row r="156" s="34" customFormat="1" ht="18" customHeight="1"/>
    <row r="157" s="34" customFormat="1" ht="18" customHeight="1"/>
    <row r="158" s="34" customFormat="1" ht="18" customHeight="1"/>
    <row r="159" s="34" customFormat="1" ht="18" customHeight="1"/>
    <row r="160" s="34" customFormat="1" ht="18" customHeight="1"/>
    <row r="161" s="34" customFormat="1" ht="18" customHeight="1"/>
    <row r="162" s="34" customFormat="1" ht="18" customHeight="1"/>
    <row r="163" s="34" customFormat="1" ht="18" customHeight="1"/>
    <row r="164" s="34" customFormat="1" ht="18" customHeight="1"/>
    <row r="165" s="34" customFormat="1" ht="18" customHeight="1"/>
    <row r="166" s="34" customFormat="1" ht="18" customHeight="1"/>
    <row r="167" s="34" customFormat="1" ht="18" customHeight="1"/>
    <row r="168" s="34" customFormat="1" ht="18" customHeight="1"/>
    <row r="169" s="34" customFormat="1" ht="18" customHeight="1"/>
    <row r="170" s="34" customFormat="1" ht="18" customHeight="1"/>
    <row r="171" s="34" customFormat="1" ht="18" customHeight="1"/>
    <row r="172" s="34" customFormat="1" ht="18" customHeight="1"/>
    <row r="173" s="34" customFormat="1" ht="18" customHeight="1"/>
    <row r="174" s="34" customFormat="1" ht="18" customHeight="1"/>
    <row r="175" s="34" customFormat="1" ht="18" customHeight="1"/>
    <row r="176" s="34" customFormat="1" ht="18" customHeight="1"/>
    <row r="177" s="34" customFormat="1" ht="18" customHeight="1"/>
    <row r="178" s="34" customFormat="1" ht="18" customHeight="1"/>
    <row r="179" s="34" customFormat="1" ht="18" customHeight="1"/>
    <row r="180" s="34" customFormat="1" ht="18" customHeight="1"/>
    <row r="181" s="34" customFormat="1" ht="18" customHeight="1"/>
    <row r="182" s="34" customFormat="1" ht="18" customHeight="1"/>
    <row r="183" s="34" customFormat="1" ht="18" customHeight="1"/>
    <row r="184" s="34" customFormat="1" ht="18" customHeight="1"/>
    <row r="185" s="34" customFormat="1" ht="18" customHeight="1"/>
    <row r="186" s="34" customFormat="1" ht="18" customHeight="1"/>
    <row r="187" s="34" customFormat="1" ht="18" customHeight="1"/>
    <row r="188" s="34" customFormat="1" ht="18" customHeight="1"/>
    <row r="189" s="34" customFormat="1" ht="18" customHeight="1"/>
    <row r="190" s="34" customFormat="1" ht="18" customHeight="1"/>
    <row r="191" s="34" customFormat="1" ht="18" customHeight="1"/>
    <row r="192" s="34" customFormat="1" ht="18" customHeight="1"/>
    <row r="193" s="34" customFormat="1" ht="18" customHeight="1"/>
    <row r="194" s="34" customFormat="1" ht="18" customHeight="1"/>
    <row r="195" s="34" customFormat="1" ht="18" customHeight="1"/>
    <row r="196" s="34" customFormat="1" ht="18" customHeight="1"/>
    <row r="197" s="34" customFormat="1" ht="18" customHeight="1"/>
    <row r="198" s="34" customFormat="1" ht="18" customHeight="1"/>
    <row r="199" s="34" customFormat="1" ht="18" customHeight="1"/>
    <row r="200" s="34" customFormat="1" ht="18" customHeight="1"/>
    <row r="201" s="34" customFormat="1" ht="18" customHeight="1"/>
    <row r="202" s="34" customFormat="1" ht="18" customHeight="1"/>
    <row r="203" s="34" customFormat="1" ht="18" customHeight="1"/>
    <row r="204" s="34" customFormat="1" ht="18" customHeight="1"/>
    <row r="205" s="34" customFormat="1" ht="18" customHeight="1"/>
    <row r="206" s="34" customFormat="1" ht="18" customHeight="1"/>
    <row r="207" s="34" customFormat="1" ht="18" customHeight="1"/>
    <row r="208" s="34" customFormat="1" ht="18" customHeight="1"/>
    <row r="209" s="34" customFormat="1" ht="18" customHeight="1"/>
    <row r="210" s="34" customFormat="1" ht="18" customHeight="1"/>
    <row r="211" s="34" customFormat="1" ht="18" customHeight="1"/>
    <row r="212" s="34" customFormat="1" ht="18" customHeight="1"/>
    <row r="213" s="34" customFormat="1" ht="18" customHeight="1"/>
    <row r="214" s="34" customFormat="1" ht="18" customHeight="1"/>
    <row r="215" s="34" customFormat="1" ht="18" customHeight="1"/>
    <row r="216" s="34" customFormat="1" ht="18" customHeight="1"/>
    <row r="217" s="34" customFormat="1" ht="18" customHeight="1"/>
    <row r="218" s="34" customFormat="1" ht="18" customHeight="1"/>
    <row r="219" s="34" customFormat="1" ht="18" customHeight="1"/>
    <row r="220" s="34" customFormat="1" ht="18" customHeight="1"/>
    <row r="221" s="34" customFormat="1" ht="18" customHeight="1"/>
    <row r="222" s="34" customFormat="1" ht="18" customHeight="1"/>
    <row r="223" s="34" customFormat="1" ht="18" customHeight="1"/>
    <row r="224" s="34" customFormat="1" ht="18" customHeight="1"/>
    <row r="225" s="34" customFormat="1" ht="18" customHeight="1"/>
    <row r="226" s="34" customFormat="1" ht="18" customHeight="1"/>
    <row r="227" s="34" customFormat="1" ht="18" customHeight="1"/>
    <row r="228" s="34" customFormat="1" ht="18" customHeight="1"/>
    <row r="229" s="34" customFormat="1" ht="18" customHeight="1"/>
    <row r="230" s="34" customFormat="1" ht="18" customHeight="1"/>
    <row r="231" s="34" customFormat="1" ht="18" customHeight="1"/>
    <row r="232" s="34" customFormat="1" ht="18" customHeight="1"/>
    <row r="233" s="34" customFormat="1" ht="18" customHeight="1"/>
    <row r="234" s="34" customFormat="1" ht="18" customHeight="1"/>
    <row r="235" s="34" customFormat="1" ht="18" customHeight="1"/>
    <row r="236" s="34" customFormat="1" ht="18" customHeight="1"/>
    <row r="237" s="34" customFormat="1" ht="18" customHeight="1"/>
    <row r="238" s="34" customFormat="1" ht="18" customHeight="1"/>
    <row r="239" s="34" customFormat="1" ht="18" customHeight="1"/>
    <row r="240" s="34" customFormat="1" ht="18" customHeight="1"/>
    <row r="241" s="34" customFormat="1" ht="18" customHeight="1"/>
    <row r="242" s="34" customFormat="1" ht="18" customHeight="1"/>
    <row r="243" s="34" customFormat="1" ht="18" customHeight="1"/>
    <row r="244" s="34" customFormat="1" ht="18" customHeight="1"/>
    <row r="245" s="34" customFormat="1" ht="18" customHeight="1"/>
    <row r="246" s="34" customFormat="1" ht="18" customHeight="1"/>
    <row r="247" s="34" customFormat="1" ht="18" customHeight="1"/>
    <row r="248" s="34" customFormat="1" ht="18" customHeight="1"/>
    <row r="249" s="34" customFormat="1" ht="18" customHeight="1"/>
    <row r="250" s="34" customFormat="1" ht="18" customHeight="1"/>
    <row r="251" s="34" customFormat="1" ht="18" customHeight="1"/>
    <row r="252" s="34" customFormat="1" ht="18" customHeight="1"/>
    <row r="253" s="34" customFormat="1" ht="18" customHeight="1"/>
    <row r="254" s="34" customFormat="1" ht="18" customHeight="1"/>
    <row r="255" s="34" customFormat="1" ht="18" customHeight="1"/>
    <row r="256" s="34" customFormat="1" ht="18" customHeight="1"/>
    <row r="257" s="34" customFormat="1" ht="18" customHeight="1"/>
    <row r="258" s="34" customFormat="1" ht="18" customHeight="1"/>
    <row r="259" s="34" customFormat="1" ht="18" customHeight="1"/>
    <row r="260" s="34" customFormat="1" ht="18" customHeight="1"/>
    <row r="261" s="34" customFormat="1" ht="18" customHeight="1"/>
    <row r="262" s="34" customFormat="1" ht="18" customHeight="1"/>
    <row r="263" s="34" customFormat="1" ht="18" customHeight="1"/>
    <row r="264" s="34" customFormat="1" ht="18" customHeight="1"/>
    <row r="265" s="34" customFormat="1" ht="18" customHeight="1"/>
    <row r="266" s="34" customFormat="1" ht="18" customHeight="1"/>
    <row r="267" s="34" customFormat="1" ht="18" customHeight="1"/>
    <row r="268" s="34" customFormat="1" ht="18" customHeight="1"/>
    <row r="269" s="34" customFormat="1" ht="18" customHeight="1"/>
    <row r="270" s="34" customFormat="1" ht="18" customHeight="1"/>
    <row r="271" s="34" customFormat="1" ht="18" customHeight="1"/>
    <row r="272" s="34" customFormat="1" ht="18" customHeight="1"/>
    <row r="273" s="34" customFormat="1" ht="18" customHeight="1"/>
    <row r="274" s="34" customFormat="1" ht="18" customHeight="1"/>
    <row r="275" s="34" customFormat="1" ht="18" customHeight="1"/>
    <row r="276" s="34" customFormat="1" ht="18" customHeight="1"/>
    <row r="277" s="34" customFormat="1" ht="18" customHeight="1"/>
    <row r="278" s="34" customFormat="1" ht="18" customHeight="1"/>
    <row r="279" s="34" customFormat="1" ht="18" customHeight="1"/>
    <row r="280" s="34" customFormat="1" ht="18" customHeight="1"/>
    <row r="281" s="34" customFormat="1" ht="18" customHeight="1"/>
    <row r="282" s="34" customFormat="1" ht="18" customHeight="1"/>
    <row r="283" s="34" customFormat="1" ht="18" customHeight="1"/>
    <row r="284" s="34" customFormat="1" ht="18" customHeight="1"/>
    <row r="285" s="34" customFormat="1" ht="18" customHeight="1"/>
    <row r="286" s="34" customFormat="1" ht="18" customHeight="1"/>
    <row r="287" s="34" customFormat="1" ht="18" customHeight="1"/>
    <row r="288" s="34" customFormat="1" ht="18" customHeight="1"/>
    <row r="289" s="34" customFormat="1" ht="18" customHeight="1"/>
    <row r="290" s="34" customFormat="1" ht="18" customHeight="1"/>
    <row r="291" s="34" customFormat="1" ht="18" customHeight="1"/>
    <row r="292" s="34" customFormat="1" ht="18" customHeight="1"/>
    <row r="293" s="34" customFormat="1" ht="18" customHeight="1"/>
    <row r="294" s="34" customFormat="1" ht="18" customHeight="1"/>
    <row r="295" s="34" customFormat="1" ht="18" customHeight="1"/>
    <row r="296" s="34" customFormat="1" ht="18" customHeight="1"/>
    <row r="297" s="34" customFormat="1" ht="18" customHeight="1"/>
    <row r="298" s="34" customFormat="1" ht="18" customHeight="1"/>
    <row r="299" s="34" customFormat="1" ht="18" customHeight="1"/>
    <row r="300" s="34" customFormat="1" ht="18" customHeight="1"/>
    <row r="301" s="34" customFormat="1" ht="18" customHeight="1"/>
    <row r="302" s="34" customFormat="1" ht="18" customHeight="1"/>
    <row r="303" s="34" customFormat="1" ht="18" customHeight="1"/>
    <row r="304" s="34" customFormat="1" ht="18" customHeight="1"/>
    <row r="305" s="34" customFormat="1" ht="18" customHeight="1"/>
    <row r="306" s="34" customFormat="1" ht="18" customHeight="1"/>
    <row r="307" s="34" customFormat="1" ht="18" customHeight="1"/>
    <row r="308" s="34" customFormat="1" ht="18" customHeight="1"/>
    <row r="309" s="34" customFormat="1" ht="18" customHeight="1"/>
    <row r="310" s="34" customFormat="1" ht="18" customHeight="1"/>
    <row r="311" s="34" customFormat="1" ht="18" customHeight="1"/>
    <row r="312" s="34" customFormat="1" ht="18" customHeight="1"/>
    <row r="313" s="34" customFormat="1" ht="18" customHeight="1"/>
    <row r="314" s="34" customFormat="1" ht="18" customHeight="1"/>
    <row r="315" s="34" customFormat="1" ht="18" customHeight="1"/>
    <row r="316" s="34" customFormat="1" ht="18" customHeight="1"/>
    <row r="317" s="34" customFormat="1" ht="18" customHeight="1"/>
    <row r="318" s="34" customFormat="1" ht="18" customHeight="1"/>
    <row r="319" s="34" customFormat="1" ht="18" customHeight="1"/>
    <row r="320" s="34" customFormat="1" ht="18" customHeight="1"/>
    <row r="321" s="34" customFormat="1" ht="18" customHeight="1"/>
    <row r="322" s="34" customFormat="1" ht="18" customHeight="1"/>
    <row r="323" s="34" customFormat="1" ht="18" customHeight="1"/>
    <row r="324" s="34" customFormat="1" ht="18" customHeight="1"/>
    <row r="325" s="34" customFormat="1" ht="18" customHeight="1"/>
    <row r="326" s="34" customFormat="1" ht="18" customHeight="1"/>
    <row r="327" s="34" customFormat="1" ht="18" customHeight="1"/>
    <row r="328" s="34" customFormat="1" ht="18" customHeight="1"/>
    <row r="329" s="34" customFormat="1" ht="18" customHeight="1"/>
    <row r="330" s="34" customFormat="1" ht="18" customHeight="1"/>
    <row r="331" s="34" customFormat="1" ht="18" customHeight="1"/>
    <row r="332" s="34" customFormat="1" ht="18" customHeight="1"/>
    <row r="333" s="34" customFormat="1" ht="18" customHeight="1"/>
    <row r="334" s="34" customFormat="1" ht="18" customHeight="1"/>
    <row r="335" s="34" customFormat="1" ht="18" customHeight="1"/>
    <row r="336" s="34" customFormat="1" ht="18" customHeight="1"/>
    <row r="337" s="34" customFormat="1" ht="18" customHeight="1"/>
    <row r="338" s="34" customFormat="1" ht="18" customHeight="1"/>
    <row r="339" s="34" customFormat="1" ht="18" customHeight="1"/>
    <row r="340" s="34" customFormat="1" ht="18" customHeight="1"/>
    <row r="341" s="34" customFormat="1" ht="18" customHeight="1"/>
    <row r="342" s="34" customFormat="1" ht="18" customHeight="1"/>
    <row r="343" s="34" customFormat="1" ht="18" customHeight="1"/>
    <row r="344" s="34" customFormat="1" ht="18" customHeight="1"/>
    <row r="345" s="34" customFormat="1" ht="18" customHeight="1"/>
    <row r="346" s="34" customFormat="1" ht="18" customHeight="1"/>
    <row r="347" s="34" customFormat="1" ht="18" customHeight="1"/>
    <row r="348" s="34" customFormat="1" ht="18" customHeight="1"/>
    <row r="349" s="34" customFormat="1" ht="18" customHeight="1"/>
    <row r="350" s="34" customFormat="1" ht="18" customHeight="1"/>
    <row r="351" s="34" customFormat="1" ht="18" customHeight="1"/>
    <row r="352" s="34" customFormat="1" ht="18" customHeight="1"/>
    <row r="353" s="34" customFormat="1" ht="18" customHeight="1"/>
    <row r="354" s="34" customFormat="1" ht="18" customHeight="1"/>
    <row r="355" s="34" customFormat="1" ht="18" customHeight="1"/>
    <row r="356" s="34" customFormat="1" ht="18" customHeight="1"/>
    <row r="357" s="34" customFormat="1" ht="18" customHeight="1"/>
    <row r="358" s="34" customFormat="1" ht="18" customHeight="1"/>
    <row r="359" s="34" customFormat="1" ht="18" customHeight="1"/>
    <row r="360" s="34" customFormat="1" ht="18" customHeight="1"/>
    <row r="361" s="34" customFormat="1" ht="18" customHeight="1"/>
    <row r="362" s="34" customFormat="1" ht="18" customHeight="1"/>
    <row r="363" s="34" customFormat="1" ht="18" customHeight="1"/>
    <row r="364" s="34" customFormat="1" ht="18" customHeight="1"/>
    <row r="365" s="34" customFormat="1" ht="18" customHeight="1"/>
    <row r="366" s="34" customFormat="1" ht="18" customHeight="1"/>
    <row r="367" s="34" customFormat="1" ht="18" customHeight="1"/>
    <row r="368" s="34" customFormat="1" ht="18" customHeight="1"/>
    <row r="369" s="34" customFormat="1" ht="18" customHeight="1"/>
    <row r="370" s="34" customFormat="1" ht="18" customHeight="1"/>
    <row r="371" s="34" customFormat="1" ht="18" customHeight="1"/>
    <row r="372" s="34" customFormat="1" ht="18" customHeight="1"/>
    <row r="373" s="34" customFormat="1" ht="18" customHeight="1"/>
    <row r="374" s="34" customFormat="1" ht="18" customHeight="1"/>
    <row r="375" s="34" customFormat="1" ht="18" customHeight="1"/>
    <row r="376" s="34" customFormat="1" ht="18" customHeight="1"/>
    <row r="377" s="34" customFormat="1" ht="18" customHeight="1"/>
    <row r="378" s="34" customFormat="1" ht="18" customHeight="1"/>
    <row r="379" s="34" customFormat="1" ht="18" customHeight="1"/>
    <row r="380" s="34" customFormat="1" ht="18" customHeight="1"/>
    <row r="381" s="34" customFormat="1" ht="18" customHeight="1"/>
    <row r="382" s="34" customFormat="1" ht="18" customHeight="1"/>
    <row r="383" s="34" customFormat="1" ht="18" customHeight="1"/>
    <row r="384" s="34" customFormat="1" ht="18" customHeight="1"/>
    <row r="385" s="34" customFormat="1" ht="18" customHeight="1"/>
    <row r="386" s="34" customFormat="1" ht="18" customHeight="1"/>
    <row r="387" s="34" customFormat="1" ht="18" customHeight="1"/>
    <row r="388" s="34" customFormat="1" ht="18" customHeight="1"/>
    <row r="389" s="34" customFormat="1" ht="18" customHeight="1"/>
    <row r="390" s="34" customFormat="1" ht="18" customHeight="1"/>
    <row r="391" s="34" customFormat="1" ht="18" customHeight="1"/>
    <row r="392" s="34" customFormat="1" ht="18" customHeight="1"/>
    <row r="393" s="34" customFormat="1" ht="18" customHeight="1"/>
    <row r="394" s="34" customFormat="1" ht="18" customHeight="1"/>
    <row r="395" s="34" customFormat="1" ht="18" customHeight="1"/>
    <row r="396" s="34" customFormat="1" ht="18" customHeight="1"/>
    <row r="397" s="34" customFormat="1" ht="18" customHeight="1"/>
    <row r="398" s="34" customFormat="1" ht="18" customHeight="1"/>
    <row r="399" s="34" customFormat="1" ht="18" customHeight="1"/>
    <row r="400" s="34" customFormat="1" ht="18" customHeight="1"/>
    <row r="401" s="34" customFormat="1" ht="18" customHeight="1"/>
    <row r="402" s="34" customFormat="1" ht="18" customHeight="1"/>
    <row r="403" s="34" customFormat="1" ht="18" customHeight="1"/>
    <row r="404" s="34" customFormat="1" ht="18" customHeight="1"/>
    <row r="405" s="34" customFormat="1" ht="18" customHeight="1"/>
    <row r="406" s="34" customFormat="1" ht="18" customHeight="1"/>
    <row r="407" s="34" customFormat="1" ht="18" customHeight="1"/>
    <row r="408" s="34" customFormat="1" ht="18" customHeight="1"/>
    <row r="409" s="34" customFormat="1" ht="18" customHeight="1"/>
    <row r="410" s="34" customFormat="1" ht="18" customHeight="1"/>
    <row r="411" s="34" customFormat="1" ht="18" customHeight="1"/>
    <row r="412" s="34" customFormat="1" ht="18" customHeight="1"/>
    <row r="413" s="34" customFormat="1" ht="18" customHeight="1"/>
    <row r="414" s="34" customFormat="1" ht="18" customHeight="1"/>
    <row r="415" s="34" customFormat="1" ht="18" customHeight="1"/>
    <row r="416" s="34" customFormat="1" ht="18" customHeight="1"/>
    <row r="417" s="34" customFormat="1" ht="18" customHeight="1"/>
    <row r="418" s="34" customFormat="1" ht="18" customHeight="1"/>
    <row r="419" s="34" customFormat="1" ht="18" customHeight="1"/>
    <row r="420" s="34" customFormat="1" ht="18" customHeight="1"/>
    <row r="421" s="34" customFormat="1" ht="18" customHeight="1"/>
    <row r="422" s="34" customFormat="1" ht="18" customHeight="1"/>
    <row r="423" s="34" customFormat="1" ht="18" customHeight="1"/>
    <row r="424" s="34" customFormat="1" ht="18" customHeight="1"/>
    <row r="425" s="34" customFormat="1" ht="18" customHeight="1"/>
    <row r="426" s="34" customFormat="1" ht="18" customHeight="1"/>
    <row r="427" s="34" customFormat="1" ht="18" customHeight="1"/>
    <row r="428" s="34" customFormat="1" ht="18" customHeight="1"/>
    <row r="429" s="34" customFormat="1" ht="18" customHeight="1"/>
    <row r="430" s="34" customFormat="1" ht="18" customHeight="1"/>
    <row r="431" s="34" customFormat="1" ht="18" customHeight="1"/>
    <row r="432" s="34" customFormat="1" ht="18" customHeight="1"/>
    <row r="433" s="34" customFormat="1" ht="18" customHeight="1"/>
    <row r="434" s="34" customFormat="1" ht="18" customHeight="1"/>
    <row r="435" s="34" customFormat="1" ht="18" customHeight="1"/>
    <row r="436" s="34" customFormat="1" ht="18" customHeight="1"/>
    <row r="437" s="34" customFormat="1" ht="18" customHeight="1"/>
    <row r="438" s="34" customFormat="1" ht="18" customHeight="1"/>
    <row r="439" s="34" customFormat="1" ht="18" customHeight="1"/>
    <row r="440" s="34" customFormat="1" ht="18" customHeight="1"/>
    <row r="441" s="34" customFormat="1" ht="18" customHeight="1"/>
    <row r="442" s="34" customFormat="1" ht="18" customHeight="1"/>
    <row r="443" s="34" customFormat="1" ht="18" customHeight="1"/>
    <row r="444" s="34" customFormat="1" ht="18" customHeight="1"/>
    <row r="445" s="34" customFormat="1" ht="18" customHeight="1"/>
    <row r="446" s="34" customFormat="1" ht="18" customHeight="1"/>
    <row r="447" s="34" customFormat="1" ht="18" customHeight="1"/>
    <row r="448" s="34" customFormat="1" ht="18" customHeight="1"/>
    <row r="449" s="34" customFormat="1" ht="18" customHeight="1"/>
    <row r="450" s="34" customFormat="1" ht="18" customHeight="1"/>
    <row r="451" s="34" customFormat="1" ht="18" customHeight="1"/>
    <row r="452" s="34" customFormat="1" ht="18" customHeight="1"/>
    <row r="453" s="34" customFormat="1" ht="18" customHeight="1"/>
    <row r="454" s="34" customFormat="1" ht="18" customHeight="1"/>
    <row r="455" s="34" customFormat="1" ht="18" customHeight="1"/>
    <row r="456" s="34" customFormat="1" ht="18" customHeight="1"/>
  </sheetData>
  <mergeCells count="341">
    <mergeCell ref="BZ5:CC5"/>
    <mergeCell ref="CD5:CE5"/>
    <mergeCell ref="CF5:CQ5"/>
    <mergeCell ref="CS5:CV5"/>
    <mergeCell ref="CW5:CZ5"/>
    <mergeCell ref="B4:S4"/>
    <mergeCell ref="U4:AL4"/>
    <mergeCell ref="AN4:BE4"/>
    <mergeCell ref="BG4:BX4"/>
    <mergeCell ref="BZ4:CC4"/>
    <mergeCell ref="CD4:CE4"/>
    <mergeCell ref="CF4:CQ4"/>
    <mergeCell ref="CS4:CV4"/>
    <mergeCell ref="CW4:CZ4"/>
    <mergeCell ref="U5:V5"/>
    <mergeCell ref="W5:Z5"/>
    <mergeCell ref="AA5:AL5"/>
    <mergeCell ref="AN5:AO5"/>
    <mergeCell ref="AP5:AS5"/>
    <mergeCell ref="AT5:BE5"/>
    <mergeCell ref="BG5:BH5"/>
    <mergeCell ref="BI5:BL5"/>
    <mergeCell ref="BM5:BX5"/>
    <mergeCell ref="BZ6:CC6"/>
    <mergeCell ref="CD6:CE6"/>
    <mergeCell ref="CF6:CQ6"/>
    <mergeCell ref="CS6:CV6"/>
    <mergeCell ref="CW6:CZ6"/>
    <mergeCell ref="BZ7:CC7"/>
    <mergeCell ref="CD7:CE7"/>
    <mergeCell ref="CF7:CQ7"/>
    <mergeCell ref="CS7:CV7"/>
    <mergeCell ref="CW7:CZ7"/>
    <mergeCell ref="BZ8:CC8"/>
    <mergeCell ref="CD8:CE8"/>
    <mergeCell ref="CF8:CQ8"/>
    <mergeCell ref="CS8:CV8"/>
    <mergeCell ref="CW8:CZ8"/>
    <mergeCell ref="AN9:AO9"/>
    <mergeCell ref="AP9:AS9"/>
    <mergeCell ref="AT9:BE9"/>
    <mergeCell ref="BZ9:CC9"/>
    <mergeCell ref="CD9:CE9"/>
    <mergeCell ref="CF9:CQ9"/>
    <mergeCell ref="CS9:CV9"/>
    <mergeCell ref="CW9:CZ9"/>
    <mergeCell ref="AT13:BE13"/>
    <mergeCell ref="CS13:CV13"/>
    <mergeCell ref="CW13:CZ13"/>
    <mergeCell ref="BG10:BX10"/>
    <mergeCell ref="BZ10:CC10"/>
    <mergeCell ref="CD10:CE10"/>
    <mergeCell ref="CF10:CQ10"/>
    <mergeCell ref="CS10:CV10"/>
    <mergeCell ref="CW10:CZ10"/>
    <mergeCell ref="BG11:BH11"/>
    <mergeCell ref="BI11:BL11"/>
    <mergeCell ref="BM11:BX11"/>
    <mergeCell ref="CS11:CV11"/>
    <mergeCell ref="CW11:CZ11"/>
    <mergeCell ref="AN16:BE16"/>
    <mergeCell ref="BG16:BX16"/>
    <mergeCell ref="AN17:AQ17"/>
    <mergeCell ref="AR17:AS17"/>
    <mergeCell ref="AT17:AW17"/>
    <mergeCell ref="AX17:BE17"/>
    <mergeCell ref="BG17:BJ17"/>
    <mergeCell ref="BK17:BL17"/>
    <mergeCell ref="BM17:BP17"/>
    <mergeCell ref="BQ17:BX17"/>
    <mergeCell ref="B28:S28"/>
    <mergeCell ref="U28:AL28"/>
    <mergeCell ref="AN18:BE18"/>
    <mergeCell ref="BG18:BX18"/>
    <mergeCell ref="AN19:AQ19"/>
    <mergeCell ref="AR19:AS19"/>
    <mergeCell ref="AT19:AW19"/>
    <mergeCell ref="AX19:BE19"/>
    <mergeCell ref="BG19:BJ19"/>
    <mergeCell ref="BK19:BL19"/>
    <mergeCell ref="BM19:BP19"/>
    <mergeCell ref="BQ19:BX19"/>
    <mergeCell ref="D24:G25"/>
    <mergeCell ref="H24:S25"/>
    <mergeCell ref="D18:G19"/>
    <mergeCell ref="H18:S19"/>
    <mergeCell ref="W26:Z27"/>
    <mergeCell ref="B20:S20"/>
    <mergeCell ref="U20:AL20"/>
    <mergeCell ref="B21:C21"/>
    <mergeCell ref="D21:G21"/>
    <mergeCell ref="H21:S21"/>
    <mergeCell ref="U21:V21"/>
    <mergeCell ref="W21:Z21"/>
    <mergeCell ref="AA29:AL29"/>
    <mergeCell ref="B36:S36"/>
    <mergeCell ref="U36:AL36"/>
    <mergeCell ref="B37:C37"/>
    <mergeCell ref="D37:G37"/>
    <mergeCell ref="H37:S37"/>
    <mergeCell ref="U37:V37"/>
    <mergeCell ref="W37:Z37"/>
    <mergeCell ref="AA37:AL37"/>
    <mergeCell ref="B34:C35"/>
    <mergeCell ref="D34:G35"/>
    <mergeCell ref="H34:S35"/>
    <mergeCell ref="B32:C33"/>
    <mergeCell ref="B30:C31"/>
    <mergeCell ref="D32:G33"/>
    <mergeCell ref="U29:V29"/>
    <mergeCell ref="W29:Z29"/>
    <mergeCell ref="B44:S44"/>
    <mergeCell ref="U44:AL44"/>
    <mergeCell ref="B45:C45"/>
    <mergeCell ref="D45:G45"/>
    <mergeCell ref="H45:S45"/>
    <mergeCell ref="U45:X45"/>
    <mergeCell ref="Y45:Z45"/>
    <mergeCell ref="AA45:AD45"/>
    <mergeCell ref="AE45:AL45"/>
    <mergeCell ref="U46:AL46"/>
    <mergeCell ref="U47:X47"/>
    <mergeCell ref="Y47:Z47"/>
    <mergeCell ref="AA47:AD47"/>
    <mergeCell ref="AE47:AL47"/>
    <mergeCell ref="B52:S52"/>
    <mergeCell ref="B53:C53"/>
    <mergeCell ref="D53:G53"/>
    <mergeCell ref="H53:S53"/>
    <mergeCell ref="B60:S60"/>
    <mergeCell ref="B61:C61"/>
    <mergeCell ref="D61:G61"/>
    <mergeCell ref="H61:S61"/>
    <mergeCell ref="B68:S68"/>
    <mergeCell ref="B69:E69"/>
    <mergeCell ref="F69:G69"/>
    <mergeCell ref="H69:K69"/>
    <mergeCell ref="L69:S69"/>
    <mergeCell ref="H62:S63"/>
    <mergeCell ref="B64:C65"/>
    <mergeCell ref="B66:C67"/>
    <mergeCell ref="D66:G67"/>
    <mergeCell ref="B70:S70"/>
    <mergeCell ref="B71:E71"/>
    <mergeCell ref="F71:G71"/>
    <mergeCell ref="H71:K71"/>
    <mergeCell ref="L71:S71"/>
    <mergeCell ref="AA26:AL27"/>
    <mergeCell ref="U22:V23"/>
    <mergeCell ref="AA22:AL23"/>
    <mergeCell ref="AA24:AL25"/>
    <mergeCell ref="U26:V27"/>
    <mergeCell ref="W22:Z23"/>
    <mergeCell ref="W24:Z25"/>
    <mergeCell ref="B24:C25"/>
    <mergeCell ref="B50:C51"/>
    <mergeCell ref="D50:G51"/>
    <mergeCell ref="H50:S51"/>
    <mergeCell ref="B48:C49"/>
    <mergeCell ref="D48:G49"/>
    <mergeCell ref="H48:S49"/>
    <mergeCell ref="H66:S67"/>
    <mergeCell ref="D64:G65"/>
    <mergeCell ref="H64:S65"/>
    <mergeCell ref="B62:C63"/>
    <mergeCell ref="D62:G63"/>
    <mergeCell ref="B58:C59"/>
    <mergeCell ref="D58:G59"/>
    <mergeCell ref="H58:S59"/>
    <mergeCell ref="B54:C55"/>
    <mergeCell ref="D54:G55"/>
    <mergeCell ref="H54:S55"/>
    <mergeCell ref="B46:C47"/>
    <mergeCell ref="D46:G47"/>
    <mergeCell ref="H46:S47"/>
    <mergeCell ref="B56:C57"/>
    <mergeCell ref="D56:G57"/>
    <mergeCell ref="H56:S57"/>
    <mergeCell ref="D42:G43"/>
    <mergeCell ref="B38:C39"/>
    <mergeCell ref="D38:G39"/>
    <mergeCell ref="H38:S39"/>
    <mergeCell ref="B42:C43"/>
    <mergeCell ref="B40:C41"/>
    <mergeCell ref="B29:C29"/>
    <mergeCell ref="D29:G29"/>
    <mergeCell ref="H29:S29"/>
    <mergeCell ref="U2:AL3"/>
    <mergeCell ref="B2:S3"/>
    <mergeCell ref="B16:C17"/>
    <mergeCell ref="D16:G17"/>
    <mergeCell ref="H16:S17"/>
    <mergeCell ref="B22:C23"/>
    <mergeCell ref="D22:G23"/>
    <mergeCell ref="H22:S23"/>
    <mergeCell ref="W10:Z11"/>
    <mergeCell ref="AA10:AL11"/>
    <mergeCell ref="U14:V15"/>
    <mergeCell ref="U10:V11"/>
    <mergeCell ref="AA21:AL21"/>
    <mergeCell ref="B12:S12"/>
    <mergeCell ref="U12:AL12"/>
    <mergeCell ref="B13:C13"/>
    <mergeCell ref="D13:G13"/>
    <mergeCell ref="H13:S13"/>
    <mergeCell ref="U13:V13"/>
    <mergeCell ref="W13:Z13"/>
    <mergeCell ref="AA13:AL13"/>
    <mergeCell ref="B5:C5"/>
    <mergeCell ref="D5:G5"/>
    <mergeCell ref="H5:S5"/>
    <mergeCell ref="U6:V7"/>
    <mergeCell ref="BG6:BH7"/>
    <mergeCell ref="U8:V9"/>
    <mergeCell ref="BG8:BH9"/>
    <mergeCell ref="B6:C7"/>
    <mergeCell ref="AN6:AO7"/>
    <mergeCell ref="B10:C11"/>
    <mergeCell ref="AN10:AO11"/>
    <mergeCell ref="W8:Z9"/>
    <mergeCell ref="AA8:AL9"/>
    <mergeCell ref="AN8:BE8"/>
    <mergeCell ref="CS2:CZ3"/>
    <mergeCell ref="BG2:BX3"/>
    <mergeCell ref="AP14:AS15"/>
    <mergeCell ref="AT14:BE15"/>
    <mergeCell ref="AP10:AS11"/>
    <mergeCell ref="AT10:BE11"/>
    <mergeCell ref="BZ2:CQ3"/>
    <mergeCell ref="BI14:BL15"/>
    <mergeCell ref="BM14:BX15"/>
    <mergeCell ref="BG12:BH13"/>
    <mergeCell ref="BI12:BL13"/>
    <mergeCell ref="AN2:BE3"/>
    <mergeCell ref="BM12:BX13"/>
    <mergeCell ref="AP6:AS7"/>
    <mergeCell ref="AT6:BE7"/>
    <mergeCell ref="BM6:BX7"/>
    <mergeCell ref="BI8:BL9"/>
    <mergeCell ref="BM8:BX9"/>
    <mergeCell ref="BG14:BH15"/>
    <mergeCell ref="AN12:BE12"/>
    <mergeCell ref="CS12:CV12"/>
    <mergeCell ref="CW12:CZ12"/>
    <mergeCell ref="AN13:AO13"/>
    <mergeCell ref="AP13:AS13"/>
    <mergeCell ref="DS15:DV19"/>
    <mergeCell ref="DW15:DZ19"/>
    <mergeCell ref="EA15:EH19"/>
    <mergeCell ref="DJ15:DQ19"/>
    <mergeCell ref="W16:Z17"/>
    <mergeCell ref="W18:Z19"/>
    <mergeCell ref="AA18:AL19"/>
    <mergeCell ref="B18:C19"/>
    <mergeCell ref="BI6:BL7"/>
    <mergeCell ref="D14:G15"/>
    <mergeCell ref="H14:S15"/>
    <mergeCell ref="D10:G11"/>
    <mergeCell ref="H10:S11"/>
    <mergeCell ref="W6:Z7"/>
    <mergeCell ref="AA6:AL7"/>
    <mergeCell ref="D6:G7"/>
    <mergeCell ref="H6:S7"/>
    <mergeCell ref="B8:C9"/>
    <mergeCell ref="D8:G9"/>
    <mergeCell ref="H8:S9"/>
    <mergeCell ref="DS10:DV14"/>
    <mergeCell ref="DW10:DZ14"/>
    <mergeCell ref="DB15:DE19"/>
    <mergeCell ref="DF15:DI19"/>
    <mergeCell ref="DS2:EH3"/>
    <mergeCell ref="DS5:DV9"/>
    <mergeCell ref="DW5:DZ9"/>
    <mergeCell ref="EA5:EH9"/>
    <mergeCell ref="EA10:EH14"/>
    <mergeCell ref="DB2:DQ3"/>
    <mergeCell ref="DB5:DE9"/>
    <mergeCell ref="DF5:DI9"/>
    <mergeCell ref="DB10:DE14"/>
    <mergeCell ref="DF10:DI14"/>
    <mergeCell ref="DJ10:DQ14"/>
    <mergeCell ref="DJ5:DQ9"/>
    <mergeCell ref="DB4:DE4"/>
    <mergeCell ref="DF4:DI4"/>
    <mergeCell ref="DJ4:DQ4"/>
    <mergeCell ref="DS4:DV4"/>
    <mergeCell ref="DW4:DZ4"/>
    <mergeCell ref="EA4:EH4"/>
    <mergeCell ref="DJ35:DQ39"/>
    <mergeCell ref="DJ25:DQ29"/>
    <mergeCell ref="DS20:DV24"/>
    <mergeCell ref="DW20:DZ24"/>
    <mergeCell ref="EA20:EH24"/>
    <mergeCell ref="DS25:DV29"/>
    <mergeCell ref="DW25:DZ29"/>
    <mergeCell ref="EA25:EH29"/>
    <mergeCell ref="DB20:DE24"/>
    <mergeCell ref="DF20:DI24"/>
    <mergeCell ref="DJ20:DQ24"/>
    <mergeCell ref="DJ30:DQ34"/>
    <mergeCell ref="W42:Z43"/>
    <mergeCell ref="U42:V43"/>
    <mergeCell ref="AA42:AL43"/>
    <mergeCell ref="DB25:DE29"/>
    <mergeCell ref="DF25:DI29"/>
    <mergeCell ref="DB35:DE39"/>
    <mergeCell ref="DF35:DI39"/>
    <mergeCell ref="B14:C15"/>
    <mergeCell ref="AN14:AO15"/>
    <mergeCell ref="AA34:AL35"/>
    <mergeCell ref="U30:V31"/>
    <mergeCell ref="AA30:AL31"/>
    <mergeCell ref="AA32:AL33"/>
    <mergeCell ref="W40:Z41"/>
    <mergeCell ref="AA14:AL15"/>
    <mergeCell ref="W14:Z15"/>
    <mergeCell ref="H42:S43"/>
    <mergeCell ref="B26:C27"/>
    <mergeCell ref="D26:G27"/>
    <mergeCell ref="H26:S27"/>
    <mergeCell ref="AA16:AL17"/>
    <mergeCell ref="U16:V17"/>
    <mergeCell ref="U18:V19"/>
    <mergeCell ref="U24:V25"/>
    <mergeCell ref="U40:V41"/>
    <mergeCell ref="W38:Z39"/>
    <mergeCell ref="U38:V39"/>
    <mergeCell ref="AA38:AL39"/>
    <mergeCell ref="AA40:AL41"/>
    <mergeCell ref="D40:G41"/>
    <mergeCell ref="H40:S41"/>
    <mergeCell ref="DB30:DE34"/>
    <mergeCell ref="DF30:DI34"/>
    <mergeCell ref="D30:G31"/>
    <mergeCell ref="U34:V35"/>
    <mergeCell ref="W34:Z35"/>
    <mergeCell ref="H32:S33"/>
    <mergeCell ref="U32:V33"/>
    <mergeCell ref="W30:Z31"/>
    <mergeCell ref="W32:Z33"/>
    <mergeCell ref="H30:S31"/>
  </mergeCells>
  <phoneticPr fontId="32"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D58"/>
  <sheetViews>
    <sheetView showGridLines="0" workbookViewId="0">
      <selection activeCell="D30" sqref="D30"/>
    </sheetView>
  </sheetViews>
  <sheetFormatPr defaultColWidth="9" defaultRowHeight="40.049999999999997" customHeight="1"/>
  <cols>
    <col min="2" max="2" width="16.77734375" style="25" customWidth="1"/>
    <col min="3" max="3" width="25.77734375" style="25" customWidth="1"/>
    <col min="4" max="4" width="100.77734375" style="25" customWidth="1"/>
  </cols>
  <sheetData>
    <row r="2" spans="2:4" ht="40.049999999999997" customHeight="1">
      <c r="B2" s="26" t="s">
        <v>1215</v>
      </c>
      <c r="C2" s="26" t="s">
        <v>1216</v>
      </c>
      <c r="D2" s="26" t="s">
        <v>1217</v>
      </c>
    </row>
    <row r="3" spans="2:4" ht="40.049999999999997" customHeight="1">
      <c r="B3" s="27" t="s">
        <v>1218</v>
      </c>
      <c r="C3" s="27" t="s">
        <v>1219</v>
      </c>
      <c r="D3" s="27" t="s">
        <v>1220</v>
      </c>
    </row>
    <row r="4" spans="2:4" ht="40.049999999999997" customHeight="1">
      <c r="B4" s="28" t="s">
        <v>155</v>
      </c>
      <c r="C4" s="29">
        <v>2</v>
      </c>
      <c r="D4" s="28" t="s">
        <v>1221</v>
      </c>
    </row>
    <row r="5" spans="2:4" ht="40.049999999999997" customHeight="1">
      <c r="B5" s="27" t="s">
        <v>62</v>
      </c>
      <c r="C5" s="30">
        <v>2</v>
      </c>
      <c r="D5" s="27" t="s">
        <v>1222</v>
      </c>
    </row>
    <row r="6" spans="2:4" ht="40.049999999999997" customHeight="1">
      <c r="B6" s="28" t="s">
        <v>1223</v>
      </c>
      <c r="C6" s="29">
        <v>2</v>
      </c>
      <c r="D6" s="28" t="s">
        <v>1224</v>
      </c>
    </row>
    <row r="7" spans="2:4" ht="40.049999999999997" customHeight="1">
      <c r="B7" s="27" t="s">
        <v>1225</v>
      </c>
      <c r="C7" s="30">
        <v>2</v>
      </c>
      <c r="D7" s="27" t="s">
        <v>1226</v>
      </c>
    </row>
    <row r="8" spans="2:4" ht="40.049999999999997" customHeight="1">
      <c r="B8" s="28" t="s">
        <v>1227</v>
      </c>
      <c r="C8" s="29">
        <v>0</v>
      </c>
      <c r="D8" s="28" t="s">
        <v>1228</v>
      </c>
    </row>
    <row r="9" spans="2:4" ht="40.049999999999997" customHeight="1">
      <c r="B9" s="27" t="s">
        <v>1229</v>
      </c>
      <c r="C9" s="27" t="s">
        <v>1230</v>
      </c>
      <c r="D9" s="27" t="s">
        <v>1231</v>
      </c>
    </row>
    <row r="10" spans="2:4" ht="40.049999999999997" customHeight="1">
      <c r="B10" s="28" t="s">
        <v>1232</v>
      </c>
      <c r="C10" s="29">
        <v>1</v>
      </c>
      <c r="D10" s="28" t="s">
        <v>1233</v>
      </c>
    </row>
    <row r="11" spans="2:4" ht="40.049999999999997" customHeight="1">
      <c r="B11" s="27" t="s">
        <v>63</v>
      </c>
      <c r="C11" s="27" t="s">
        <v>1230</v>
      </c>
      <c r="D11" s="27" t="s">
        <v>1234</v>
      </c>
    </row>
    <row r="12" spans="2:4" ht="40.049999999999997" customHeight="1">
      <c r="B12" s="28" t="s">
        <v>1235</v>
      </c>
      <c r="C12" s="29">
        <v>1</v>
      </c>
      <c r="D12" s="28" t="s">
        <v>1236</v>
      </c>
    </row>
    <row r="13" spans="2:4" ht="40.049999999999997" customHeight="1">
      <c r="B13" s="27" t="s">
        <v>1237</v>
      </c>
      <c r="C13" s="27" t="s">
        <v>1238</v>
      </c>
      <c r="D13" s="27" t="s">
        <v>1239</v>
      </c>
    </row>
    <row r="14" spans="2:4" ht="40.049999999999997" customHeight="1">
      <c r="B14" s="28" t="s">
        <v>121</v>
      </c>
      <c r="C14" s="28" t="s">
        <v>1238</v>
      </c>
      <c r="D14" s="28" t="s">
        <v>1240</v>
      </c>
    </row>
    <row r="15" spans="2:4" ht="40.049999999999997" customHeight="1">
      <c r="B15" s="27" t="s">
        <v>1241</v>
      </c>
      <c r="C15" s="30">
        <v>3</v>
      </c>
      <c r="D15" s="27" t="s">
        <v>1242</v>
      </c>
    </row>
    <row r="17" spans="2:4" ht="40.049999999999997" customHeight="1">
      <c r="B17" s="31" t="s">
        <v>1243</v>
      </c>
      <c r="C17" s="31" t="s">
        <v>1216</v>
      </c>
      <c r="D17" s="31" t="s">
        <v>1217</v>
      </c>
    </row>
    <row r="18" spans="2:4" ht="40.049999999999997" customHeight="1">
      <c r="B18" s="28" t="s">
        <v>1244</v>
      </c>
      <c r="C18" s="29">
        <v>1</v>
      </c>
      <c r="D18" s="28" t="s">
        <v>1245</v>
      </c>
    </row>
    <row r="19" spans="2:4" ht="40.049999999999997" customHeight="1">
      <c r="B19" s="26" t="s">
        <v>1246</v>
      </c>
      <c r="C19" s="26">
        <v>0</v>
      </c>
      <c r="D19" s="26" t="s">
        <v>1247</v>
      </c>
    </row>
    <row r="20" spans="2:4" ht="40.049999999999997" customHeight="1">
      <c r="B20" s="28" t="s">
        <v>1248</v>
      </c>
      <c r="C20" s="29">
        <v>2</v>
      </c>
      <c r="D20" s="28" t="s">
        <v>1249</v>
      </c>
    </row>
    <row r="21" spans="2:4" ht="40.049999999999997" customHeight="1">
      <c r="B21" s="26" t="s">
        <v>1250</v>
      </c>
      <c r="C21" s="26">
        <v>2</v>
      </c>
      <c r="D21" s="26" t="s">
        <v>1251</v>
      </c>
    </row>
    <row r="22" spans="2:4" ht="40.049999999999997" customHeight="1">
      <c r="B22" s="28" t="s">
        <v>1252</v>
      </c>
      <c r="C22" s="29">
        <v>2</v>
      </c>
      <c r="D22" s="28" t="s">
        <v>1253</v>
      </c>
    </row>
    <row r="23" spans="2:4" ht="40.049999999999997" customHeight="1">
      <c r="B23" s="26" t="s">
        <v>1254</v>
      </c>
      <c r="C23" s="26">
        <v>2</v>
      </c>
      <c r="D23" s="26" t="s">
        <v>1255</v>
      </c>
    </row>
    <row r="24" spans="2:4" ht="40.049999999999997" customHeight="1">
      <c r="B24" s="28" t="s">
        <v>1256</v>
      </c>
      <c r="C24" s="29">
        <v>1</v>
      </c>
      <c r="D24" s="28" t="s">
        <v>1257</v>
      </c>
    </row>
    <row r="25" spans="2:4" ht="40.049999999999997" customHeight="1">
      <c r="B25" s="26" t="s">
        <v>1258</v>
      </c>
      <c r="C25" s="26" t="s">
        <v>1238</v>
      </c>
      <c r="D25" s="26" t="s">
        <v>1259</v>
      </c>
    </row>
    <row r="26" spans="2:4" ht="40.049999999999997" customHeight="1">
      <c r="B26" s="28" t="s">
        <v>1260</v>
      </c>
      <c r="C26" s="29">
        <v>0</v>
      </c>
      <c r="D26" s="28" t="s">
        <v>1261</v>
      </c>
    </row>
    <row r="27" spans="2:4" ht="40.049999999999997" customHeight="1">
      <c r="B27" s="26" t="s">
        <v>1262</v>
      </c>
      <c r="C27" s="26">
        <v>2</v>
      </c>
      <c r="D27" s="26" t="s">
        <v>1263</v>
      </c>
    </row>
    <row r="28" spans="2:4" ht="40.049999999999997" customHeight="1">
      <c r="B28" s="28" t="s">
        <v>1264</v>
      </c>
      <c r="C28" s="29">
        <v>1</v>
      </c>
      <c r="D28" s="28" t="s">
        <v>1265</v>
      </c>
    </row>
    <row r="29" spans="2:4" ht="40.049999999999997" customHeight="1">
      <c r="B29" s="26" t="s">
        <v>1266</v>
      </c>
      <c r="C29" s="26" t="s">
        <v>1230</v>
      </c>
      <c r="D29" s="26" t="s">
        <v>1267</v>
      </c>
    </row>
    <row r="30" spans="2:4" ht="40.049999999999997" customHeight="1">
      <c r="B30" s="28" t="s">
        <v>1268</v>
      </c>
      <c r="C30" s="29">
        <v>2</v>
      </c>
      <c r="D30" s="95" t="s">
        <v>1606</v>
      </c>
    </row>
    <row r="31" spans="2:4" ht="40.049999999999997" customHeight="1">
      <c r="B31" s="26" t="s">
        <v>1269</v>
      </c>
      <c r="C31" s="26" t="s">
        <v>1238</v>
      </c>
      <c r="D31" s="26" t="s">
        <v>1270</v>
      </c>
    </row>
    <row r="32" spans="2:4" ht="69.599999999999994" customHeight="1">
      <c r="B32" s="28" t="s">
        <v>1271</v>
      </c>
      <c r="C32" s="29" t="s">
        <v>1238</v>
      </c>
      <c r="D32" s="28" t="s">
        <v>1272</v>
      </c>
    </row>
    <row r="34" spans="2:4" ht="40.049999999999997" customHeight="1">
      <c r="B34" s="32" t="s">
        <v>1273</v>
      </c>
      <c r="C34" s="32" t="s">
        <v>1274</v>
      </c>
      <c r="D34" s="32" t="s">
        <v>1217</v>
      </c>
    </row>
    <row r="35" spans="2:4" ht="40.049999999999997" customHeight="1">
      <c r="B35" s="33" t="s">
        <v>1275</v>
      </c>
      <c r="C35" s="33" t="s">
        <v>1276</v>
      </c>
      <c r="D35" s="33" t="s">
        <v>1277</v>
      </c>
    </row>
    <row r="36" spans="2:4" ht="40.049999999999997" customHeight="1">
      <c r="B36" s="28" t="s">
        <v>1278</v>
      </c>
      <c r="C36" s="28" t="s">
        <v>1276</v>
      </c>
      <c r="D36" s="28" t="s">
        <v>1279</v>
      </c>
    </row>
    <row r="37" spans="2:4" ht="40.049999999999997" customHeight="1">
      <c r="B37" s="33" t="s">
        <v>1280</v>
      </c>
      <c r="C37" s="33" t="s">
        <v>1276</v>
      </c>
      <c r="D37" s="33" t="s">
        <v>1281</v>
      </c>
    </row>
    <row r="38" spans="2:4" ht="40.049999999999997" customHeight="1">
      <c r="B38" s="28" t="s">
        <v>1282</v>
      </c>
      <c r="C38" s="28" t="s">
        <v>1276</v>
      </c>
      <c r="D38" s="28" t="s">
        <v>1283</v>
      </c>
    </row>
    <row r="39" spans="2:4" ht="40.049999999999997" customHeight="1">
      <c r="B39" s="33" t="s">
        <v>1284</v>
      </c>
      <c r="C39" s="33" t="s">
        <v>1276</v>
      </c>
      <c r="D39" s="33" t="s">
        <v>1285</v>
      </c>
    </row>
    <row r="40" spans="2:4" ht="40.049999999999997" customHeight="1">
      <c r="B40" s="28" t="s">
        <v>1286</v>
      </c>
      <c r="C40" s="28" t="s">
        <v>1276</v>
      </c>
      <c r="D40" s="28" t="s">
        <v>1287</v>
      </c>
    </row>
    <row r="41" spans="2:4" ht="40.049999999999997" customHeight="1">
      <c r="B41" s="33" t="s">
        <v>1288</v>
      </c>
      <c r="C41" s="33" t="s">
        <v>1289</v>
      </c>
      <c r="D41" s="33" t="s">
        <v>1290</v>
      </c>
    </row>
    <row r="42" spans="2:4" ht="40.049999999999997" customHeight="1">
      <c r="B42" s="28" t="s">
        <v>1291</v>
      </c>
      <c r="C42" s="28" t="s">
        <v>1289</v>
      </c>
      <c r="D42" s="28" t="s">
        <v>1292</v>
      </c>
    </row>
    <row r="43" spans="2:4" ht="40.049999999999997" customHeight="1">
      <c r="B43" s="33" t="s">
        <v>1293</v>
      </c>
      <c r="C43" s="33" t="s">
        <v>1289</v>
      </c>
      <c r="D43" s="33" t="s">
        <v>1294</v>
      </c>
    </row>
    <row r="44" spans="2:4" ht="40.049999999999997" customHeight="1">
      <c r="B44" s="28" t="s">
        <v>1295</v>
      </c>
      <c r="C44" s="28" t="s">
        <v>1296</v>
      </c>
      <c r="D44" s="28" t="s">
        <v>1297</v>
      </c>
    </row>
    <row r="45" spans="2:4" ht="40.049999999999997" customHeight="1">
      <c r="B45" s="33" t="s">
        <v>1298</v>
      </c>
      <c r="C45" s="33" t="s">
        <v>1296</v>
      </c>
      <c r="D45" s="33" t="s">
        <v>1299</v>
      </c>
    </row>
    <row r="46" spans="2:4" ht="40.049999999999997" customHeight="1">
      <c r="B46" s="28" t="s">
        <v>1300</v>
      </c>
      <c r="C46" s="28" t="s">
        <v>1296</v>
      </c>
      <c r="D46" s="28" t="s">
        <v>1301</v>
      </c>
    </row>
    <row r="47" spans="2:4" ht="40.049999999999997" customHeight="1">
      <c r="B47" s="33" t="s">
        <v>1302</v>
      </c>
      <c r="C47" s="33" t="s">
        <v>1303</v>
      </c>
      <c r="D47" s="33" t="s">
        <v>1304</v>
      </c>
    </row>
    <row r="48" spans="2:4" ht="40.049999999999997" customHeight="1">
      <c r="B48" s="28" t="s">
        <v>1305</v>
      </c>
      <c r="C48" s="28" t="s">
        <v>1303</v>
      </c>
      <c r="D48" s="28" t="s">
        <v>1306</v>
      </c>
    </row>
    <row r="49" spans="2:4" ht="40.049999999999997" customHeight="1">
      <c r="B49" s="33" t="s">
        <v>1307</v>
      </c>
      <c r="C49" s="33" t="s">
        <v>1303</v>
      </c>
      <c r="D49" s="33" t="s">
        <v>1308</v>
      </c>
    </row>
    <row r="50" spans="2:4" ht="40.049999999999997" customHeight="1">
      <c r="B50" s="28" t="s">
        <v>1309</v>
      </c>
      <c r="C50" s="28" t="s">
        <v>1310</v>
      </c>
      <c r="D50" s="28" t="s">
        <v>1311</v>
      </c>
    </row>
    <row r="51" spans="2:4" ht="40.049999999999997" customHeight="1">
      <c r="B51" s="33" t="s">
        <v>1312</v>
      </c>
      <c r="C51" s="33" t="s">
        <v>1310</v>
      </c>
      <c r="D51" s="33" t="s">
        <v>1313</v>
      </c>
    </row>
    <row r="52" spans="2:4" ht="40.049999999999997" customHeight="1">
      <c r="B52" s="28" t="s">
        <v>1314</v>
      </c>
      <c r="C52" s="28" t="s">
        <v>1310</v>
      </c>
      <c r="D52" s="28" t="s">
        <v>1315</v>
      </c>
    </row>
    <row r="53" spans="2:4" ht="40.049999999999997" customHeight="1">
      <c r="B53" s="33" t="s">
        <v>1316</v>
      </c>
      <c r="C53" s="33" t="s">
        <v>79</v>
      </c>
      <c r="D53" s="33" t="s">
        <v>1317</v>
      </c>
    </row>
    <row r="54" spans="2:4" ht="40.049999999999997" customHeight="1">
      <c r="B54" s="28" t="s">
        <v>1318</v>
      </c>
      <c r="C54" s="28" t="s">
        <v>79</v>
      </c>
      <c r="D54" s="28" t="s">
        <v>1319</v>
      </c>
    </row>
    <row r="55" spans="2:4" ht="40.049999999999997" customHeight="1">
      <c r="B55" s="33" t="s">
        <v>1320</v>
      </c>
      <c r="C55" s="33" t="s">
        <v>79</v>
      </c>
      <c r="D55" s="33" t="s">
        <v>1321</v>
      </c>
    </row>
    <row r="56" spans="2:4" ht="62.4" customHeight="1">
      <c r="B56" s="28" t="s">
        <v>1322</v>
      </c>
      <c r="C56" s="28" t="s">
        <v>94</v>
      </c>
      <c r="D56" s="28" t="s">
        <v>1323</v>
      </c>
    </row>
    <row r="57" spans="2:4" ht="40.049999999999997" customHeight="1">
      <c r="B57" s="33" t="s">
        <v>1324</v>
      </c>
      <c r="C57" s="33" t="s">
        <v>94</v>
      </c>
      <c r="D57" s="33" t="s">
        <v>1325</v>
      </c>
    </row>
    <row r="58" spans="2:4" ht="40.049999999999997" customHeight="1">
      <c r="B58" s="28" t="s">
        <v>1326</v>
      </c>
      <c r="C58" s="28" t="s">
        <v>94</v>
      </c>
      <c r="D58" s="28" t="s">
        <v>1327</v>
      </c>
    </row>
  </sheetData>
  <phoneticPr fontId="3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BH536"/>
  <sheetViews>
    <sheetView showGridLines="0" workbookViewId="0">
      <selection activeCell="BI174" sqref="BI174"/>
    </sheetView>
  </sheetViews>
  <sheetFormatPr defaultColWidth="3" defaultRowHeight="13.8"/>
  <sheetData>
    <row r="1" spans="2:60" s="25" customFormat="1" ht="18" customHeight="1"/>
    <row r="2" spans="2:60" s="25" customFormat="1" ht="18" customHeight="1">
      <c r="B2" s="843" t="s">
        <v>1328</v>
      </c>
      <c r="C2" s="843"/>
      <c r="D2" s="843"/>
      <c r="E2" s="843"/>
      <c r="F2" s="843"/>
      <c r="G2" s="843"/>
      <c r="H2" s="843"/>
      <c r="I2" s="843"/>
      <c r="J2" s="843"/>
      <c r="K2" s="843"/>
      <c r="L2" s="843"/>
      <c r="M2" s="843"/>
      <c r="N2" s="843"/>
      <c r="O2" s="843"/>
      <c r="P2" s="843"/>
      <c r="Q2" s="843"/>
      <c r="R2" s="843"/>
      <c r="S2" s="843"/>
      <c r="T2" s="843"/>
      <c r="U2" s="843"/>
      <c r="V2" s="843"/>
      <c r="W2" s="843"/>
      <c r="X2" s="843"/>
      <c r="Y2" s="843"/>
      <c r="Z2" s="843"/>
      <c r="AA2" s="843"/>
      <c r="AB2" s="843"/>
      <c r="AC2" s="843"/>
      <c r="AD2" s="843"/>
      <c r="AE2" s="843"/>
      <c r="AF2" s="843"/>
      <c r="AG2" s="843"/>
      <c r="AH2" s="843"/>
      <c r="AI2" s="843"/>
      <c r="AJ2" s="843"/>
      <c r="AK2" s="843"/>
      <c r="AL2" s="843"/>
      <c r="AM2" s="843"/>
      <c r="AN2" s="843"/>
      <c r="AO2" s="843"/>
      <c r="AP2" s="843"/>
      <c r="AQ2" s="843"/>
      <c r="AR2" s="843"/>
      <c r="AS2" s="843"/>
      <c r="AT2" s="843"/>
      <c r="AU2" s="843"/>
      <c r="AV2" s="843"/>
      <c r="AW2" s="843"/>
      <c r="AX2" s="843"/>
      <c r="AY2" s="843"/>
      <c r="AZ2" s="843"/>
      <c r="BA2" s="843"/>
      <c r="BB2" s="843"/>
      <c r="BC2" s="843"/>
      <c r="BD2" s="843"/>
      <c r="BE2" s="843"/>
      <c r="BF2" s="843"/>
      <c r="BG2" s="843"/>
      <c r="BH2" s="843"/>
    </row>
    <row r="3" spans="2:60" s="25" customFormat="1" ht="18" customHeight="1">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c r="AD3" s="843"/>
      <c r="AE3" s="843"/>
      <c r="AF3" s="843"/>
      <c r="AG3" s="843"/>
      <c r="AH3" s="843"/>
      <c r="AI3" s="843"/>
      <c r="AJ3" s="843"/>
      <c r="AK3" s="843"/>
      <c r="AL3" s="843"/>
      <c r="AM3" s="843"/>
      <c r="AN3" s="843"/>
      <c r="AO3" s="843"/>
      <c r="AP3" s="843"/>
      <c r="AQ3" s="843"/>
      <c r="AR3" s="843"/>
      <c r="AS3" s="843"/>
      <c r="AT3" s="843"/>
      <c r="AU3" s="843"/>
      <c r="AV3" s="843"/>
      <c r="AW3" s="843"/>
      <c r="AX3" s="843"/>
      <c r="AY3" s="843"/>
      <c r="AZ3" s="843"/>
      <c r="BA3" s="843"/>
      <c r="BB3" s="843"/>
      <c r="BC3" s="843"/>
      <c r="BD3" s="843"/>
      <c r="BE3" s="843"/>
      <c r="BF3" s="843"/>
      <c r="BG3" s="843"/>
      <c r="BH3" s="843"/>
    </row>
    <row r="4" spans="2:60" s="25" customFormat="1" ht="18" customHeight="1">
      <c r="B4" s="844" t="s">
        <v>1329</v>
      </c>
      <c r="C4" s="845"/>
      <c r="D4" s="845"/>
      <c r="E4" s="845"/>
      <c r="F4" s="845"/>
      <c r="G4" s="846"/>
      <c r="H4" s="847" t="s">
        <v>1330</v>
      </c>
      <c r="I4" s="848"/>
      <c r="J4" s="848"/>
      <c r="K4" s="848"/>
      <c r="L4" s="848"/>
      <c r="M4" s="848"/>
      <c r="N4" s="848"/>
      <c r="O4" s="848"/>
      <c r="P4" s="848"/>
      <c r="Q4" s="848"/>
      <c r="R4" s="848"/>
      <c r="S4" s="848"/>
      <c r="T4" s="848"/>
      <c r="U4" s="848"/>
      <c r="V4" s="848"/>
      <c r="W4" s="848"/>
      <c r="X4" s="848"/>
      <c r="Y4" s="848"/>
      <c r="Z4" s="848"/>
      <c r="AA4" s="848"/>
      <c r="AB4" s="848"/>
      <c r="AC4" s="848"/>
      <c r="AD4" s="848"/>
      <c r="AE4" s="848"/>
      <c r="AF4" s="848"/>
      <c r="AG4" s="848"/>
      <c r="AH4" s="848"/>
      <c r="AI4" s="848"/>
      <c r="AJ4" s="848"/>
      <c r="AK4" s="848"/>
      <c r="AL4" s="848"/>
      <c r="AM4" s="848"/>
      <c r="AN4" s="848"/>
      <c r="AO4" s="848"/>
      <c r="AP4" s="848"/>
      <c r="AQ4" s="848"/>
      <c r="AR4" s="848"/>
      <c r="AS4" s="848"/>
      <c r="AT4" s="848"/>
      <c r="AU4" s="848"/>
      <c r="AV4" s="848"/>
      <c r="AW4" s="848"/>
      <c r="AX4" s="848"/>
      <c r="AY4" s="848"/>
      <c r="AZ4" s="848"/>
      <c r="BA4" s="848"/>
      <c r="BB4" s="848"/>
      <c r="BC4" s="848"/>
      <c r="BD4" s="848"/>
      <c r="BE4" s="848"/>
      <c r="BF4" s="848"/>
      <c r="BG4" s="848"/>
      <c r="BH4" s="849"/>
    </row>
    <row r="5" spans="2:60" s="25" customFormat="1" ht="18" customHeight="1">
      <c r="B5" s="837" t="s">
        <v>1331</v>
      </c>
      <c r="C5" s="838"/>
      <c r="D5" s="838"/>
      <c r="E5" s="838"/>
      <c r="F5" s="838"/>
      <c r="G5" s="839"/>
      <c r="H5" s="837" t="s">
        <v>1332</v>
      </c>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c r="AM5" s="838"/>
      <c r="AN5" s="838"/>
      <c r="AO5" s="838"/>
      <c r="AP5" s="838"/>
      <c r="AQ5" s="838"/>
      <c r="AR5" s="838"/>
      <c r="AS5" s="838"/>
      <c r="AT5" s="838"/>
      <c r="AU5" s="838"/>
      <c r="AV5" s="838"/>
      <c r="AW5" s="838"/>
      <c r="AX5" s="838"/>
      <c r="AY5" s="838"/>
      <c r="AZ5" s="838"/>
      <c r="BA5" s="838"/>
      <c r="BB5" s="838"/>
      <c r="BC5" s="838"/>
      <c r="BD5" s="838"/>
      <c r="BE5" s="838"/>
      <c r="BF5" s="838"/>
      <c r="BG5" s="838"/>
      <c r="BH5" s="839"/>
    </row>
    <row r="6" spans="2:60" s="25" customFormat="1" ht="18" customHeight="1">
      <c r="B6" s="840"/>
      <c r="C6" s="841"/>
      <c r="D6" s="841"/>
      <c r="E6" s="841"/>
      <c r="F6" s="841"/>
      <c r="G6" s="842"/>
      <c r="H6" s="840"/>
      <c r="I6" s="841"/>
      <c r="J6" s="841"/>
      <c r="K6" s="841"/>
      <c r="L6" s="841"/>
      <c r="M6" s="841"/>
      <c r="N6" s="841"/>
      <c r="O6" s="841"/>
      <c r="P6" s="841"/>
      <c r="Q6" s="841"/>
      <c r="R6" s="841"/>
      <c r="S6" s="841"/>
      <c r="T6" s="841"/>
      <c r="U6" s="841"/>
      <c r="V6" s="841"/>
      <c r="W6" s="841"/>
      <c r="X6" s="841"/>
      <c r="Y6" s="841"/>
      <c r="Z6" s="841"/>
      <c r="AA6" s="841"/>
      <c r="AB6" s="841"/>
      <c r="AC6" s="841"/>
      <c r="AD6" s="841"/>
      <c r="AE6" s="841"/>
      <c r="AF6" s="841"/>
      <c r="AG6" s="841"/>
      <c r="AH6" s="841"/>
      <c r="AI6" s="841"/>
      <c r="AJ6" s="841"/>
      <c r="AK6" s="841"/>
      <c r="AL6" s="841"/>
      <c r="AM6" s="841"/>
      <c r="AN6" s="841"/>
      <c r="AO6" s="841"/>
      <c r="AP6" s="841"/>
      <c r="AQ6" s="841"/>
      <c r="AR6" s="841"/>
      <c r="AS6" s="841"/>
      <c r="AT6" s="841"/>
      <c r="AU6" s="841"/>
      <c r="AV6" s="841"/>
      <c r="AW6" s="841"/>
      <c r="AX6" s="841"/>
      <c r="AY6" s="841"/>
      <c r="AZ6" s="841"/>
      <c r="BA6" s="841"/>
      <c r="BB6" s="841"/>
      <c r="BC6" s="841"/>
      <c r="BD6" s="841"/>
      <c r="BE6" s="841"/>
      <c r="BF6" s="841"/>
      <c r="BG6" s="841"/>
      <c r="BH6" s="842"/>
    </row>
    <row r="7" spans="2:60" s="25" customFormat="1" ht="18" customHeight="1">
      <c r="B7" s="831" t="s">
        <v>1333</v>
      </c>
      <c r="C7" s="832"/>
      <c r="D7" s="832"/>
      <c r="E7" s="832"/>
      <c r="F7" s="832"/>
      <c r="G7" s="833"/>
      <c r="H7" s="831" t="s">
        <v>1334</v>
      </c>
      <c r="I7" s="832"/>
      <c r="J7" s="832"/>
      <c r="K7" s="832"/>
      <c r="L7" s="832"/>
      <c r="M7" s="832"/>
      <c r="N7" s="832"/>
      <c r="O7" s="832"/>
      <c r="P7" s="832"/>
      <c r="Q7" s="832"/>
      <c r="R7" s="832"/>
      <c r="S7" s="832"/>
      <c r="T7" s="832"/>
      <c r="U7" s="832"/>
      <c r="V7" s="832"/>
      <c r="W7" s="832"/>
      <c r="X7" s="832"/>
      <c r="Y7" s="832"/>
      <c r="Z7" s="832"/>
      <c r="AA7" s="832"/>
      <c r="AB7" s="832"/>
      <c r="AC7" s="832"/>
      <c r="AD7" s="832"/>
      <c r="AE7" s="832"/>
      <c r="AF7" s="832"/>
      <c r="AG7" s="832"/>
      <c r="AH7" s="832"/>
      <c r="AI7" s="832"/>
      <c r="AJ7" s="832"/>
      <c r="AK7" s="832"/>
      <c r="AL7" s="832"/>
      <c r="AM7" s="832"/>
      <c r="AN7" s="832"/>
      <c r="AO7" s="832"/>
      <c r="AP7" s="832"/>
      <c r="AQ7" s="832"/>
      <c r="AR7" s="832"/>
      <c r="AS7" s="832"/>
      <c r="AT7" s="832"/>
      <c r="AU7" s="832"/>
      <c r="AV7" s="832"/>
      <c r="AW7" s="832"/>
      <c r="AX7" s="832"/>
      <c r="AY7" s="832"/>
      <c r="AZ7" s="832"/>
      <c r="BA7" s="832"/>
      <c r="BB7" s="832"/>
      <c r="BC7" s="832"/>
      <c r="BD7" s="832"/>
      <c r="BE7" s="832"/>
      <c r="BF7" s="832"/>
      <c r="BG7" s="832"/>
      <c r="BH7" s="833"/>
    </row>
    <row r="8" spans="2:60" s="25" customFormat="1" ht="18" customHeight="1">
      <c r="B8" s="834"/>
      <c r="C8" s="835"/>
      <c r="D8" s="835"/>
      <c r="E8" s="835"/>
      <c r="F8" s="835"/>
      <c r="G8" s="836"/>
      <c r="H8" s="834"/>
      <c r="I8" s="835"/>
      <c r="J8" s="835"/>
      <c r="K8" s="835"/>
      <c r="L8" s="835"/>
      <c r="M8" s="835"/>
      <c r="N8" s="835"/>
      <c r="O8" s="835"/>
      <c r="P8" s="835"/>
      <c r="Q8" s="835"/>
      <c r="R8" s="835"/>
      <c r="S8" s="835"/>
      <c r="T8" s="835"/>
      <c r="U8" s="835"/>
      <c r="V8" s="835"/>
      <c r="W8" s="835"/>
      <c r="X8" s="835"/>
      <c r="Y8" s="835"/>
      <c r="Z8" s="835"/>
      <c r="AA8" s="835"/>
      <c r="AB8" s="835"/>
      <c r="AC8" s="835"/>
      <c r="AD8" s="835"/>
      <c r="AE8" s="835"/>
      <c r="AF8" s="835"/>
      <c r="AG8" s="835"/>
      <c r="AH8" s="835"/>
      <c r="AI8" s="835"/>
      <c r="AJ8" s="835"/>
      <c r="AK8" s="835"/>
      <c r="AL8" s="835"/>
      <c r="AM8" s="835"/>
      <c r="AN8" s="835"/>
      <c r="AO8" s="835"/>
      <c r="AP8" s="835"/>
      <c r="AQ8" s="835"/>
      <c r="AR8" s="835"/>
      <c r="AS8" s="835"/>
      <c r="AT8" s="835"/>
      <c r="AU8" s="835"/>
      <c r="AV8" s="835"/>
      <c r="AW8" s="835"/>
      <c r="AX8" s="835"/>
      <c r="AY8" s="835"/>
      <c r="AZ8" s="835"/>
      <c r="BA8" s="835"/>
      <c r="BB8" s="835"/>
      <c r="BC8" s="835"/>
      <c r="BD8" s="835"/>
      <c r="BE8" s="835"/>
      <c r="BF8" s="835"/>
      <c r="BG8" s="835"/>
      <c r="BH8" s="836"/>
    </row>
    <row r="9" spans="2:60" s="25" customFormat="1" ht="18" customHeight="1">
      <c r="B9" s="837" t="s">
        <v>63</v>
      </c>
      <c r="C9" s="838"/>
      <c r="D9" s="838"/>
      <c r="E9" s="838"/>
      <c r="F9" s="838"/>
      <c r="G9" s="839"/>
      <c r="H9" s="837" t="s">
        <v>1335</v>
      </c>
      <c r="I9" s="838"/>
      <c r="J9" s="838"/>
      <c r="K9" s="838"/>
      <c r="L9" s="838"/>
      <c r="M9" s="838"/>
      <c r="N9" s="838"/>
      <c r="O9" s="838"/>
      <c r="P9" s="838"/>
      <c r="Q9" s="838"/>
      <c r="R9" s="838"/>
      <c r="S9" s="838"/>
      <c r="T9" s="838"/>
      <c r="U9" s="838"/>
      <c r="V9" s="838"/>
      <c r="W9" s="838"/>
      <c r="X9" s="838"/>
      <c r="Y9" s="838"/>
      <c r="Z9" s="838"/>
      <c r="AA9" s="838"/>
      <c r="AB9" s="838"/>
      <c r="AC9" s="838"/>
      <c r="AD9" s="838"/>
      <c r="AE9" s="838"/>
      <c r="AF9" s="838"/>
      <c r="AG9" s="838"/>
      <c r="AH9" s="838"/>
      <c r="AI9" s="838"/>
      <c r="AJ9" s="838"/>
      <c r="AK9" s="838"/>
      <c r="AL9" s="838"/>
      <c r="AM9" s="838"/>
      <c r="AN9" s="838"/>
      <c r="AO9" s="838"/>
      <c r="AP9" s="838"/>
      <c r="AQ9" s="838"/>
      <c r="AR9" s="838"/>
      <c r="AS9" s="838"/>
      <c r="AT9" s="838"/>
      <c r="AU9" s="838"/>
      <c r="AV9" s="838"/>
      <c r="AW9" s="838"/>
      <c r="AX9" s="838"/>
      <c r="AY9" s="838"/>
      <c r="AZ9" s="838"/>
      <c r="BA9" s="838"/>
      <c r="BB9" s="838"/>
      <c r="BC9" s="838"/>
      <c r="BD9" s="838"/>
      <c r="BE9" s="838"/>
      <c r="BF9" s="838"/>
      <c r="BG9" s="838"/>
      <c r="BH9" s="839"/>
    </row>
    <row r="10" spans="2:60" s="25" customFormat="1" ht="18" customHeight="1">
      <c r="B10" s="840"/>
      <c r="C10" s="841"/>
      <c r="D10" s="841"/>
      <c r="E10" s="841"/>
      <c r="F10" s="841"/>
      <c r="G10" s="842"/>
      <c r="H10" s="840"/>
      <c r="I10" s="841"/>
      <c r="J10" s="841"/>
      <c r="K10" s="841"/>
      <c r="L10" s="841"/>
      <c r="M10" s="841"/>
      <c r="N10" s="841"/>
      <c r="O10" s="841"/>
      <c r="P10" s="841"/>
      <c r="Q10" s="841"/>
      <c r="R10" s="841"/>
      <c r="S10" s="841"/>
      <c r="T10" s="841"/>
      <c r="U10" s="841"/>
      <c r="V10" s="841"/>
      <c r="W10" s="841"/>
      <c r="X10" s="841"/>
      <c r="Y10" s="841"/>
      <c r="Z10" s="841"/>
      <c r="AA10" s="841"/>
      <c r="AB10" s="841"/>
      <c r="AC10" s="841"/>
      <c r="AD10" s="841"/>
      <c r="AE10" s="841"/>
      <c r="AF10" s="841"/>
      <c r="AG10" s="841"/>
      <c r="AH10" s="841"/>
      <c r="AI10" s="841"/>
      <c r="AJ10" s="841"/>
      <c r="AK10" s="841"/>
      <c r="AL10" s="841"/>
      <c r="AM10" s="841"/>
      <c r="AN10" s="841"/>
      <c r="AO10" s="841"/>
      <c r="AP10" s="841"/>
      <c r="AQ10" s="841"/>
      <c r="AR10" s="841"/>
      <c r="AS10" s="841"/>
      <c r="AT10" s="841"/>
      <c r="AU10" s="841"/>
      <c r="AV10" s="841"/>
      <c r="AW10" s="841"/>
      <c r="AX10" s="841"/>
      <c r="AY10" s="841"/>
      <c r="AZ10" s="841"/>
      <c r="BA10" s="841"/>
      <c r="BB10" s="841"/>
      <c r="BC10" s="841"/>
      <c r="BD10" s="841"/>
      <c r="BE10" s="841"/>
      <c r="BF10" s="841"/>
      <c r="BG10" s="841"/>
      <c r="BH10" s="842"/>
    </row>
    <row r="11" spans="2:60" s="25" customFormat="1" ht="18" customHeight="1">
      <c r="B11" s="831" t="s">
        <v>1336</v>
      </c>
      <c r="C11" s="832"/>
      <c r="D11" s="832"/>
      <c r="E11" s="832"/>
      <c r="F11" s="832"/>
      <c r="G11" s="833"/>
      <c r="H11" s="831" t="s">
        <v>1337</v>
      </c>
      <c r="I11" s="832"/>
      <c r="J11" s="832"/>
      <c r="K11" s="832"/>
      <c r="L11" s="832"/>
      <c r="M11" s="832"/>
      <c r="N11" s="832"/>
      <c r="O11" s="832"/>
      <c r="P11" s="832"/>
      <c r="Q11" s="832"/>
      <c r="R11" s="832"/>
      <c r="S11" s="832"/>
      <c r="T11" s="832"/>
      <c r="U11" s="832"/>
      <c r="V11" s="832"/>
      <c r="W11" s="832"/>
      <c r="X11" s="832"/>
      <c r="Y11" s="832"/>
      <c r="Z11" s="832"/>
      <c r="AA11" s="832"/>
      <c r="AB11" s="832"/>
      <c r="AC11" s="832"/>
      <c r="AD11" s="832"/>
      <c r="AE11" s="832"/>
      <c r="AF11" s="832"/>
      <c r="AG11" s="832"/>
      <c r="AH11" s="832"/>
      <c r="AI11" s="832"/>
      <c r="AJ11" s="832"/>
      <c r="AK11" s="832"/>
      <c r="AL11" s="832"/>
      <c r="AM11" s="832"/>
      <c r="AN11" s="832"/>
      <c r="AO11" s="832"/>
      <c r="AP11" s="832"/>
      <c r="AQ11" s="832"/>
      <c r="AR11" s="832"/>
      <c r="AS11" s="832"/>
      <c r="AT11" s="832"/>
      <c r="AU11" s="832"/>
      <c r="AV11" s="832"/>
      <c r="AW11" s="832"/>
      <c r="AX11" s="832"/>
      <c r="AY11" s="832"/>
      <c r="AZ11" s="832"/>
      <c r="BA11" s="832"/>
      <c r="BB11" s="832"/>
      <c r="BC11" s="832"/>
      <c r="BD11" s="832"/>
      <c r="BE11" s="832"/>
      <c r="BF11" s="832"/>
      <c r="BG11" s="832"/>
      <c r="BH11" s="833"/>
    </row>
    <row r="12" spans="2:60" s="25" customFormat="1" ht="18" customHeight="1">
      <c r="B12" s="834"/>
      <c r="C12" s="835"/>
      <c r="D12" s="835"/>
      <c r="E12" s="835"/>
      <c r="F12" s="835"/>
      <c r="G12" s="836"/>
      <c r="H12" s="834"/>
      <c r="I12" s="835"/>
      <c r="J12" s="835"/>
      <c r="K12" s="835"/>
      <c r="L12" s="835"/>
      <c r="M12" s="835"/>
      <c r="N12" s="835"/>
      <c r="O12" s="835"/>
      <c r="P12" s="835"/>
      <c r="Q12" s="835"/>
      <c r="R12" s="835"/>
      <c r="S12" s="835"/>
      <c r="T12" s="835"/>
      <c r="U12" s="835"/>
      <c r="V12" s="835"/>
      <c r="W12" s="835"/>
      <c r="X12" s="835"/>
      <c r="Y12" s="835"/>
      <c r="Z12" s="835"/>
      <c r="AA12" s="835"/>
      <c r="AB12" s="835"/>
      <c r="AC12" s="835"/>
      <c r="AD12" s="835"/>
      <c r="AE12" s="835"/>
      <c r="AF12" s="835"/>
      <c r="AG12" s="835"/>
      <c r="AH12" s="835"/>
      <c r="AI12" s="835"/>
      <c r="AJ12" s="835"/>
      <c r="AK12" s="835"/>
      <c r="AL12" s="835"/>
      <c r="AM12" s="835"/>
      <c r="AN12" s="835"/>
      <c r="AO12" s="835"/>
      <c r="AP12" s="835"/>
      <c r="AQ12" s="835"/>
      <c r="AR12" s="835"/>
      <c r="AS12" s="835"/>
      <c r="AT12" s="835"/>
      <c r="AU12" s="835"/>
      <c r="AV12" s="835"/>
      <c r="AW12" s="835"/>
      <c r="AX12" s="835"/>
      <c r="AY12" s="835"/>
      <c r="AZ12" s="835"/>
      <c r="BA12" s="835"/>
      <c r="BB12" s="835"/>
      <c r="BC12" s="835"/>
      <c r="BD12" s="835"/>
      <c r="BE12" s="835"/>
      <c r="BF12" s="835"/>
      <c r="BG12" s="835"/>
      <c r="BH12" s="836"/>
    </row>
    <row r="13" spans="2:60" s="25" customFormat="1" ht="18" customHeight="1">
      <c r="B13" s="837" t="s">
        <v>1338</v>
      </c>
      <c r="C13" s="838"/>
      <c r="D13" s="838"/>
      <c r="E13" s="838"/>
      <c r="F13" s="838"/>
      <c r="G13" s="839"/>
      <c r="H13" s="837" t="s">
        <v>1339</v>
      </c>
      <c r="I13" s="838"/>
      <c r="J13" s="838"/>
      <c r="K13" s="838"/>
      <c r="L13" s="838"/>
      <c r="M13" s="838"/>
      <c r="N13" s="838"/>
      <c r="O13" s="838"/>
      <c r="P13" s="838"/>
      <c r="Q13" s="838"/>
      <c r="R13" s="838"/>
      <c r="S13" s="838"/>
      <c r="T13" s="838"/>
      <c r="U13" s="838"/>
      <c r="V13" s="838"/>
      <c r="W13" s="838"/>
      <c r="X13" s="838"/>
      <c r="Y13" s="838"/>
      <c r="Z13" s="838"/>
      <c r="AA13" s="838"/>
      <c r="AB13" s="838"/>
      <c r="AC13" s="838"/>
      <c r="AD13" s="838"/>
      <c r="AE13" s="838"/>
      <c r="AF13" s="838"/>
      <c r="AG13" s="838"/>
      <c r="AH13" s="838"/>
      <c r="AI13" s="838"/>
      <c r="AJ13" s="838"/>
      <c r="AK13" s="838"/>
      <c r="AL13" s="838"/>
      <c r="AM13" s="838"/>
      <c r="AN13" s="838"/>
      <c r="AO13" s="838"/>
      <c r="AP13" s="838"/>
      <c r="AQ13" s="838"/>
      <c r="AR13" s="838"/>
      <c r="AS13" s="838"/>
      <c r="AT13" s="838"/>
      <c r="AU13" s="838"/>
      <c r="AV13" s="838"/>
      <c r="AW13" s="838"/>
      <c r="AX13" s="838"/>
      <c r="AY13" s="838"/>
      <c r="AZ13" s="838"/>
      <c r="BA13" s="838"/>
      <c r="BB13" s="838"/>
      <c r="BC13" s="838"/>
      <c r="BD13" s="838"/>
      <c r="BE13" s="838"/>
      <c r="BF13" s="838"/>
      <c r="BG13" s="838"/>
      <c r="BH13" s="839"/>
    </row>
    <row r="14" spans="2:60" s="25" customFormat="1" ht="18" customHeight="1">
      <c r="B14" s="840"/>
      <c r="C14" s="841"/>
      <c r="D14" s="841"/>
      <c r="E14" s="841"/>
      <c r="F14" s="841"/>
      <c r="G14" s="842"/>
      <c r="H14" s="840"/>
      <c r="I14" s="841"/>
      <c r="J14" s="841"/>
      <c r="K14" s="841"/>
      <c r="L14" s="841"/>
      <c r="M14" s="841"/>
      <c r="N14" s="841"/>
      <c r="O14" s="841"/>
      <c r="P14" s="841"/>
      <c r="Q14" s="841"/>
      <c r="R14" s="841"/>
      <c r="S14" s="841"/>
      <c r="T14" s="841"/>
      <c r="U14" s="841"/>
      <c r="V14" s="841"/>
      <c r="W14" s="841"/>
      <c r="X14" s="841"/>
      <c r="Y14" s="841"/>
      <c r="Z14" s="841"/>
      <c r="AA14" s="841"/>
      <c r="AB14" s="841"/>
      <c r="AC14" s="841"/>
      <c r="AD14" s="841"/>
      <c r="AE14" s="841"/>
      <c r="AF14" s="841"/>
      <c r="AG14" s="841"/>
      <c r="AH14" s="841"/>
      <c r="AI14" s="841"/>
      <c r="AJ14" s="841"/>
      <c r="AK14" s="841"/>
      <c r="AL14" s="841"/>
      <c r="AM14" s="841"/>
      <c r="AN14" s="841"/>
      <c r="AO14" s="841"/>
      <c r="AP14" s="841"/>
      <c r="AQ14" s="841"/>
      <c r="AR14" s="841"/>
      <c r="AS14" s="841"/>
      <c r="AT14" s="841"/>
      <c r="AU14" s="841"/>
      <c r="AV14" s="841"/>
      <c r="AW14" s="841"/>
      <c r="AX14" s="841"/>
      <c r="AY14" s="841"/>
      <c r="AZ14" s="841"/>
      <c r="BA14" s="841"/>
      <c r="BB14" s="841"/>
      <c r="BC14" s="841"/>
      <c r="BD14" s="841"/>
      <c r="BE14" s="841"/>
      <c r="BF14" s="841"/>
      <c r="BG14" s="841"/>
      <c r="BH14" s="842"/>
    </row>
    <row r="15" spans="2:60" s="25" customFormat="1" ht="18" customHeight="1">
      <c r="B15" s="831" t="s">
        <v>1340</v>
      </c>
      <c r="C15" s="832"/>
      <c r="D15" s="832"/>
      <c r="E15" s="832"/>
      <c r="F15" s="832"/>
      <c r="G15" s="833"/>
      <c r="H15" s="831" t="s">
        <v>1341</v>
      </c>
      <c r="I15" s="832"/>
      <c r="J15" s="832"/>
      <c r="K15" s="832"/>
      <c r="L15" s="832"/>
      <c r="M15" s="832"/>
      <c r="N15" s="832"/>
      <c r="O15" s="832"/>
      <c r="P15" s="832"/>
      <c r="Q15" s="832"/>
      <c r="R15" s="832"/>
      <c r="S15" s="832"/>
      <c r="T15" s="832"/>
      <c r="U15" s="832"/>
      <c r="V15" s="832"/>
      <c r="W15" s="832"/>
      <c r="X15" s="832"/>
      <c r="Y15" s="832"/>
      <c r="Z15" s="832"/>
      <c r="AA15" s="832"/>
      <c r="AB15" s="832"/>
      <c r="AC15" s="832"/>
      <c r="AD15" s="832"/>
      <c r="AE15" s="832"/>
      <c r="AF15" s="832"/>
      <c r="AG15" s="832"/>
      <c r="AH15" s="832"/>
      <c r="AI15" s="832"/>
      <c r="AJ15" s="832"/>
      <c r="AK15" s="832"/>
      <c r="AL15" s="832"/>
      <c r="AM15" s="832"/>
      <c r="AN15" s="832"/>
      <c r="AO15" s="832"/>
      <c r="AP15" s="832"/>
      <c r="AQ15" s="832"/>
      <c r="AR15" s="832"/>
      <c r="AS15" s="832"/>
      <c r="AT15" s="832"/>
      <c r="AU15" s="832"/>
      <c r="AV15" s="832"/>
      <c r="AW15" s="832"/>
      <c r="AX15" s="832"/>
      <c r="AY15" s="832"/>
      <c r="AZ15" s="832"/>
      <c r="BA15" s="832"/>
      <c r="BB15" s="832"/>
      <c r="BC15" s="832"/>
      <c r="BD15" s="832"/>
      <c r="BE15" s="832"/>
      <c r="BF15" s="832"/>
      <c r="BG15" s="832"/>
      <c r="BH15" s="833"/>
    </row>
    <row r="16" spans="2:60" s="25" customFormat="1" ht="18" customHeight="1">
      <c r="B16" s="834"/>
      <c r="C16" s="835"/>
      <c r="D16" s="835"/>
      <c r="E16" s="835"/>
      <c r="F16" s="835"/>
      <c r="G16" s="836"/>
      <c r="H16" s="834"/>
      <c r="I16" s="835"/>
      <c r="J16" s="835"/>
      <c r="K16" s="835"/>
      <c r="L16" s="835"/>
      <c r="M16" s="835"/>
      <c r="N16" s="835"/>
      <c r="O16" s="835"/>
      <c r="P16" s="835"/>
      <c r="Q16" s="835"/>
      <c r="R16" s="835"/>
      <c r="S16" s="835"/>
      <c r="T16" s="835"/>
      <c r="U16" s="835"/>
      <c r="V16" s="835"/>
      <c r="W16" s="835"/>
      <c r="X16" s="835"/>
      <c r="Y16" s="835"/>
      <c r="Z16" s="835"/>
      <c r="AA16" s="835"/>
      <c r="AB16" s="835"/>
      <c r="AC16" s="835"/>
      <c r="AD16" s="835"/>
      <c r="AE16" s="835"/>
      <c r="AF16" s="835"/>
      <c r="AG16" s="835"/>
      <c r="AH16" s="835"/>
      <c r="AI16" s="835"/>
      <c r="AJ16" s="835"/>
      <c r="AK16" s="835"/>
      <c r="AL16" s="835"/>
      <c r="AM16" s="835"/>
      <c r="AN16" s="835"/>
      <c r="AO16" s="835"/>
      <c r="AP16" s="835"/>
      <c r="AQ16" s="835"/>
      <c r="AR16" s="835"/>
      <c r="AS16" s="835"/>
      <c r="AT16" s="835"/>
      <c r="AU16" s="835"/>
      <c r="AV16" s="835"/>
      <c r="AW16" s="835"/>
      <c r="AX16" s="835"/>
      <c r="AY16" s="835"/>
      <c r="AZ16" s="835"/>
      <c r="BA16" s="835"/>
      <c r="BB16" s="835"/>
      <c r="BC16" s="835"/>
      <c r="BD16" s="835"/>
      <c r="BE16" s="835"/>
      <c r="BF16" s="835"/>
      <c r="BG16" s="835"/>
      <c r="BH16" s="836"/>
    </row>
    <row r="17" spans="2:60" s="25" customFormat="1" ht="18" customHeight="1">
      <c r="B17" s="837" t="s">
        <v>1342</v>
      </c>
      <c r="C17" s="838"/>
      <c r="D17" s="838"/>
      <c r="E17" s="838"/>
      <c r="F17" s="838"/>
      <c r="G17" s="839"/>
      <c r="H17" s="837" t="s">
        <v>1343</v>
      </c>
      <c r="I17" s="838"/>
      <c r="J17" s="838"/>
      <c r="K17" s="838"/>
      <c r="L17" s="838"/>
      <c r="M17" s="838"/>
      <c r="N17" s="838"/>
      <c r="O17" s="838"/>
      <c r="P17" s="838"/>
      <c r="Q17" s="838"/>
      <c r="R17" s="838"/>
      <c r="S17" s="838"/>
      <c r="T17" s="838"/>
      <c r="U17" s="838"/>
      <c r="V17" s="838"/>
      <c r="W17" s="838"/>
      <c r="X17" s="838"/>
      <c r="Y17" s="838"/>
      <c r="Z17" s="838"/>
      <c r="AA17" s="838"/>
      <c r="AB17" s="838"/>
      <c r="AC17" s="838"/>
      <c r="AD17" s="838"/>
      <c r="AE17" s="838"/>
      <c r="AF17" s="838"/>
      <c r="AG17" s="838"/>
      <c r="AH17" s="838"/>
      <c r="AI17" s="838"/>
      <c r="AJ17" s="838"/>
      <c r="AK17" s="838"/>
      <c r="AL17" s="838"/>
      <c r="AM17" s="838"/>
      <c r="AN17" s="838"/>
      <c r="AO17" s="838"/>
      <c r="AP17" s="838"/>
      <c r="AQ17" s="838"/>
      <c r="AR17" s="838"/>
      <c r="AS17" s="838"/>
      <c r="AT17" s="838"/>
      <c r="AU17" s="838"/>
      <c r="AV17" s="838"/>
      <c r="AW17" s="838"/>
      <c r="AX17" s="838"/>
      <c r="AY17" s="838"/>
      <c r="AZ17" s="838"/>
      <c r="BA17" s="838"/>
      <c r="BB17" s="838"/>
      <c r="BC17" s="838"/>
      <c r="BD17" s="838"/>
      <c r="BE17" s="838"/>
      <c r="BF17" s="838"/>
      <c r="BG17" s="838"/>
      <c r="BH17" s="839"/>
    </row>
    <row r="18" spans="2:60" s="25" customFormat="1" ht="18" customHeight="1">
      <c r="B18" s="840"/>
      <c r="C18" s="841"/>
      <c r="D18" s="841"/>
      <c r="E18" s="841"/>
      <c r="F18" s="841"/>
      <c r="G18" s="842"/>
      <c r="H18" s="840"/>
      <c r="I18" s="841"/>
      <c r="J18" s="841"/>
      <c r="K18" s="841"/>
      <c r="L18" s="841"/>
      <c r="M18" s="841"/>
      <c r="N18" s="841"/>
      <c r="O18" s="841"/>
      <c r="P18" s="841"/>
      <c r="Q18" s="841"/>
      <c r="R18" s="841"/>
      <c r="S18" s="841"/>
      <c r="T18" s="841"/>
      <c r="U18" s="841"/>
      <c r="V18" s="841"/>
      <c r="W18" s="841"/>
      <c r="X18" s="841"/>
      <c r="Y18" s="841"/>
      <c r="Z18" s="841"/>
      <c r="AA18" s="841"/>
      <c r="AB18" s="841"/>
      <c r="AC18" s="841"/>
      <c r="AD18" s="841"/>
      <c r="AE18" s="841"/>
      <c r="AF18" s="841"/>
      <c r="AG18" s="841"/>
      <c r="AH18" s="841"/>
      <c r="AI18" s="841"/>
      <c r="AJ18" s="841"/>
      <c r="AK18" s="841"/>
      <c r="AL18" s="841"/>
      <c r="AM18" s="841"/>
      <c r="AN18" s="841"/>
      <c r="AO18" s="841"/>
      <c r="AP18" s="841"/>
      <c r="AQ18" s="841"/>
      <c r="AR18" s="841"/>
      <c r="AS18" s="841"/>
      <c r="AT18" s="841"/>
      <c r="AU18" s="841"/>
      <c r="AV18" s="841"/>
      <c r="AW18" s="841"/>
      <c r="AX18" s="841"/>
      <c r="AY18" s="841"/>
      <c r="AZ18" s="841"/>
      <c r="BA18" s="841"/>
      <c r="BB18" s="841"/>
      <c r="BC18" s="841"/>
      <c r="BD18" s="841"/>
      <c r="BE18" s="841"/>
      <c r="BF18" s="841"/>
      <c r="BG18" s="841"/>
      <c r="BH18" s="842"/>
    </row>
    <row r="19" spans="2:60" s="25" customFormat="1" ht="18" customHeight="1">
      <c r="B19" s="831" t="s">
        <v>1344</v>
      </c>
      <c r="C19" s="832"/>
      <c r="D19" s="832"/>
      <c r="E19" s="832"/>
      <c r="F19" s="832"/>
      <c r="G19" s="833"/>
      <c r="H19" s="831" t="s">
        <v>1345</v>
      </c>
      <c r="I19" s="832"/>
      <c r="J19" s="832"/>
      <c r="K19" s="832"/>
      <c r="L19" s="832"/>
      <c r="M19" s="832"/>
      <c r="N19" s="832"/>
      <c r="O19" s="832"/>
      <c r="P19" s="832"/>
      <c r="Q19" s="832"/>
      <c r="R19" s="832"/>
      <c r="S19" s="832"/>
      <c r="T19" s="832"/>
      <c r="U19" s="832"/>
      <c r="V19" s="832"/>
      <c r="W19" s="832"/>
      <c r="X19" s="832"/>
      <c r="Y19" s="832"/>
      <c r="Z19" s="832"/>
      <c r="AA19" s="832"/>
      <c r="AB19" s="832"/>
      <c r="AC19" s="832"/>
      <c r="AD19" s="832"/>
      <c r="AE19" s="832"/>
      <c r="AF19" s="832"/>
      <c r="AG19" s="832"/>
      <c r="AH19" s="832"/>
      <c r="AI19" s="832"/>
      <c r="AJ19" s="832"/>
      <c r="AK19" s="832"/>
      <c r="AL19" s="832"/>
      <c r="AM19" s="832"/>
      <c r="AN19" s="832"/>
      <c r="AO19" s="832"/>
      <c r="AP19" s="832"/>
      <c r="AQ19" s="832"/>
      <c r="AR19" s="832"/>
      <c r="AS19" s="832"/>
      <c r="AT19" s="832"/>
      <c r="AU19" s="832"/>
      <c r="AV19" s="832"/>
      <c r="AW19" s="832"/>
      <c r="AX19" s="832"/>
      <c r="AY19" s="832"/>
      <c r="AZ19" s="832"/>
      <c r="BA19" s="832"/>
      <c r="BB19" s="832"/>
      <c r="BC19" s="832"/>
      <c r="BD19" s="832"/>
      <c r="BE19" s="832"/>
      <c r="BF19" s="832"/>
      <c r="BG19" s="832"/>
      <c r="BH19" s="833"/>
    </row>
    <row r="20" spans="2:60" s="25" customFormat="1" ht="18" customHeight="1">
      <c r="B20" s="834"/>
      <c r="C20" s="835"/>
      <c r="D20" s="835"/>
      <c r="E20" s="835"/>
      <c r="F20" s="835"/>
      <c r="G20" s="836"/>
      <c r="H20" s="834"/>
      <c r="I20" s="835"/>
      <c r="J20" s="835"/>
      <c r="K20" s="835"/>
      <c r="L20" s="835"/>
      <c r="M20" s="835"/>
      <c r="N20" s="835"/>
      <c r="O20" s="835"/>
      <c r="P20" s="835"/>
      <c r="Q20" s="835"/>
      <c r="R20" s="835"/>
      <c r="S20" s="835"/>
      <c r="T20" s="835"/>
      <c r="U20" s="835"/>
      <c r="V20" s="835"/>
      <c r="W20" s="835"/>
      <c r="X20" s="835"/>
      <c r="Y20" s="835"/>
      <c r="Z20" s="835"/>
      <c r="AA20" s="835"/>
      <c r="AB20" s="835"/>
      <c r="AC20" s="835"/>
      <c r="AD20" s="835"/>
      <c r="AE20" s="835"/>
      <c r="AF20" s="835"/>
      <c r="AG20" s="835"/>
      <c r="AH20" s="835"/>
      <c r="AI20" s="835"/>
      <c r="AJ20" s="835"/>
      <c r="AK20" s="835"/>
      <c r="AL20" s="835"/>
      <c r="AM20" s="835"/>
      <c r="AN20" s="835"/>
      <c r="AO20" s="835"/>
      <c r="AP20" s="835"/>
      <c r="AQ20" s="835"/>
      <c r="AR20" s="835"/>
      <c r="AS20" s="835"/>
      <c r="AT20" s="835"/>
      <c r="AU20" s="835"/>
      <c r="AV20" s="835"/>
      <c r="AW20" s="835"/>
      <c r="AX20" s="835"/>
      <c r="AY20" s="835"/>
      <c r="AZ20" s="835"/>
      <c r="BA20" s="835"/>
      <c r="BB20" s="835"/>
      <c r="BC20" s="835"/>
      <c r="BD20" s="835"/>
      <c r="BE20" s="835"/>
      <c r="BF20" s="835"/>
      <c r="BG20" s="835"/>
      <c r="BH20" s="836"/>
    </row>
    <row r="21" spans="2:60" s="25" customFormat="1" ht="18" customHeight="1">
      <c r="B21" s="837" t="s">
        <v>1346</v>
      </c>
      <c r="C21" s="838"/>
      <c r="D21" s="838"/>
      <c r="E21" s="838"/>
      <c r="F21" s="838"/>
      <c r="G21" s="839"/>
      <c r="H21" s="837" t="s">
        <v>1347</v>
      </c>
      <c r="I21" s="838"/>
      <c r="J21" s="838"/>
      <c r="K21" s="838"/>
      <c r="L21" s="838"/>
      <c r="M21" s="838"/>
      <c r="N21" s="838"/>
      <c r="O21" s="838"/>
      <c r="P21" s="838"/>
      <c r="Q21" s="838"/>
      <c r="R21" s="838"/>
      <c r="S21" s="838"/>
      <c r="T21" s="838"/>
      <c r="U21" s="838"/>
      <c r="V21" s="838"/>
      <c r="W21" s="838"/>
      <c r="X21" s="838"/>
      <c r="Y21" s="838"/>
      <c r="Z21" s="838"/>
      <c r="AA21" s="838"/>
      <c r="AB21" s="838"/>
      <c r="AC21" s="838"/>
      <c r="AD21" s="838"/>
      <c r="AE21" s="838"/>
      <c r="AF21" s="838"/>
      <c r="AG21" s="838"/>
      <c r="AH21" s="838"/>
      <c r="AI21" s="838"/>
      <c r="AJ21" s="838"/>
      <c r="AK21" s="838"/>
      <c r="AL21" s="838"/>
      <c r="AM21" s="838"/>
      <c r="AN21" s="838"/>
      <c r="AO21" s="838"/>
      <c r="AP21" s="838"/>
      <c r="AQ21" s="838"/>
      <c r="AR21" s="838"/>
      <c r="AS21" s="838"/>
      <c r="AT21" s="838"/>
      <c r="AU21" s="838"/>
      <c r="AV21" s="838"/>
      <c r="AW21" s="838"/>
      <c r="AX21" s="838"/>
      <c r="AY21" s="838"/>
      <c r="AZ21" s="838"/>
      <c r="BA21" s="838"/>
      <c r="BB21" s="838"/>
      <c r="BC21" s="838"/>
      <c r="BD21" s="838"/>
      <c r="BE21" s="838"/>
      <c r="BF21" s="838"/>
      <c r="BG21" s="838"/>
      <c r="BH21" s="839"/>
    </row>
    <row r="22" spans="2:60" s="25" customFormat="1" ht="18" customHeight="1">
      <c r="B22" s="840"/>
      <c r="C22" s="841"/>
      <c r="D22" s="841"/>
      <c r="E22" s="841"/>
      <c r="F22" s="841"/>
      <c r="G22" s="842"/>
      <c r="H22" s="840"/>
      <c r="I22" s="841"/>
      <c r="J22" s="841"/>
      <c r="K22" s="841"/>
      <c r="L22" s="841"/>
      <c r="M22" s="841"/>
      <c r="N22" s="841"/>
      <c r="O22" s="841"/>
      <c r="P22" s="841"/>
      <c r="Q22" s="841"/>
      <c r="R22" s="841"/>
      <c r="S22" s="841"/>
      <c r="T22" s="841"/>
      <c r="U22" s="841"/>
      <c r="V22" s="841"/>
      <c r="W22" s="841"/>
      <c r="X22" s="841"/>
      <c r="Y22" s="841"/>
      <c r="Z22" s="841"/>
      <c r="AA22" s="841"/>
      <c r="AB22" s="841"/>
      <c r="AC22" s="841"/>
      <c r="AD22" s="841"/>
      <c r="AE22" s="841"/>
      <c r="AF22" s="841"/>
      <c r="AG22" s="841"/>
      <c r="AH22" s="841"/>
      <c r="AI22" s="841"/>
      <c r="AJ22" s="841"/>
      <c r="AK22" s="841"/>
      <c r="AL22" s="841"/>
      <c r="AM22" s="841"/>
      <c r="AN22" s="841"/>
      <c r="AO22" s="841"/>
      <c r="AP22" s="841"/>
      <c r="AQ22" s="841"/>
      <c r="AR22" s="841"/>
      <c r="AS22" s="841"/>
      <c r="AT22" s="841"/>
      <c r="AU22" s="841"/>
      <c r="AV22" s="841"/>
      <c r="AW22" s="841"/>
      <c r="AX22" s="841"/>
      <c r="AY22" s="841"/>
      <c r="AZ22" s="841"/>
      <c r="BA22" s="841"/>
      <c r="BB22" s="841"/>
      <c r="BC22" s="841"/>
      <c r="BD22" s="841"/>
      <c r="BE22" s="841"/>
      <c r="BF22" s="841"/>
      <c r="BG22" s="841"/>
      <c r="BH22" s="842"/>
    </row>
    <row r="23" spans="2:60" s="25" customFormat="1" ht="18" customHeight="1">
      <c r="B23" s="831" t="s">
        <v>1348</v>
      </c>
      <c r="C23" s="832"/>
      <c r="D23" s="832"/>
      <c r="E23" s="832"/>
      <c r="F23" s="832"/>
      <c r="G23" s="833"/>
      <c r="H23" s="831" t="s">
        <v>1349</v>
      </c>
      <c r="I23" s="832"/>
      <c r="J23" s="832"/>
      <c r="K23" s="832"/>
      <c r="L23" s="832"/>
      <c r="M23" s="832"/>
      <c r="N23" s="832"/>
      <c r="O23" s="832"/>
      <c r="P23" s="832"/>
      <c r="Q23" s="832"/>
      <c r="R23" s="832"/>
      <c r="S23" s="832"/>
      <c r="T23" s="832"/>
      <c r="U23" s="832"/>
      <c r="V23" s="832"/>
      <c r="W23" s="832"/>
      <c r="X23" s="832"/>
      <c r="Y23" s="832"/>
      <c r="Z23" s="832"/>
      <c r="AA23" s="832"/>
      <c r="AB23" s="832"/>
      <c r="AC23" s="832"/>
      <c r="AD23" s="832"/>
      <c r="AE23" s="832"/>
      <c r="AF23" s="832"/>
      <c r="AG23" s="832"/>
      <c r="AH23" s="832"/>
      <c r="AI23" s="832"/>
      <c r="AJ23" s="832"/>
      <c r="AK23" s="832"/>
      <c r="AL23" s="832"/>
      <c r="AM23" s="832"/>
      <c r="AN23" s="832"/>
      <c r="AO23" s="832"/>
      <c r="AP23" s="832"/>
      <c r="AQ23" s="832"/>
      <c r="AR23" s="832"/>
      <c r="AS23" s="832"/>
      <c r="AT23" s="832"/>
      <c r="AU23" s="832"/>
      <c r="AV23" s="832"/>
      <c r="AW23" s="832"/>
      <c r="AX23" s="832"/>
      <c r="AY23" s="832"/>
      <c r="AZ23" s="832"/>
      <c r="BA23" s="832"/>
      <c r="BB23" s="832"/>
      <c r="BC23" s="832"/>
      <c r="BD23" s="832"/>
      <c r="BE23" s="832"/>
      <c r="BF23" s="832"/>
      <c r="BG23" s="832"/>
      <c r="BH23" s="833"/>
    </row>
    <row r="24" spans="2:60" s="25" customFormat="1" ht="18" customHeight="1">
      <c r="B24" s="834"/>
      <c r="C24" s="835"/>
      <c r="D24" s="835"/>
      <c r="E24" s="835"/>
      <c r="F24" s="835"/>
      <c r="G24" s="836"/>
      <c r="H24" s="834"/>
      <c r="I24" s="835"/>
      <c r="J24" s="835"/>
      <c r="K24" s="835"/>
      <c r="L24" s="835"/>
      <c r="M24" s="835"/>
      <c r="N24" s="835"/>
      <c r="O24" s="835"/>
      <c r="P24" s="835"/>
      <c r="Q24" s="835"/>
      <c r="R24" s="835"/>
      <c r="S24" s="835"/>
      <c r="T24" s="835"/>
      <c r="U24" s="835"/>
      <c r="V24" s="835"/>
      <c r="W24" s="835"/>
      <c r="X24" s="835"/>
      <c r="Y24" s="835"/>
      <c r="Z24" s="835"/>
      <c r="AA24" s="835"/>
      <c r="AB24" s="835"/>
      <c r="AC24" s="835"/>
      <c r="AD24" s="835"/>
      <c r="AE24" s="835"/>
      <c r="AF24" s="835"/>
      <c r="AG24" s="835"/>
      <c r="AH24" s="835"/>
      <c r="AI24" s="835"/>
      <c r="AJ24" s="835"/>
      <c r="AK24" s="835"/>
      <c r="AL24" s="835"/>
      <c r="AM24" s="835"/>
      <c r="AN24" s="835"/>
      <c r="AO24" s="835"/>
      <c r="AP24" s="835"/>
      <c r="AQ24" s="835"/>
      <c r="AR24" s="835"/>
      <c r="AS24" s="835"/>
      <c r="AT24" s="835"/>
      <c r="AU24" s="835"/>
      <c r="AV24" s="835"/>
      <c r="AW24" s="835"/>
      <c r="AX24" s="835"/>
      <c r="AY24" s="835"/>
      <c r="AZ24" s="835"/>
      <c r="BA24" s="835"/>
      <c r="BB24" s="835"/>
      <c r="BC24" s="835"/>
      <c r="BD24" s="835"/>
      <c r="BE24" s="835"/>
      <c r="BF24" s="835"/>
      <c r="BG24" s="835"/>
      <c r="BH24" s="836"/>
    </row>
    <row r="25" spans="2:60" s="25" customFormat="1" ht="18" customHeight="1">
      <c r="B25" s="837" t="s">
        <v>1350</v>
      </c>
      <c r="C25" s="838"/>
      <c r="D25" s="838"/>
      <c r="E25" s="838"/>
      <c r="F25" s="838"/>
      <c r="G25" s="839"/>
      <c r="H25" s="837" t="s">
        <v>1351</v>
      </c>
      <c r="I25" s="838"/>
      <c r="J25" s="838"/>
      <c r="K25" s="838"/>
      <c r="L25" s="838"/>
      <c r="M25" s="838"/>
      <c r="N25" s="838"/>
      <c r="O25" s="838"/>
      <c r="P25" s="838"/>
      <c r="Q25" s="838"/>
      <c r="R25" s="838"/>
      <c r="S25" s="838"/>
      <c r="T25" s="838"/>
      <c r="U25" s="838"/>
      <c r="V25" s="838"/>
      <c r="W25" s="838"/>
      <c r="X25" s="838"/>
      <c r="Y25" s="838"/>
      <c r="Z25" s="838"/>
      <c r="AA25" s="838"/>
      <c r="AB25" s="838"/>
      <c r="AC25" s="838"/>
      <c r="AD25" s="838"/>
      <c r="AE25" s="838"/>
      <c r="AF25" s="838"/>
      <c r="AG25" s="838"/>
      <c r="AH25" s="838"/>
      <c r="AI25" s="838"/>
      <c r="AJ25" s="838"/>
      <c r="AK25" s="838"/>
      <c r="AL25" s="838"/>
      <c r="AM25" s="838"/>
      <c r="AN25" s="838"/>
      <c r="AO25" s="838"/>
      <c r="AP25" s="838"/>
      <c r="AQ25" s="838"/>
      <c r="AR25" s="838"/>
      <c r="AS25" s="838"/>
      <c r="AT25" s="838"/>
      <c r="AU25" s="838"/>
      <c r="AV25" s="838"/>
      <c r="AW25" s="838"/>
      <c r="AX25" s="838"/>
      <c r="AY25" s="838"/>
      <c r="AZ25" s="838"/>
      <c r="BA25" s="838"/>
      <c r="BB25" s="838"/>
      <c r="BC25" s="838"/>
      <c r="BD25" s="838"/>
      <c r="BE25" s="838"/>
      <c r="BF25" s="838"/>
      <c r="BG25" s="838"/>
      <c r="BH25" s="839"/>
    </row>
    <row r="26" spans="2:60" s="25" customFormat="1" ht="18" customHeight="1">
      <c r="B26" s="840"/>
      <c r="C26" s="841"/>
      <c r="D26" s="841"/>
      <c r="E26" s="841"/>
      <c r="F26" s="841"/>
      <c r="G26" s="842"/>
      <c r="H26" s="840"/>
      <c r="I26" s="841"/>
      <c r="J26" s="841"/>
      <c r="K26" s="841"/>
      <c r="L26" s="841"/>
      <c r="M26" s="841"/>
      <c r="N26" s="841"/>
      <c r="O26" s="841"/>
      <c r="P26" s="841"/>
      <c r="Q26" s="841"/>
      <c r="R26" s="841"/>
      <c r="S26" s="841"/>
      <c r="T26" s="841"/>
      <c r="U26" s="841"/>
      <c r="V26" s="841"/>
      <c r="W26" s="841"/>
      <c r="X26" s="841"/>
      <c r="Y26" s="841"/>
      <c r="Z26" s="841"/>
      <c r="AA26" s="841"/>
      <c r="AB26" s="841"/>
      <c r="AC26" s="841"/>
      <c r="AD26" s="841"/>
      <c r="AE26" s="841"/>
      <c r="AF26" s="841"/>
      <c r="AG26" s="841"/>
      <c r="AH26" s="841"/>
      <c r="AI26" s="841"/>
      <c r="AJ26" s="841"/>
      <c r="AK26" s="841"/>
      <c r="AL26" s="841"/>
      <c r="AM26" s="841"/>
      <c r="AN26" s="841"/>
      <c r="AO26" s="841"/>
      <c r="AP26" s="841"/>
      <c r="AQ26" s="841"/>
      <c r="AR26" s="841"/>
      <c r="AS26" s="841"/>
      <c r="AT26" s="841"/>
      <c r="AU26" s="841"/>
      <c r="AV26" s="841"/>
      <c r="AW26" s="841"/>
      <c r="AX26" s="841"/>
      <c r="AY26" s="841"/>
      <c r="AZ26" s="841"/>
      <c r="BA26" s="841"/>
      <c r="BB26" s="841"/>
      <c r="BC26" s="841"/>
      <c r="BD26" s="841"/>
      <c r="BE26" s="841"/>
      <c r="BF26" s="841"/>
      <c r="BG26" s="841"/>
      <c r="BH26" s="842"/>
    </row>
    <row r="27" spans="2:60" s="25" customFormat="1" ht="18" customHeight="1">
      <c r="B27" s="831" t="s">
        <v>257</v>
      </c>
      <c r="C27" s="832"/>
      <c r="D27" s="832"/>
      <c r="E27" s="832"/>
      <c r="F27" s="832"/>
      <c r="G27" s="833"/>
      <c r="H27" s="831" t="s">
        <v>1352</v>
      </c>
      <c r="I27" s="832"/>
      <c r="J27" s="832"/>
      <c r="K27" s="832"/>
      <c r="L27" s="832"/>
      <c r="M27" s="832"/>
      <c r="N27" s="832"/>
      <c r="O27" s="832"/>
      <c r="P27" s="832"/>
      <c r="Q27" s="832"/>
      <c r="R27" s="832"/>
      <c r="S27" s="832"/>
      <c r="T27" s="832"/>
      <c r="U27" s="832"/>
      <c r="V27" s="832"/>
      <c r="W27" s="832"/>
      <c r="X27" s="832"/>
      <c r="Y27" s="832"/>
      <c r="Z27" s="832"/>
      <c r="AA27" s="832"/>
      <c r="AB27" s="832"/>
      <c r="AC27" s="832"/>
      <c r="AD27" s="832"/>
      <c r="AE27" s="832"/>
      <c r="AF27" s="832"/>
      <c r="AG27" s="832"/>
      <c r="AH27" s="832"/>
      <c r="AI27" s="832"/>
      <c r="AJ27" s="832"/>
      <c r="AK27" s="832"/>
      <c r="AL27" s="832"/>
      <c r="AM27" s="832"/>
      <c r="AN27" s="832"/>
      <c r="AO27" s="832"/>
      <c r="AP27" s="832"/>
      <c r="AQ27" s="832"/>
      <c r="AR27" s="832"/>
      <c r="AS27" s="832"/>
      <c r="AT27" s="832"/>
      <c r="AU27" s="832"/>
      <c r="AV27" s="832"/>
      <c r="AW27" s="832"/>
      <c r="AX27" s="832"/>
      <c r="AY27" s="832"/>
      <c r="AZ27" s="832"/>
      <c r="BA27" s="832"/>
      <c r="BB27" s="832"/>
      <c r="BC27" s="832"/>
      <c r="BD27" s="832"/>
      <c r="BE27" s="832"/>
      <c r="BF27" s="832"/>
      <c r="BG27" s="832"/>
      <c r="BH27" s="833"/>
    </row>
    <row r="28" spans="2:60" s="25" customFormat="1" ht="18" customHeight="1">
      <c r="B28" s="834"/>
      <c r="C28" s="835"/>
      <c r="D28" s="835"/>
      <c r="E28" s="835"/>
      <c r="F28" s="835"/>
      <c r="G28" s="836"/>
      <c r="H28" s="834"/>
      <c r="I28" s="835"/>
      <c r="J28" s="835"/>
      <c r="K28" s="835"/>
      <c r="L28" s="835"/>
      <c r="M28" s="835"/>
      <c r="N28" s="835"/>
      <c r="O28" s="835"/>
      <c r="P28" s="835"/>
      <c r="Q28" s="835"/>
      <c r="R28" s="835"/>
      <c r="S28" s="835"/>
      <c r="T28" s="835"/>
      <c r="U28" s="835"/>
      <c r="V28" s="835"/>
      <c r="W28" s="835"/>
      <c r="X28" s="835"/>
      <c r="Y28" s="835"/>
      <c r="Z28" s="835"/>
      <c r="AA28" s="835"/>
      <c r="AB28" s="835"/>
      <c r="AC28" s="835"/>
      <c r="AD28" s="835"/>
      <c r="AE28" s="835"/>
      <c r="AF28" s="835"/>
      <c r="AG28" s="835"/>
      <c r="AH28" s="835"/>
      <c r="AI28" s="835"/>
      <c r="AJ28" s="835"/>
      <c r="AK28" s="835"/>
      <c r="AL28" s="835"/>
      <c r="AM28" s="835"/>
      <c r="AN28" s="835"/>
      <c r="AO28" s="835"/>
      <c r="AP28" s="835"/>
      <c r="AQ28" s="835"/>
      <c r="AR28" s="835"/>
      <c r="AS28" s="835"/>
      <c r="AT28" s="835"/>
      <c r="AU28" s="835"/>
      <c r="AV28" s="835"/>
      <c r="AW28" s="835"/>
      <c r="AX28" s="835"/>
      <c r="AY28" s="835"/>
      <c r="AZ28" s="835"/>
      <c r="BA28" s="835"/>
      <c r="BB28" s="835"/>
      <c r="BC28" s="835"/>
      <c r="BD28" s="835"/>
      <c r="BE28" s="835"/>
      <c r="BF28" s="835"/>
      <c r="BG28" s="835"/>
      <c r="BH28" s="836"/>
    </row>
    <row r="29" spans="2:60" s="25" customFormat="1" ht="18" customHeight="1">
      <c r="B29" s="837" t="s">
        <v>1353</v>
      </c>
      <c r="C29" s="838"/>
      <c r="D29" s="838"/>
      <c r="E29" s="838"/>
      <c r="F29" s="838"/>
      <c r="G29" s="839"/>
      <c r="H29" s="837" t="s">
        <v>1354</v>
      </c>
      <c r="I29" s="838"/>
      <c r="J29" s="838"/>
      <c r="K29" s="838"/>
      <c r="L29" s="838"/>
      <c r="M29" s="838"/>
      <c r="N29" s="838"/>
      <c r="O29" s="838"/>
      <c r="P29" s="838"/>
      <c r="Q29" s="838"/>
      <c r="R29" s="838"/>
      <c r="S29" s="838"/>
      <c r="T29" s="838"/>
      <c r="U29" s="838"/>
      <c r="V29" s="838"/>
      <c r="W29" s="838"/>
      <c r="X29" s="838"/>
      <c r="Y29" s="838"/>
      <c r="Z29" s="838"/>
      <c r="AA29" s="838"/>
      <c r="AB29" s="838"/>
      <c r="AC29" s="838"/>
      <c r="AD29" s="838"/>
      <c r="AE29" s="838"/>
      <c r="AF29" s="838"/>
      <c r="AG29" s="838"/>
      <c r="AH29" s="838"/>
      <c r="AI29" s="838"/>
      <c r="AJ29" s="838"/>
      <c r="AK29" s="838"/>
      <c r="AL29" s="838"/>
      <c r="AM29" s="838"/>
      <c r="AN29" s="838"/>
      <c r="AO29" s="838"/>
      <c r="AP29" s="838"/>
      <c r="AQ29" s="838"/>
      <c r="AR29" s="838"/>
      <c r="AS29" s="838"/>
      <c r="AT29" s="838"/>
      <c r="AU29" s="838"/>
      <c r="AV29" s="838"/>
      <c r="AW29" s="838"/>
      <c r="AX29" s="838"/>
      <c r="AY29" s="838"/>
      <c r="AZ29" s="838"/>
      <c r="BA29" s="838"/>
      <c r="BB29" s="838"/>
      <c r="BC29" s="838"/>
      <c r="BD29" s="838"/>
      <c r="BE29" s="838"/>
      <c r="BF29" s="838"/>
      <c r="BG29" s="838"/>
      <c r="BH29" s="839"/>
    </row>
    <row r="30" spans="2:60" s="25" customFormat="1" ht="18" customHeight="1">
      <c r="B30" s="840"/>
      <c r="C30" s="841"/>
      <c r="D30" s="841"/>
      <c r="E30" s="841"/>
      <c r="F30" s="841"/>
      <c r="G30" s="842"/>
      <c r="H30" s="840"/>
      <c r="I30" s="841"/>
      <c r="J30" s="841"/>
      <c r="K30" s="841"/>
      <c r="L30" s="841"/>
      <c r="M30" s="841"/>
      <c r="N30" s="841"/>
      <c r="O30" s="841"/>
      <c r="P30" s="841"/>
      <c r="Q30" s="841"/>
      <c r="R30" s="841"/>
      <c r="S30" s="841"/>
      <c r="T30" s="841"/>
      <c r="U30" s="841"/>
      <c r="V30" s="841"/>
      <c r="W30" s="841"/>
      <c r="X30" s="841"/>
      <c r="Y30" s="841"/>
      <c r="Z30" s="841"/>
      <c r="AA30" s="841"/>
      <c r="AB30" s="841"/>
      <c r="AC30" s="841"/>
      <c r="AD30" s="841"/>
      <c r="AE30" s="841"/>
      <c r="AF30" s="841"/>
      <c r="AG30" s="841"/>
      <c r="AH30" s="841"/>
      <c r="AI30" s="841"/>
      <c r="AJ30" s="841"/>
      <c r="AK30" s="841"/>
      <c r="AL30" s="841"/>
      <c r="AM30" s="841"/>
      <c r="AN30" s="841"/>
      <c r="AO30" s="841"/>
      <c r="AP30" s="841"/>
      <c r="AQ30" s="841"/>
      <c r="AR30" s="841"/>
      <c r="AS30" s="841"/>
      <c r="AT30" s="841"/>
      <c r="AU30" s="841"/>
      <c r="AV30" s="841"/>
      <c r="AW30" s="841"/>
      <c r="AX30" s="841"/>
      <c r="AY30" s="841"/>
      <c r="AZ30" s="841"/>
      <c r="BA30" s="841"/>
      <c r="BB30" s="841"/>
      <c r="BC30" s="841"/>
      <c r="BD30" s="841"/>
      <c r="BE30" s="841"/>
      <c r="BF30" s="841"/>
      <c r="BG30" s="841"/>
      <c r="BH30" s="842"/>
    </row>
    <row r="31" spans="2:60" s="25" customFormat="1" ht="18" customHeight="1">
      <c r="B31" s="831" t="s">
        <v>1355</v>
      </c>
      <c r="C31" s="832"/>
      <c r="D31" s="832"/>
      <c r="E31" s="832"/>
      <c r="F31" s="832"/>
      <c r="G31" s="833"/>
      <c r="H31" s="831" t="s">
        <v>1356</v>
      </c>
      <c r="I31" s="832"/>
      <c r="J31" s="832"/>
      <c r="K31" s="832"/>
      <c r="L31" s="832"/>
      <c r="M31" s="832"/>
      <c r="N31" s="832"/>
      <c r="O31" s="832"/>
      <c r="P31" s="832"/>
      <c r="Q31" s="832"/>
      <c r="R31" s="832"/>
      <c r="S31" s="832"/>
      <c r="T31" s="832"/>
      <c r="U31" s="832"/>
      <c r="V31" s="832"/>
      <c r="W31" s="832"/>
      <c r="X31" s="832"/>
      <c r="Y31" s="832"/>
      <c r="Z31" s="832"/>
      <c r="AA31" s="832"/>
      <c r="AB31" s="832"/>
      <c r="AC31" s="832"/>
      <c r="AD31" s="832"/>
      <c r="AE31" s="832"/>
      <c r="AF31" s="832"/>
      <c r="AG31" s="832"/>
      <c r="AH31" s="832"/>
      <c r="AI31" s="832"/>
      <c r="AJ31" s="832"/>
      <c r="AK31" s="832"/>
      <c r="AL31" s="832"/>
      <c r="AM31" s="832"/>
      <c r="AN31" s="832"/>
      <c r="AO31" s="832"/>
      <c r="AP31" s="832"/>
      <c r="AQ31" s="832"/>
      <c r="AR31" s="832"/>
      <c r="AS31" s="832"/>
      <c r="AT31" s="832"/>
      <c r="AU31" s="832"/>
      <c r="AV31" s="832"/>
      <c r="AW31" s="832"/>
      <c r="AX31" s="832"/>
      <c r="AY31" s="832"/>
      <c r="AZ31" s="832"/>
      <c r="BA31" s="832"/>
      <c r="BB31" s="832"/>
      <c r="BC31" s="832"/>
      <c r="BD31" s="832"/>
      <c r="BE31" s="832"/>
      <c r="BF31" s="832"/>
      <c r="BG31" s="832"/>
      <c r="BH31" s="833"/>
    </row>
    <row r="32" spans="2:60" s="25" customFormat="1" ht="18" customHeight="1">
      <c r="B32" s="834"/>
      <c r="C32" s="835"/>
      <c r="D32" s="835"/>
      <c r="E32" s="835"/>
      <c r="F32" s="835"/>
      <c r="G32" s="836"/>
      <c r="H32" s="834"/>
      <c r="I32" s="835"/>
      <c r="J32" s="835"/>
      <c r="K32" s="835"/>
      <c r="L32" s="835"/>
      <c r="M32" s="835"/>
      <c r="N32" s="835"/>
      <c r="O32" s="835"/>
      <c r="P32" s="835"/>
      <c r="Q32" s="835"/>
      <c r="R32" s="835"/>
      <c r="S32" s="835"/>
      <c r="T32" s="835"/>
      <c r="U32" s="835"/>
      <c r="V32" s="835"/>
      <c r="W32" s="835"/>
      <c r="X32" s="835"/>
      <c r="Y32" s="835"/>
      <c r="Z32" s="835"/>
      <c r="AA32" s="835"/>
      <c r="AB32" s="835"/>
      <c r="AC32" s="835"/>
      <c r="AD32" s="835"/>
      <c r="AE32" s="835"/>
      <c r="AF32" s="835"/>
      <c r="AG32" s="835"/>
      <c r="AH32" s="835"/>
      <c r="AI32" s="835"/>
      <c r="AJ32" s="835"/>
      <c r="AK32" s="835"/>
      <c r="AL32" s="835"/>
      <c r="AM32" s="835"/>
      <c r="AN32" s="835"/>
      <c r="AO32" s="835"/>
      <c r="AP32" s="835"/>
      <c r="AQ32" s="835"/>
      <c r="AR32" s="835"/>
      <c r="AS32" s="835"/>
      <c r="AT32" s="835"/>
      <c r="AU32" s="835"/>
      <c r="AV32" s="835"/>
      <c r="AW32" s="835"/>
      <c r="AX32" s="835"/>
      <c r="AY32" s="835"/>
      <c r="AZ32" s="835"/>
      <c r="BA32" s="835"/>
      <c r="BB32" s="835"/>
      <c r="BC32" s="835"/>
      <c r="BD32" s="835"/>
      <c r="BE32" s="835"/>
      <c r="BF32" s="835"/>
      <c r="BG32" s="835"/>
      <c r="BH32" s="836"/>
    </row>
    <row r="33" spans="2:60" s="25" customFormat="1" ht="18" customHeight="1">
      <c r="B33" s="837" t="s">
        <v>1357</v>
      </c>
      <c r="C33" s="838"/>
      <c r="D33" s="838"/>
      <c r="E33" s="838"/>
      <c r="F33" s="838"/>
      <c r="G33" s="839"/>
      <c r="H33" s="837" t="s">
        <v>1358</v>
      </c>
      <c r="I33" s="838"/>
      <c r="J33" s="838"/>
      <c r="K33" s="838"/>
      <c r="L33" s="838"/>
      <c r="M33" s="838"/>
      <c r="N33" s="838"/>
      <c r="O33" s="838"/>
      <c r="P33" s="838"/>
      <c r="Q33" s="838"/>
      <c r="R33" s="838"/>
      <c r="S33" s="838"/>
      <c r="T33" s="838"/>
      <c r="U33" s="838"/>
      <c r="V33" s="838"/>
      <c r="W33" s="838"/>
      <c r="X33" s="838"/>
      <c r="Y33" s="838"/>
      <c r="Z33" s="838"/>
      <c r="AA33" s="838"/>
      <c r="AB33" s="838"/>
      <c r="AC33" s="838"/>
      <c r="AD33" s="838"/>
      <c r="AE33" s="838"/>
      <c r="AF33" s="838"/>
      <c r="AG33" s="838"/>
      <c r="AH33" s="838"/>
      <c r="AI33" s="838"/>
      <c r="AJ33" s="838"/>
      <c r="AK33" s="838"/>
      <c r="AL33" s="838"/>
      <c r="AM33" s="838"/>
      <c r="AN33" s="838"/>
      <c r="AO33" s="838"/>
      <c r="AP33" s="838"/>
      <c r="AQ33" s="838"/>
      <c r="AR33" s="838"/>
      <c r="AS33" s="838"/>
      <c r="AT33" s="838"/>
      <c r="AU33" s="838"/>
      <c r="AV33" s="838"/>
      <c r="AW33" s="838"/>
      <c r="AX33" s="838"/>
      <c r="AY33" s="838"/>
      <c r="AZ33" s="838"/>
      <c r="BA33" s="838"/>
      <c r="BB33" s="838"/>
      <c r="BC33" s="838"/>
      <c r="BD33" s="838"/>
      <c r="BE33" s="838"/>
      <c r="BF33" s="838"/>
      <c r="BG33" s="838"/>
      <c r="BH33" s="839"/>
    </row>
    <row r="34" spans="2:60" s="25" customFormat="1" ht="18" customHeight="1">
      <c r="B34" s="840"/>
      <c r="C34" s="841"/>
      <c r="D34" s="841"/>
      <c r="E34" s="841"/>
      <c r="F34" s="841"/>
      <c r="G34" s="842"/>
      <c r="H34" s="840"/>
      <c r="I34" s="841"/>
      <c r="J34" s="841"/>
      <c r="K34" s="841"/>
      <c r="L34" s="841"/>
      <c r="M34" s="841"/>
      <c r="N34" s="841"/>
      <c r="O34" s="841"/>
      <c r="P34" s="841"/>
      <c r="Q34" s="841"/>
      <c r="R34" s="841"/>
      <c r="S34" s="841"/>
      <c r="T34" s="841"/>
      <c r="U34" s="841"/>
      <c r="V34" s="841"/>
      <c r="W34" s="841"/>
      <c r="X34" s="841"/>
      <c r="Y34" s="841"/>
      <c r="Z34" s="841"/>
      <c r="AA34" s="841"/>
      <c r="AB34" s="841"/>
      <c r="AC34" s="841"/>
      <c r="AD34" s="841"/>
      <c r="AE34" s="841"/>
      <c r="AF34" s="841"/>
      <c r="AG34" s="841"/>
      <c r="AH34" s="841"/>
      <c r="AI34" s="841"/>
      <c r="AJ34" s="841"/>
      <c r="AK34" s="841"/>
      <c r="AL34" s="841"/>
      <c r="AM34" s="841"/>
      <c r="AN34" s="841"/>
      <c r="AO34" s="841"/>
      <c r="AP34" s="841"/>
      <c r="AQ34" s="841"/>
      <c r="AR34" s="841"/>
      <c r="AS34" s="841"/>
      <c r="AT34" s="841"/>
      <c r="AU34" s="841"/>
      <c r="AV34" s="841"/>
      <c r="AW34" s="841"/>
      <c r="AX34" s="841"/>
      <c r="AY34" s="841"/>
      <c r="AZ34" s="841"/>
      <c r="BA34" s="841"/>
      <c r="BB34" s="841"/>
      <c r="BC34" s="841"/>
      <c r="BD34" s="841"/>
      <c r="BE34" s="841"/>
      <c r="BF34" s="841"/>
      <c r="BG34" s="841"/>
      <c r="BH34" s="842"/>
    </row>
    <row r="35" spans="2:60" s="25" customFormat="1" ht="18" customHeight="1">
      <c r="B35" s="831" t="s">
        <v>1359</v>
      </c>
      <c r="C35" s="832"/>
      <c r="D35" s="832"/>
      <c r="E35" s="832"/>
      <c r="F35" s="832"/>
      <c r="G35" s="833"/>
      <c r="H35" s="831" t="s">
        <v>1360</v>
      </c>
      <c r="I35" s="832"/>
      <c r="J35" s="832"/>
      <c r="K35" s="832"/>
      <c r="L35" s="832"/>
      <c r="M35" s="832"/>
      <c r="N35" s="832"/>
      <c r="O35" s="832"/>
      <c r="P35" s="832"/>
      <c r="Q35" s="832"/>
      <c r="R35" s="832"/>
      <c r="S35" s="832"/>
      <c r="T35" s="832"/>
      <c r="U35" s="832"/>
      <c r="V35" s="832"/>
      <c r="W35" s="832"/>
      <c r="X35" s="832"/>
      <c r="Y35" s="832"/>
      <c r="Z35" s="832"/>
      <c r="AA35" s="832"/>
      <c r="AB35" s="832"/>
      <c r="AC35" s="832"/>
      <c r="AD35" s="832"/>
      <c r="AE35" s="832"/>
      <c r="AF35" s="832"/>
      <c r="AG35" s="832"/>
      <c r="AH35" s="832"/>
      <c r="AI35" s="832"/>
      <c r="AJ35" s="832"/>
      <c r="AK35" s="832"/>
      <c r="AL35" s="832"/>
      <c r="AM35" s="832"/>
      <c r="AN35" s="832"/>
      <c r="AO35" s="832"/>
      <c r="AP35" s="832"/>
      <c r="AQ35" s="832"/>
      <c r="AR35" s="832"/>
      <c r="AS35" s="832"/>
      <c r="AT35" s="832"/>
      <c r="AU35" s="832"/>
      <c r="AV35" s="832"/>
      <c r="AW35" s="832"/>
      <c r="AX35" s="832"/>
      <c r="AY35" s="832"/>
      <c r="AZ35" s="832"/>
      <c r="BA35" s="832"/>
      <c r="BB35" s="832"/>
      <c r="BC35" s="832"/>
      <c r="BD35" s="832"/>
      <c r="BE35" s="832"/>
      <c r="BF35" s="832"/>
      <c r="BG35" s="832"/>
      <c r="BH35" s="833"/>
    </row>
    <row r="36" spans="2:60" s="25" customFormat="1" ht="18" customHeight="1">
      <c r="B36" s="834"/>
      <c r="C36" s="835"/>
      <c r="D36" s="835"/>
      <c r="E36" s="835"/>
      <c r="F36" s="835"/>
      <c r="G36" s="836"/>
      <c r="H36" s="834"/>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5"/>
      <c r="AI36" s="835"/>
      <c r="AJ36" s="835"/>
      <c r="AK36" s="835"/>
      <c r="AL36" s="835"/>
      <c r="AM36" s="835"/>
      <c r="AN36" s="835"/>
      <c r="AO36" s="835"/>
      <c r="AP36" s="835"/>
      <c r="AQ36" s="835"/>
      <c r="AR36" s="835"/>
      <c r="AS36" s="835"/>
      <c r="AT36" s="835"/>
      <c r="AU36" s="835"/>
      <c r="AV36" s="835"/>
      <c r="AW36" s="835"/>
      <c r="AX36" s="835"/>
      <c r="AY36" s="835"/>
      <c r="AZ36" s="835"/>
      <c r="BA36" s="835"/>
      <c r="BB36" s="835"/>
      <c r="BC36" s="835"/>
      <c r="BD36" s="835"/>
      <c r="BE36" s="835"/>
      <c r="BF36" s="835"/>
      <c r="BG36" s="835"/>
      <c r="BH36" s="836"/>
    </row>
    <row r="37" spans="2:60" s="25" customFormat="1" ht="18" customHeight="1">
      <c r="B37" s="837" t="s">
        <v>1361</v>
      </c>
      <c r="C37" s="838"/>
      <c r="D37" s="838"/>
      <c r="E37" s="838"/>
      <c r="F37" s="838"/>
      <c r="G37" s="839"/>
      <c r="H37" s="837" t="s">
        <v>1362</v>
      </c>
      <c r="I37" s="838"/>
      <c r="J37" s="838"/>
      <c r="K37" s="838"/>
      <c r="L37" s="838"/>
      <c r="M37" s="838"/>
      <c r="N37" s="838"/>
      <c r="O37" s="838"/>
      <c r="P37" s="838"/>
      <c r="Q37" s="838"/>
      <c r="R37" s="838"/>
      <c r="S37" s="838"/>
      <c r="T37" s="838"/>
      <c r="U37" s="838"/>
      <c r="V37" s="838"/>
      <c r="W37" s="838"/>
      <c r="X37" s="838"/>
      <c r="Y37" s="838"/>
      <c r="Z37" s="838"/>
      <c r="AA37" s="838"/>
      <c r="AB37" s="838"/>
      <c r="AC37" s="838"/>
      <c r="AD37" s="838"/>
      <c r="AE37" s="838"/>
      <c r="AF37" s="838"/>
      <c r="AG37" s="838"/>
      <c r="AH37" s="838"/>
      <c r="AI37" s="838"/>
      <c r="AJ37" s="838"/>
      <c r="AK37" s="838"/>
      <c r="AL37" s="838"/>
      <c r="AM37" s="838"/>
      <c r="AN37" s="838"/>
      <c r="AO37" s="838"/>
      <c r="AP37" s="838"/>
      <c r="AQ37" s="838"/>
      <c r="AR37" s="838"/>
      <c r="AS37" s="838"/>
      <c r="AT37" s="838"/>
      <c r="AU37" s="838"/>
      <c r="AV37" s="838"/>
      <c r="AW37" s="838"/>
      <c r="AX37" s="838"/>
      <c r="AY37" s="838"/>
      <c r="AZ37" s="838"/>
      <c r="BA37" s="838"/>
      <c r="BB37" s="838"/>
      <c r="BC37" s="838"/>
      <c r="BD37" s="838"/>
      <c r="BE37" s="838"/>
      <c r="BF37" s="838"/>
      <c r="BG37" s="838"/>
      <c r="BH37" s="839"/>
    </row>
    <row r="38" spans="2:60" s="25" customFormat="1" ht="18" customHeight="1">
      <c r="B38" s="840"/>
      <c r="C38" s="841"/>
      <c r="D38" s="841"/>
      <c r="E38" s="841"/>
      <c r="F38" s="841"/>
      <c r="G38" s="842"/>
      <c r="H38" s="840"/>
      <c r="I38" s="841"/>
      <c r="J38" s="841"/>
      <c r="K38" s="841"/>
      <c r="L38" s="841"/>
      <c r="M38" s="841"/>
      <c r="N38" s="841"/>
      <c r="O38" s="841"/>
      <c r="P38" s="841"/>
      <c r="Q38" s="841"/>
      <c r="R38" s="841"/>
      <c r="S38" s="841"/>
      <c r="T38" s="841"/>
      <c r="U38" s="841"/>
      <c r="V38" s="841"/>
      <c r="W38" s="841"/>
      <c r="X38" s="841"/>
      <c r="Y38" s="841"/>
      <c r="Z38" s="841"/>
      <c r="AA38" s="841"/>
      <c r="AB38" s="841"/>
      <c r="AC38" s="841"/>
      <c r="AD38" s="841"/>
      <c r="AE38" s="841"/>
      <c r="AF38" s="841"/>
      <c r="AG38" s="841"/>
      <c r="AH38" s="841"/>
      <c r="AI38" s="841"/>
      <c r="AJ38" s="841"/>
      <c r="AK38" s="841"/>
      <c r="AL38" s="841"/>
      <c r="AM38" s="841"/>
      <c r="AN38" s="841"/>
      <c r="AO38" s="841"/>
      <c r="AP38" s="841"/>
      <c r="AQ38" s="841"/>
      <c r="AR38" s="841"/>
      <c r="AS38" s="841"/>
      <c r="AT38" s="841"/>
      <c r="AU38" s="841"/>
      <c r="AV38" s="841"/>
      <c r="AW38" s="841"/>
      <c r="AX38" s="841"/>
      <c r="AY38" s="841"/>
      <c r="AZ38" s="841"/>
      <c r="BA38" s="841"/>
      <c r="BB38" s="841"/>
      <c r="BC38" s="841"/>
      <c r="BD38" s="841"/>
      <c r="BE38" s="841"/>
      <c r="BF38" s="841"/>
      <c r="BG38" s="841"/>
      <c r="BH38" s="842"/>
    </row>
    <row r="39" spans="2:60" s="25" customFormat="1" ht="18" customHeight="1">
      <c r="B39" s="831" t="s">
        <v>1363</v>
      </c>
      <c r="C39" s="832"/>
      <c r="D39" s="832"/>
      <c r="E39" s="832"/>
      <c r="F39" s="832"/>
      <c r="G39" s="833"/>
      <c r="H39" s="831" t="s">
        <v>1364</v>
      </c>
      <c r="I39" s="832"/>
      <c r="J39" s="832"/>
      <c r="K39" s="832"/>
      <c r="L39" s="832"/>
      <c r="M39" s="832"/>
      <c r="N39" s="832"/>
      <c r="O39" s="832"/>
      <c r="P39" s="832"/>
      <c r="Q39" s="832"/>
      <c r="R39" s="832"/>
      <c r="S39" s="832"/>
      <c r="T39" s="832"/>
      <c r="U39" s="832"/>
      <c r="V39" s="832"/>
      <c r="W39" s="832"/>
      <c r="X39" s="832"/>
      <c r="Y39" s="832"/>
      <c r="Z39" s="832"/>
      <c r="AA39" s="832"/>
      <c r="AB39" s="832"/>
      <c r="AC39" s="832"/>
      <c r="AD39" s="832"/>
      <c r="AE39" s="832"/>
      <c r="AF39" s="832"/>
      <c r="AG39" s="832"/>
      <c r="AH39" s="832"/>
      <c r="AI39" s="832"/>
      <c r="AJ39" s="832"/>
      <c r="AK39" s="832"/>
      <c r="AL39" s="832"/>
      <c r="AM39" s="832"/>
      <c r="AN39" s="832"/>
      <c r="AO39" s="832"/>
      <c r="AP39" s="832"/>
      <c r="AQ39" s="832"/>
      <c r="AR39" s="832"/>
      <c r="AS39" s="832"/>
      <c r="AT39" s="832"/>
      <c r="AU39" s="832"/>
      <c r="AV39" s="832"/>
      <c r="AW39" s="832"/>
      <c r="AX39" s="832"/>
      <c r="AY39" s="832"/>
      <c r="AZ39" s="832"/>
      <c r="BA39" s="832"/>
      <c r="BB39" s="832"/>
      <c r="BC39" s="832"/>
      <c r="BD39" s="832"/>
      <c r="BE39" s="832"/>
      <c r="BF39" s="832"/>
      <c r="BG39" s="832"/>
      <c r="BH39" s="833"/>
    </row>
    <row r="40" spans="2:60" s="25" customFormat="1" ht="18" customHeight="1">
      <c r="B40" s="834"/>
      <c r="C40" s="835"/>
      <c r="D40" s="835"/>
      <c r="E40" s="835"/>
      <c r="F40" s="835"/>
      <c r="G40" s="836"/>
      <c r="H40" s="834"/>
      <c r="I40" s="835"/>
      <c r="J40" s="835"/>
      <c r="K40" s="835"/>
      <c r="L40" s="835"/>
      <c r="M40" s="835"/>
      <c r="N40" s="835"/>
      <c r="O40" s="835"/>
      <c r="P40" s="835"/>
      <c r="Q40" s="835"/>
      <c r="R40" s="835"/>
      <c r="S40" s="835"/>
      <c r="T40" s="835"/>
      <c r="U40" s="835"/>
      <c r="V40" s="835"/>
      <c r="W40" s="835"/>
      <c r="X40" s="835"/>
      <c r="Y40" s="835"/>
      <c r="Z40" s="835"/>
      <c r="AA40" s="835"/>
      <c r="AB40" s="835"/>
      <c r="AC40" s="835"/>
      <c r="AD40" s="835"/>
      <c r="AE40" s="835"/>
      <c r="AF40" s="835"/>
      <c r="AG40" s="835"/>
      <c r="AH40" s="835"/>
      <c r="AI40" s="835"/>
      <c r="AJ40" s="835"/>
      <c r="AK40" s="835"/>
      <c r="AL40" s="835"/>
      <c r="AM40" s="835"/>
      <c r="AN40" s="835"/>
      <c r="AO40" s="835"/>
      <c r="AP40" s="835"/>
      <c r="AQ40" s="835"/>
      <c r="AR40" s="835"/>
      <c r="AS40" s="835"/>
      <c r="AT40" s="835"/>
      <c r="AU40" s="835"/>
      <c r="AV40" s="835"/>
      <c r="AW40" s="835"/>
      <c r="AX40" s="835"/>
      <c r="AY40" s="835"/>
      <c r="AZ40" s="835"/>
      <c r="BA40" s="835"/>
      <c r="BB40" s="835"/>
      <c r="BC40" s="835"/>
      <c r="BD40" s="835"/>
      <c r="BE40" s="835"/>
      <c r="BF40" s="835"/>
      <c r="BG40" s="835"/>
      <c r="BH40" s="836"/>
    </row>
    <row r="41" spans="2:60" s="25" customFormat="1" ht="18" customHeight="1">
      <c r="B41" s="837" t="s">
        <v>1365</v>
      </c>
      <c r="C41" s="838"/>
      <c r="D41" s="838"/>
      <c r="E41" s="838"/>
      <c r="F41" s="838"/>
      <c r="G41" s="839"/>
      <c r="H41" s="837" t="s">
        <v>1366</v>
      </c>
      <c r="I41" s="838"/>
      <c r="J41" s="838"/>
      <c r="K41" s="838"/>
      <c r="L41" s="838"/>
      <c r="M41" s="838"/>
      <c r="N41" s="838"/>
      <c r="O41" s="838"/>
      <c r="P41" s="838"/>
      <c r="Q41" s="838"/>
      <c r="R41" s="838"/>
      <c r="S41" s="838"/>
      <c r="T41" s="838"/>
      <c r="U41" s="838"/>
      <c r="V41" s="838"/>
      <c r="W41" s="838"/>
      <c r="X41" s="838"/>
      <c r="Y41" s="838"/>
      <c r="Z41" s="838"/>
      <c r="AA41" s="838"/>
      <c r="AB41" s="838"/>
      <c r="AC41" s="838"/>
      <c r="AD41" s="838"/>
      <c r="AE41" s="838"/>
      <c r="AF41" s="838"/>
      <c r="AG41" s="838"/>
      <c r="AH41" s="838"/>
      <c r="AI41" s="838"/>
      <c r="AJ41" s="838"/>
      <c r="AK41" s="838"/>
      <c r="AL41" s="838"/>
      <c r="AM41" s="838"/>
      <c r="AN41" s="838"/>
      <c r="AO41" s="838"/>
      <c r="AP41" s="838"/>
      <c r="AQ41" s="838"/>
      <c r="AR41" s="838"/>
      <c r="AS41" s="838"/>
      <c r="AT41" s="838"/>
      <c r="AU41" s="838"/>
      <c r="AV41" s="838"/>
      <c r="AW41" s="838"/>
      <c r="AX41" s="838"/>
      <c r="AY41" s="838"/>
      <c r="AZ41" s="838"/>
      <c r="BA41" s="838"/>
      <c r="BB41" s="838"/>
      <c r="BC41" s="838"/>
      <c r="BD41" s="838"/>
      <c r="BE41" s="838"/>
      <c r="BF41" s="838"/>
      <c r="BG41" s="838"/>
      <c r="BH41" s="839"/>
    </row>
    <row r="42" spans="2:60" s="25" customFormat="1" ht="18" customHeight="1">
      <c r="B42" s="840"/>
      <c r="C42" s="841"/>
      <c r="D42" s="841"/>
      <c r="E42" s="841"/>
      <c r="F42" s="841"/>
      <c r="G42" s="842"/>
      <c r="H42" s="840"/>
      <c r="I42" s="841"/>
      <c r="J42" s="841"/>
      <c r="K42" s="841"/>
      <c r="L42" s="841"/>
      <c r="M42" s="841"/>
      <c r="N42" s="841"/>
      <c r="O42" s="841"/>
      <c r="P42" s="841"/>
      <c r="Q42" s="841"/>
      <c r="R42" s="841"/>
      <c r="S42" s="841"/>
      <c r="T42" s="841"/>
      <c r="U42" s="841"/>
      <c r="V42" s="841"/>
      <c r="W42" s="841"/>
      <c r="X42" s="841"/>
      <c r="Y42" s="841"/>
      <c r="Z42" s="841"/>
      <c r="AA42" s="841"/>
      <c r="AB42" s="841"/>
      <c r="AC42" s="841"/>
      <c r="AD42" s="841"/>
      <c r="AE42" s="841"/>
      <c r="AF42" s="841"/>
      <c r="AG42" s="841"/>
      <c r="AH42" s="841"/>
      <c r="AI42" s="841"/>
      <c r="AJ42" s="841"/>
      <c r="AK42" s="841"/>
      <c r="AL42" s="841"/>
      <c r="AM42" s="841"/>
      <c r="AN42" s="841"/>
      <c r="AO42" s="841"/>
      <c r="AP42" s="841"/>
      <c r="AQ42" s="841"/>
      <c r="AR42" s="841"/>
      <c r="AS42" s="841"/>
      <c r="AT42" s="841"/>
      <c r="AU42" s="841"/>
      <c r="AV42" s="841"/>
      <c r="AW42" s="841"/>
      <c r="AX42" s="841"/>
      <c r="AY42" s="841"/>
      <c r="AZ42" s="841"/>
      <c r="BA42" s="841"/>
      <c r="BB42" s="841"/>
      <c r="BC42" s="841"/>
      <c r="BD42" s="841"/>
      <c r="BE42" s="841"/>
      <c r="BF42" s="841"/>
      <c r="BG42" s="841"/>
      <c r="BH42" s="842"/>
    </row>
    <row r="43" spans="2:60" s="25" customFormat="1" ht="18" customHeight="1">
      <c r="B43" s="831" t="s">
        <v>1367</v>
      </c>
      <c r="C43" s="832"/>
      <c r="D43" s="832"/>
      <c r="E43" s="832"/>
      <c r="F43" s="832"/>
      <c r="G43" s="833"/>
      <c r="H43" s="831" t="s">
        <v>1368</v>
      </c>
      <c r="I43" s="832"/>
      <c r="J43" s="832"/>
      <c r="K43" s="832"/>
      <c r="L43" s="832"/>
      <c r="M43" s="832"/>
      <c r="N43" s="832"/>
      <c r="O43" s="832"/>
      <c r="P43" s="832"/>
      <c r="Q43" s="832"/>
      <c r="R43" s="832"/>
      <c r="S43" s="832"/>
      <c r="T43" s="832"/>
      <c r="U43" s="832"/>
      <c r="V43" s="832"/>
      <c r="W43" s="832"/>
      <c r="X43" s="832"/>
      <c r="Y43" s="832"/>
      <c r="Z43" s="832"/>
      <c r="AA43" s="832"/>
      <c r="AB43" s="832"/>
      <c r="AC43" s="832"/>
      <c r="AD43" s="832"/>
      <c r="AE43" s="832"/>
      <c r="AF43" s="832"/>
      <c r="AG43" s="832"/>
      <c r="AH43" s="832"/>
      <c r="AI43" s="832"/>
      <c r="AJ43" s="832"/>
      <c r="AK43" s="832"/>
      <c r="AL43" s="832"/>
      <c r="AM43" s="832"/>
      <c r="AN43" s="832"/>
      <c r="AO43" s="832"/>
      <c r="AP43" s="832"/>
      <c r="AQ43" s="832"/>
      <c r="AR43" s="832"/>
      <c r="AS43" s="832"/>
      <c r="AT43" s="832"/>
      <c r="AU43" s="832"/>
      <c r="AV43" s="832"/>
      <c r="AW43" s="832"/>
      <c r="AX43" s="832"/>
      <c r="AY43" s="832"/>
      <c r="AZ43" s="832"/>
      <c r="BA43" s="832"/>
      <c r="BB43" s="832"/>
      <c r="BC43" s="832"/>
      <c r="BD43" s="832"/>
      <c r="BE43" s="832"/>
      <c r="BF43" s="832"/>
      <c r="BG43" s="832"/>
      <c r="BH43" s="833"/>
    </row>
    <row r="44" spans="2:60" s="25" customFormat="1" ht="18" customHeight="1">
      <c r="B44" s="834"/>
      <c r="C44" s="835"/>
      <c r="D44" s="835"/>
      <c r="E44" s="835"/>
      <c r="F44" s="835"/>
      <c r="G44" s="836"/>
      <c r="H44" s="834"/>
      <c r="I44" s="835"/>
      <c r="J44" s="835"/>
      <c r="K44" s="835"/>
      <c r="L44" s="835"/>
      <c r="M44" s="835"/>
      <c r="N44" s="835"/>
      <c r="O44" s="835"/>
      <c r="P44" s="835"/>
      <c r="Q44" s="835"/>
      <c r="R44" s="835"/>
      <c r="S44" s="835"/>
      <c r="T44" s="835"/>
      <c r="U44" s="835"/>
      <c r="V44" s="835"/>
      <c r="W44" s="835"/>
      <c r="X44" s="835"/>
      <c r="Y44" s="835"/>
      <c r="Z44" s="835"/>
      <c r="AA44" s="835"/>
      <c r="AB44" s="835"/>
      <c r="AC44" s="835"/>
      <c r="AD44" s="835"/>
      <c r="AE44" s="835"/>
      <c r="AF44" s="835"/>
      <c r="AG44" s="835"/>
      <c r="AH44" s="835"/>
      <c r="AI44" s="835"/>
      <c r="AJ44" s="835"/>
      <c r="AK44" s="835"/>
      <c r="AL44" s="835"/>
      <c r="AM44" s="835"/>
      <c r="AN44" s="835"/>
      <c r="AO44" s="835"/>
      <c r="AP44" s="835"/>
      <c r="AQ44" s="835"/>
      <c r="AR44" s="835"/>
      <c r="AS44" s="835"/>
      <c r="AT44" s="835"/>
      <c r="AU44" s="835"/>
      <c r="AV44" s="835"/>
      <c r="AW44" s="835"/>
      <c r="AX44" s="835"/>
      <c r="AY44" s="835"/>
      <c r="AZ44" s="835"/>
      <c r="BA44" s="835"/>
      <c r="BB44" s="835"/>
      <c r="BC44" s="835"/>
      <c r="BD44" s="835"/>
      <c r="BE44" s="835"/>
      <c r="BF44" s="835"/>
      <c r="BG44" s="835"/>
      <c r="BH44" s="836"/>
    </row>
    <row r="45" spans="2:60" s="25" customFormat="1" ht="18" customHeight="1">
      <c r="B45" s="837" t="s">
        <v>1369</v>
      </c>
      <c r="C45" s="838"/>
      <c r="D45" s="838"/>
      <c r="E45" s="838"/>
      <c r="F45" s="838"/>
      <c r="G45" s="839"/>
      <c r="H45" s="837" t="s">
        <v>1370</v>
      </c>
      <c r="I45" s="838"/>
      <c r="J45" s="838"/>
      <c r="K45" s="838"/>
      <c r="L45" s="838"/>
      <c r="M45" s="838"/>
      <c r="N45" s="838"/>
      <c r="O45" s="838"/>
      <c r="P45" s="838"/>
      <c r="Q45" s="838"/>
      <c r="R45" s="838"/>
      <c r="S45" s="838"/>
      <c r="T45" s="838"/>
      <c r="U45" s="838"/>
      <c r="V45" s="838"/>
      <c r="W45" s="838"/>
      <c r="X45" s="838"/>
      <c r="Y45" s="838"/>
      <c r="Z45" s="838"/>
      <c r="AA45" s="838"/>
      <c r="AB45" s="838"/>
      <c r="AC45" s="838"/>
      <c r="AD45" s="838"/>
      <c r="AE45" s="838"/>
      <c r="AF45" s="838"/>
      <c r="AG45" s="838"/>
      <c r="AH45" s="838"/>
      <c r="AI45" s="838"/>
      <c r="AJ45" s="838"/>
      <c r="AK45" s="838"/>
      <c r="AL45" s="838"/>
      <c r="AM45" s="838"/>
      <c r="AN45" s="838"/>
      <c r="AO45" s="838"/>
      <c r="AP45" s="838"/>
      <c r="AQ45" s="838"/>
      <c r="AR45" s="838"/>
      <c r="AS45" s="838"/>
      <c r="AT45" s="838"/>
      <c r="AU45" s="838"/>
      <c r="AV45" s="838"/>
      <c r="AW45" s="838"/>
      <c r="AX45" s="838"/>
      <c r="AY45" s="838"/>
      <c r="AZ45" s="838"/>
      <c r="BA45" s="838"/>
      <c r="BB45" s="838"/>
      <c r="BC45" s="838"/>
      <c r="BD45" s="838"/>
      <c r="BE45" s="838"/>
      <c r="BF45" s="838"/>
      <c r="BG45" s="838"/>
      <c r="BH45" s="839"/>
    </row>
    <row r="46" spans="2:60" s="25" customFormat="1" ht="18" customHeight="1">
      <c r="B46" s="840"/>
      <c r="C46" s="841"/>
      <c r="D46" s="841"/>
      <c r="E46" s="841"/>
      <c r="F46" s="841"/>
      <c r="G46" s="842"/>
      <c r="H46" s="840"/>
      <c r="I46" s="841"/>
      <c r="J46" s="841"/>
      <c r="K46" s="841"/>
      <c r="L46" s="841"/>
      <c r="M46" s="841"/>
      <c r="N46" s="841"/>
      <c r="O46" s="841"/>
      <c r="P46" s="841"/>
      <c r="Q46" s="841"/>
      <c r="R46" s="841"/>
      <c r="S46" s="841"/>
      <c r="T46" s="841"/>
      <c r="U46" s="841"/>
      <c r="V46" s="841"/>
      <c r="W46" s="841"/>
      <c r="X46" s="841"/>
      <c r="Y46" s="841"/>
      <c r="Z46" s="841"/>
      <c r="AA46" s="841"/>
      <c r="AB46" s="841"/>
      <c r="AC46" s="841"/>
      <c r="AD46" s="841"/>
      <c r="AE46" s="841"/>
      <c r="AF46" s="841"/>
      <c r="AG46" s="841"/>
      <c r="AH46" s="841"/>
      <c r="AI46" s="841"/>
      <c r="AJ46" s="841"/>
      <c r="AK46" s="841"/>
      <c r="AL46" s="841"/>
      <c r="AM46" s="841"/>
      <c r="AN46" s="841"/>
      <c r="AO46" s="841"/>
      <c r="AP46" s="841"/>
      <c r="AQ46" s="841"/>
      <c r="AR46" s="841"/>
      <c r="AS46" s="841"/>
      <c r="AT46" s="841"/>
      <c r="AU46" s="841"/>
      <c r="AV46" s="841"/>
      <c r="AW46" s="841"/>
      <c r="AX46" s="841"/>
      <c r="AY46" s="841"/>
      <c r="AZ46" s="841"/>
      <c r="BA46" s="841"/>
      <c r="BB46" s="841"/>
      <c r="BC46" s="841"/>
      <c r="BD46" s="841"/>
      <c r="BE46" s="841"/>
      <c r="BF46" s="841"/>
      <c r="BG46" s="841"/>
      <c r="BH46" s="842"/>
    </row>
    <row r="47" spans="2:60" s="25" customFormat="1" ht="18" customHeight="1">
      <c r="B47" s="831" t="s">
        <v>1371</v>
      </c>
      <c r="C47" s="832"/>
      <c r="D47" s="832"/>
      <c r="E47" s="832"/>
      <c r="F47" s="832"/>
      <c r="G47" s="833"/>
      <c r="H47" s="831" t="s">
        <v>1372</v>
      </c>
      <c r="I47" s="832"/>
      <c r="J47" s="832"/>
      <c r="K47" s="832"/>
      <c r="L47" s="832"/>
      <c r="M47" s="832"/>
      <c r="N47" s="832"/>
      <c r="O47" s="832"/>
      <c r="P47" s="832"/>
      <c r="Q47" s="832"/>
      <c r="R47" s="832"/>
      <c r="S47" s="832"/>
      <c r="T47" s="832"/>
      <c r="U47" s="832"/>
      <c r="V47" s="832"/>
      <c r="W47" s="832"/>
      <c r="X47" s="832"/>
      <c r="Y47" s="832"/>
      <c r="Z47" s="832"/>
      <c r="AA47" s="832"/>
      <c r="AB47" s="832"/>
      <c r="AC47" s="832"/>
      <c r="AD47" s="832"/>
      <c r="AE47" s="832"/>
      <c r="AF47" s="832"/>
      <c r="AG47" s="832"/>
      <c r="AH47" s="832"/>
      <c r="AI47" s="832"/>
      <c r="AJ47" s="832"/>
      <c r="AK47" s="832"/>
      <c r="AL47" s="832"/>
      <c r="AM47" s="832"/>
      <c r="AN47" s="832"/>
      <c r="AO47" s="832"/>
      <c r="AP47" s="832"/>
      <c r="AQ47" s="832"/>
      <c r="AR47" s="832"/>
      <c r="AS47" s="832"/>
      <c r="AT47" s="832"/>
      <c r="AU47" s="832"/>
      <c r="AV47" s="832"/>
      <c r="AW47" s="832"/>
      <c r="AX47" s="832"/>
      <c r="AY47" s="832"/>
      <c r="AZ47" s="832"/>
      <c r="BA47" s="832"/>
      <c r="BB47" s="832"/>
      <c r="BC47" s="832"/>
      <c r="BD47" s="832"/>
      <c r="BE47" s="832"/>
      <c r="BF47" s="832"/>
      <c r="BG47" s="832"/>
      <c r="BH47" s="833"/>
    </row>
    <row r="48" spans="2:60" s="25" customFormat="1" ht="18" customHeight="1">
      <c r="B48" s="834"/>
      <c r="C48" s="835"/>
      <c r="D48" s="835"/>
      <c r="E48" s="835"/>
      <c r="F48" s="835"/>
      <c r="G48" s="836"/>
      <c r="H48" s="834"/>
      <c r="I48" s="835"/>
      <c r="J48" s="835"/>
      <c r="K48" s="835"/>
      <c r="L48" s="835"/>
      <c r="M48" s="835"/>
      <c r="N48" s="835"/>
      <c r="O48" s="835"/>
      <c r="P48" s="835"/>
      <c r="Q48" s="835"/>
      <c r="R48" s="835"/>
      <c r="S48" s="835"/>
      <c r="T48" s="835"/>
      <c r="U48" s="835"/>
      <c r="V48" s="835"/>
      <c r="W48" s="835"/>
      <c r="X48" s="835"/>
      <c r="Y48" s="835"/>
      <c r="Z48" s="835"/>
      <c r="AA48" s="835"/>
      <c r="AB48" s="835"/>
      <c r="AC48" s="835"/>
      <c r="AD48" s="835"/>
      <c r="AE48" s="835"/>
      <c r="AF48" s="835"/>
      <c r="AG48" s="835"/>
      <c r="AH48" s="835"/>
      <c r="AI48" s="835"/>
      <c r="AJ48" s="835"/>
      <c r="AK48" s="835"/>
      <c r="AL48" s="835"/>
      <c r="AM48" s="835"/>
      <c r="AN48" s="835"/>
      <c r="AO48" s="835"/>
      <c r="AP48" s="835"/>
      <c r="AQ48" s="835"/>
      <c r="AR48" s="835"/>
      <c r="AS48" s="835"/>
      <c r="AT48" s="835"/>
      <c r="AU48" s="835"/>
      <c r="AV48" s="835"/>
      <c r="AW48" s="835"/>
      <c r="AX48" s="835"/>
      <c r="AY48" s="835"/>
      <c r="AZ48" s="835"/>
      <c r="BA48" s="835"/>
      <c r="BB48" s="835"/>
      <c r="BC48" s="835"/>
      <c r="BD48" s="835"/>
      <c r="BE48" s="835"/>
      <c r="BF48" s="835"/>
      <c r="BG48" s="835"/>
      <c r="BH48" s="836"/>
    </row>
    <row r="49" spans="2:60" s="25" customFormat="1" ht="18" customHeight="1">
      <c r="B49" s="837" t="s">
        <v>1373</v>
      </c>
      <c r="C49" s="838"/>
      <c r="D49" s="838"/>
      <c r="E49" s="838"/>
      <c r="F49" s="838"/>
      <c r="G49" s="839"/>
      <c r="H49" s="837" t="s">
        <v>1374</v>
      </c>
      <c r="I49" s="838"/>
      <c r="J49" s="838"/>
      <c r="K49" s="838"/>
      <c r="L49" s="838"/>
      <c r="M49" s="838"/>
      <c r="N49" s="838"/>
      <c r="O49" s="838"/>
      <c r="P49" s="838"/>
      <c r="Q49" s="838"/>
      <c r="R49" s="838"/>
      <c r="S49" s="838"/>
      <c r="T49" s="838"/>
      <c r="U49" s="838"/>
      <c r="V49" s="838"/>
      <c r="W49" s="838"/>
      <c r="X49" s="838"/>
      <c r="Y49" s="838"/>
      <c r="Z49" s="838"/>
      <c r="AA49" s="838"/>
      <c r="AB49" s="838"/>
      <c r="AC49" s="838"/>
      <c r="AD49" s="838"/>
      <c r="AE49" s="838"/>
      <c r="AF49" s="838"/>
      <c r="AG49" s="838"/>
      <c r="AH49" s="838"/>
      <c r="AI49" s="838"/>
      <c r="AJ49" s="838"/>
      <c r="AK49" s="838"/>
      <c r="AL49" s="838"/>
      <c r="AM49" s="838"/>
      <c r="AN49" s="838"/>
      <c r="AO49" s="838"/>
      <c r="AP49" s="838"/>
      <c r="AQ49" s="838"/>
      <c r="AR49" s="838"/>
      <c r="AS49" s="838"/>
      <c r="AT49" s="838"/>
      <c r="AU49" s="838"/>
      <c r="AV49" s="838"/>
      <c r="AW49" s="838"/>
      <c r="AX49" s="838"/>
      <c r="AY49" s="838"/>
      <c r="AZ49" s="838"/>
      <c r="BA49" s="838"/>
      <c r="BB49" s="838"/>
      <c r="BC49" s="838"/>
      <c r="BD49" s="838"/>
      <c r="BE49" s="838"/>
      <c r="BF49" s="838"/>
      <c r="BG49" s="838"/>
      <c r="BH49" s="839"/>
    </row>
    <row r="50" spans="2:60" s="25" customFormat="1" ht="18" customHeight="1">
      <c r="B50" s="840"/>
      <c r="C50" s="841"/>
      <c r="D50" s="841"/>
      <c r="E50" s="841"/>
      <c r="F50" s="841"/>
      <c r="G50" s="842"/>
      <c r="H50" s="840"/>
      <c r="I50" s="841"/>
      <c r="J50" s="841"/>
      <c r="K50" s="841"/>
      <c r="L50" s="841"/>
      <c r="M50" s="841"/>
      <c r="N50" s="841"/>
      <c r="O50" s="841"/>
      <c r="P50" s="841"/>
      <c r="Q50" s="841"/>
      <c r="R50" s="841"/>
      <c r="S50" s="841"/>
      <c r="T50" s="841"/>
      <c r="U50" s="841"/>
      <c r="V50" s="841"/>
      <c r="W50" s="841"/>
      <c r="X50" s="841"/>
      <c r="Y50" s="841"/>
      <c r="Z50" s="841"/>
      <c r="AA50" s="841"/>
      <c r="AB50" s="841"/>
      <c r="AC50" s="841"/>
      <c r="AD50" s="841"/>
      <c r="AE50" s="841"/>
      <c r="AF50" s="841"/>
      <c r="AG50" s="841"/>
      <c r="AH50" s="841"/>
      <c r="AI50" s="841"/>
      <c r="AJ50" s="841"/>
      <c r="AK50" s="841"/>
      <c r="AL50" s="841"/>
      <c r="AM50" s="841"/>
      <c r="AN50" s="841"/>
      <c r="AO50" s="841"/>
      <c r="AP50" s="841"/>
      <c r="AQ50" s="841"/>
      <c r="AR50" s="841"/>
      <c r="AS50" s="841"/>
      <c r="AT50" s="841"/>
      <c r="AU50" s="841"/>
      <c r="AV50" s="841"/>
      <c r="AW50" s="841"/>
      <c r="AX50" s="841"/>
      <c r="AY50" s="841"/>
      <c r="AZ50" s="841"/>
      <c r="BA50" s="841"/>
      <c r="BB50" s="841"/>
      <c r="BC50" s="841"/>
      <c r="BD50" s="841"/>
      <c r="BE50" s="841"/>
      <c r="BF50" s="841"/>
      <c r="BG50" s="841"/>
      <c r="BH50" s="842"/>
    </row>
    <row r="51" spans="2:60" s="25" customFormat="1" ht="18" customHeight="1">
      <c r="B51" s="831" t="s">
        <v>1375</v>
      </c>
      <c r="C51" s="832"/>
      <c r="D51" s="832"/>
      <c r="E51" s="832"/>
      <c r="F51" s="832"/>
      <c r="G51" s="833"/>
      <c r="H51" s="831" t="s">
        <v>1376</v>
      </c>
      <c r="I51" s="832"/>
      <c r="J51" s="832"/>
      <c r="K51" s="832"/>
      <c r="L51" s="832"/>
      <c r="M51" s="832"/>
      <c r="N51" s="832"/>
      <c r="O51" s="832"/>
      <c r="P51" s="832"/>
      <c r="Q51" s="832"/>
      <c r="R51" s="832"/>
      <c r="S51" s="832"/>
      <c r="T51" s="832"/>
      <c r="U51" s="832"/>
      <c r="V51" s="832"/>
      <c r="W51" s="832"/>
      <c r="X51" s="832"/>
      <c r="Y51" s="832"/>
      <c r="Z51" s="832"/>
      <c r="AA51" s="832"/>
      <c r="AB51" s="832"/>
      <c r="AC51" s="832"/>
      <c r="AD51" s="832"/>
      <c r="AE51" s="832"/>
      <c r="AF51" s="832"/>
      <c r="AG51" s="832"/>
      <c r="AH51" s="832"/>
      <c r="AI51" s="832"/>
      <c r="AJ51" s="832"/>
      <c r="AK51" s="832"/>
      <c r="AL51" s="832"/>
      <c r="AM51" s="832"/>
      <c r="AN51" s="832"/>
      <c r="AO51" s="832"/>
      <c r="AP51" s="832"/>
      <c r="AQ51" s="832"/>
      <c r="AR51" s="832"/>
      <c r="AS51" s="832"/>
      <c r="AT51" s="832"/>
      <c r="AU51" s="832"/>
      <c r="AV51" s="832"/>
      <c r="AW51" s="832"/>
      <c r="AX51" s="832"/>
      <c r="AY51" s="832"/>
      <c r="AZ51" s="832"/>
      <c r="BA51" s="832"/>
      <c r="BB51" s="832"/>
      <c r="BC51" s="832"/>
      <c r="BD51" s="832"/>
      <c r="BE51" s="832"/>
      <c r="BF51" s="832"/>
      <c r="BG51" s="832"/>
      <c r="BH51" s="833"/>
    </row>
    <row r="52" spans="2:60" s="25" customFormat="1" ht="18" customHeight="1">
      <c r="B52" s="834"/>
      <c r="C52" s="835"/>
      <c r="D52" s="835"/>
      <c r="E52" s="835"/>
      <c r="F52" s="835"/>
      <c r="G52" s="836"/>
      <c r="H52" s="834"/>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5"/>
      <c r="AI52" s="835"/>
      <c r="AJ52" s="835"/>
      <c r="AK52" s="835"/>
      <c r="AL52" s="835"/>
      <c r="AM52" s="835"/>
      <c r="AN52" s="835"/>
      <c r="AO52" s="835"/>
      <c r="AP52" s="835"/>
      <c r="AQ52" s="835"/>
      <c r="AR52" s="835"/>
      <c r="AS52" s="835"/>
      <c r="AT52" s="835"/>
      <c r="AU52" s="835"/>
      <c r="AV52" s="835"/>
      <c r="AW52" s="835"/>
      <c r="AX52" s="835"/>
      <c r="AY52" s="835"/>
      <c r="AZ52" s="835"/>
      <c r="BA52" s="835"/>
      <c r="BB52" s="835"/>
      <c r="BC52" s="835"/>
      <c r="BD52" s="835"/>
      <c r="BE52" s="835"/>
      <c r="BF52" s="835"/>
      <c r="BG52" s="835"/>
      <c r="BH52" s="836"/>
    </row>
    <row r="53" spans="2:60" s="25" customFormat="1" ht="18" customHeight="1">
      <c r="B53" s="837" t="s">
        <v>1377</v>
      </c>
      <c r="C53" s="838"/>
      <c r="D53" s="838"/>
      <c r="E53" s="838"/>
      <c r="F53" s="838"/>
      <c r="G53" s="839"/>
      <c r="H53" s="837" t="s">
        <v>1378</v>
      </c>
      <c r="I53" s="838"/>
      <c r="J53" s="838"/>
      <c r="K53" s="838"/>
      <c r="L53" s="838"/>
      <c r="M53" s="838"/>
      <c r="N53" s="838"/>
      <c r="O53" s="838"/>
      <c r="P53" s="838"/>
      <c r="Q53" s="838"/>
      <c r="R53" s="838"/>
      <c r="S53" s="838"/>
      <c r="T53" s="838"/>
      <c r="U53" s="838"/>
      <c r="V53" s="838"/>
      <c r="W53" s="838"/>
      <c r="X53" s="838"/>
      <c r="Y53" s="838"/>
      <c r="Z53" s="838"/>
      <c r="AA53" s="838"/>
      <c r="AB53" s="838"/>
      <c r="AC53" s="838"/>
      <c r="AD53" s="838"/>
      <c r="AE53" s="838"/>
      <c r="AF53" s="838"/>
      <c r="AG53" s="838"/>
      <c r="AH53" s="838"/>
      <c r="AI53" s="838"/>
      <c r="AJ53" s="838"/>
      <c r="AK53" s="838"/>
      <c r="AL53" s="838"/>
      <c r="AM53" s="838"/>
      <c r="AN53" s="838"/>
      <c r="AO53" s="838"/>
      <c r="AP53" s="838"/>
      <c r="AQ53" s="838"/>
      <c r="AR53" s="838"/>
      <c r="AS53" s="838"/>
      <c r="AT53" s="838"/>
      <c r="AU53" s="838"/>
      <c r="AV53" s="838"/>
      <c r="AW53" s="838"/>
      <c r="AX53" s="838"/>
      <c r="AY53" s="838"/>
      <c r="AZ53" s="838"/>
      <c r="BA53" s="838"/>
      <c r="BB53" s="838"/>
      <c r="BC53" s="838"/>
      <c r="BD53" s="838"/>
      <c r="BE53" s="838"/>
      <c r="BF53" s="838"/>
      <c r="BG53" s="838"/>
      <c r="BH53" s="839"/>
    </row>
    <row r="54" spans="2:60" s="25" customFormat="1" ht="18" customHeight="1">
      <c r="B54" s="840"/>
      <c r="C54" s="841"/>
      <c r="D54" s="841"/>
      <c r="E54" s="841"/>
      <c r="F54" s="841"/>
      <c r="G54" s="842"/>
      <c r="H54" s="840"/>
      <c r="I54" s="841"/>
      <c r="J54" s="841"/>
      <c r="K54" s="841"/>
      <c r="L54" s="841"/>
      <c r="M54" s="841"/>
      <c r="N54" s="841"/>
      <c r="O54" s="841"/>
      <c r="P54" s="841"/>
      <c r="Q54" s="841"/>
      <c r="R54" s="841"/>
      <c r="S54" s="841"/>
      <c r="T54" s="841"/>
      <c r="U54" s="841"/>
      <c r="V54" s="841"/>
      <c r="W54" s="841"/>
      <c r="X54" s="841"/>
      <c r="Y54" s="841"/>
      <c r="Z54" s="841"/>
      <c r="AA54" s="841"/>
      <c r="AB54" s="841"/>
      <c r="AC54" s="841"/>
      <c r="AD54" s="841"/>
      <c r="AE54" s="841"/>
      <c r="AF54" s="841"/>
      <c r="AG54" s="841"/>
      <c r="AH54" s="841"/>
      <c r="AI54" s="841"/>
      <c r="AJ54" s="841"/>
      <c r="AK54" s="841"/>
      <c r="AL54" s="841"/>
      <c r="AM54" s="841"/>
      <c r="AN54" s="841"/>
      <c r="AO54" s="841"/>
      <c r="AP54" s="841"/>
      <c r="AQ54" s="841"/>
      <c r="AR54" s="841"/>
      <c r="AS54" s="841"/>
      <c r="AT54" s="841"/>
      <c r="AU54" s="841"/>
      <c r="AV54" s="841"/>
      <c r="AW54" s="841"/>
      <c r="AX54" s="841"/>
      <c r="AY54" s="841"/>
      <c r="AZ54" s="841"/>
      <c r="BA54" s="841"/>
      <c r="BB54" s="841"/>
      <c r="BC54" s="841"/>
      <c r="BD54" s="841"/>
      <c r="BE54" s="841"/>
      <c r="BF54" s="841"/>
      <c r="BG54" s="841"/>
      <c r="BH54" s="842"/>
    </row>
    <row r="55" spans="2:60" s="25" customFormat="1" ht="18" customHeight="1">
      <c r="B55" s="831" t="s">
        <v>1379</v>
      </c>
      <c r="C55" s="832"/>
      <c r="D55" s="832"/>
      <c r="E55" s="832"/>
      <c r="F55" s="832"/>
      <c r="G55" s="833"/>
      <c r="H55" s="831" t="s">
        <v>1380</v>
      </c>
      <c r="I55" s="832"/>
      <c r="J55" s="832"/>
      <c r="K55" s="832"/>
      <c r="L55" s="832"/>
      <c r="M55" s="832"/>
      <c r="N55" s="832"/>
      <c r="O55" s="832"/>
      <c r="P55" s="832"/>
      <c r="Q55" s="832"/>
      <c r="R55" s="832"/>
      <c r="S55" s="832"/>
      <c r="T55" s="832"/>
      <c r="U55" s="832"/>
      <c r="V55" s="832"/>
      <c r="W55" s="832"/>
      <c r="X55" s="832"/>
      <c r="Y55" s="832"/>
      <c r="Z55" s="832"/>
      <c r="AA55" s="832"/>
      <c r="AB55" s="832"/>
      <c r="AC55" s="832"/>
      <c r="AD55" s="832"/>
      <c r="AE55" s="832"/>
      <c r="AF55" s="832"/>
      <c r="AG55" s="832"/>
      <c r="AH55" s="832"/>
      <c r="AI55" s="832"/>
      <c r="AJ55" s="832"/>
      <c r="AK55" s="832"/>
      <c r="AL55" s="832"/>
      <c r="AM55" s="832"/>
      <c r="AN55" s="832"/>
      <c r="AO55" s="832"/>
      <c r="AP55" s="832"/>
      <c r="AQ55" s="832"/>
      <c r="AR55" s="832"/>
      <c r="AS55" s="832"/>
      <c r="AT55" s="832"/>
      <c r="AU55" s="832"/>
      <c r="AV55" s="832"/>
      <c r="AW55" s="832"/>
      <c r="AX55" s="832"/>
      <c r="AY55" s="832"/>
      <c r="AZ55" s="832"/>
      <c r="BA55" s="832"/>
      <c r="BB55" s="832"/>
      <c r="BC55" s="832"/>
      <c r="BD55" s="832"/>
      <c r="BE55" s="832"/>
      <c r="BF55" s="832"/>
      <c r="BG55" s="832"/>
      <c r="BH55" s="833"/>
    </row>
    <row r="56" spans="2:60" s="25" customFormat="1" ht="18" customHeight="1">
      <c r="B56" s="834"/>
      <c r="C56" s="835"/>
      <c r="D56" s="835"/>
      <c r="E56" s="835"/>
      <c r="F56" s="835"/>
      <c r="G56" s="836"/>
      <c r="H56" s="834"/>
      <c r="I56" s="835"/>
      <c r="J56" s="835"/>
      <c r="K56" s="835"/>
      <c r="L56" s="835"/>
      <c r="M56" s="835"/>
      <c r="N56" s="835"/>
      <c r="O56" s="835"/>
      <c r="P56" s="835"/>
      <c r="Q56" s="835"/>
      <c r="R56" s="835"/>
      <c r="S56" s="835"/>
      <c r="T56" s="835"/>
      <c r="U56" s="835"/>
      <c r="V56" s="835"/>
      <c r="W56" s="835"/>
      <c r="X56" s="835"/>
      <c r="Y56" s="835"/>
      <c r="Z56" s="835"/>
      <c r="AA56" s="835"/>
      <c r="AB56" s="835"/>
      <c r="AC56" s="835"/>
      <c r="AD56" s="835"/>
      <c r="AE56" s="835"/>
      <c r="AF56" s="835"/>
      <c r="AG56" s="835"/>
      <c r="AH56" s="835"/>
      <c r="AI56" s="835"/>
      <c r="AJ56" s="835"/>
      <c r="AK56" s="835"/>
      <c r="AL56" s="835"/>
      <c r="AM56" s="835"/>
      <c r="AN56" s="835"/>
      <c r="AO56" s="835"/>
      <c r="AP56" s="835"/>
      <c r="AQ56" s="835"/>
      <c r="AR56" s="835"/>
      <c r="AS56" s="835"/>
      <c r="AT56" s="835"/>
      <c r="AU56" s="835"/>
      <c r="AV56" s="835"/>
      <c r="AW56" s="835"/>
      <c r="AX56" s="835"/>
      <c r="AY56" s="835"/>
      <c r="AZ56" s="835"/>
      <c r="BA56" s="835"/>
      <c r="BB56" s="835"/>
      <c r="BC56" s="835"/>
      <c r="BD56" s="835"/>
      <c r="BE56" s="835"/>
      <c r="BF56" s="835"/>
      <c r="BG56" s="835"/>
      <c r="BH56" s="836"/>
    </row>
    <row r="57" spans="2:60" s="25" customFormat="1" ht="18" customHeight="1">
      <c r="B57" s="837" t="s">
        <v>1381</v>
      </c>
      <c r="C57" s="838"/>
      <c r="D57" s="838"/>
      <c r="E57" s="838"/>
      <c r="F57" s="838"/>
      <c r="G57" s="839"/>
      <c r="H57" s="837" t="s">
        <v>1382</v>
      </c>
      <c r="I57" s="838"/>
      <c r="J57" s="838"/>
      <c r="K57" s="838"/>
      <c r="L57" s="838"/>
      <c r="M57" s="838"/>
      <c r="N57" s="838"/>
      <c r="O57" s="838"/>
      <c r="P57" s="838"/>
      <c r="Q57" s="838"/>
      <c r="R57" s="838"/>
      <c r="S57" s="838"/>
      <c r="T57" s="838"/>
      <c r="U57" s="838"/>
      <c r="V57" s="838"/>
      <c r="W57" s="838"/>
      <c r="X57" s="838"/>
      <c r="Y57" s="838"/>
      <c r="Z57" s="838"/>
      <c r="AA57" s="838"/>
      <c r="AB57" s="838"/>
      <c r="AC57" s="838"/>
      <c r="AD57" s="838"/>
      <c r="AE57" s="838"/>
      <c r="AF57" s="838"/>
      <c r="AG57" s="838"/>
      <c r="AH57" s="838"/>
      <c r="AI57" s="838"/>
      <c r="AJ57" s="838"/>
      <c r="AK57" s="838"/>
      <c r="AL57" s="838"/>
      <c r="AM57" s="838"/>
      <c r="AN57" s="838"/>
      <c r="AO57" s="838"/>
      <c r="AP57" s="838"/>
      <c r="AQ57" s="838"/>
      <c r="AR57" s="838"/>
      <c r="AS57" s="838"/>
      <c r="AT57" s="838"/>
      <c r="AU57" s="838"/>
      <c r="AV57" s="838"/>
      <c r="AW57" s="838"/>
      <c r="AX57" s="838"/>
      <c r="AY57" s="838"/>
      <c r="AZ57" s="838"/>
      <c r="BA57" s="838"/>
      <c r="BB57" s="838"/>
      <c r="BC57" s="838"/>
      <c r="BD57" s="838"/>
      <c r="BE57" s="838"/>
      <c r="BF57" s="838"/>
      <c r="BG57" s="838"/>
      <c r="BH57" s="839"/>
    </row>
    <row r="58" spans="2:60" s="25" customFormat="1" ht="18" customHeight="1">
      <c r="B58" s="840"/>
      <c r="C58" s="841"/>
      <c r="D58" s="841"/>
      <c r="E58" s="841"/>
      <c r="F58" s="841"/>
      <c r="G58" s="842"/>
      <c r="H58" s="840"/>
      <c r="I58" s="841"/>
      <c r="J58" s="841"/>
      <c r="K58" s="841"/>
      <c r="L58" s="841"/>
      <c r="M58" s="841"/>
      <c r="N58" s="841"/>
      <c r="O58" s="841"/>
      <c r="P58" s="841"/>
      <c r="Q58" s="841"/>
      <c r="R58" s="841"/>
      <c r="S58" s="841"/>
      <c r="T58" s="841"/>
      <c r="U58" s="841"/>
      <c r="V58" s="841"/>
      <c r="W58" s="841"/>
      <c r="X58" s="841"/>
      <c r="Y58" s="841"/>
      <c r="Z58" s="841"/>
      <c r="AA58" s="841"/>
      <c r="AB58" s="841"/>
      <c r="AC58" s="841"/>
      <c r="AD58" s="841"/>
      <c r="AE58" s="841"/>
      <c r="AF58" s="841"/>
      <c r="AG58" s="841"/>
      <c r="AH58" s="841"/>
      <c r="AI58" s="841"/>
      <c r="AJ58" s="841"/>
      <c r="AK58" s="841"/>
      <c r="AL58" s="841"/>
      <c r="AM58" s="841"/>
      <c r="AN58" s="841"/>
      <c r="AO58" s="841"/>
      <c r="AP58" s="841"/>
      <c r="AQ58" s="841"/>
      <c r="AR58" s="841"/>
      <c r="AS58" s="841"/>
      <c r="AT58" s="841"/>
      <c r="AU58" s="841"/>
      <c r="AV58" s="841"/>
      <c r="AW58" s="841"/>
      <c r="AX58" s="841"/>
      <c r="AY58" s="841"/>
      <c r="AZ58" s="841"/>
      <c r="BA58" s="841"/>
      <c r="BB58" s="841"/>
      <c r="BC58" s="841"/>
      <c r="BD58" s="841"/>
      <c r="BE58" s="841"/>
      <c r="BF58" s="841"/>
      <c r="BG58" s="841"/>
      <c r="BH58" s="842"/>
    </row>
    <row r="59" spans="2:60" s="25" customFormat="1" ht="18" customHeight="1">
      <c r="B59" s="831" t="s">
        <v>1383</v>
      </c>
      <c r="C59" s="832"/>
      <c r="D59" s="832"/>
      <c r="E59" s="832"/>
      <c r="F59" s="832"/>
      <c r="G59" s="833"/>
      <c r="H59" s="831" t="s">
        <v>1384</v>
      </c>
      <c r="I59" s="832"/>
      <c r="J59" s="832"/>
      <c r="K59" s="832"/>
      <c r="L59" s="832"/>
      <c r="M59" s="832"/>
      <c r="N59" s="832"/>
      <c r="O59" s="832"/>
      <c r="P59" s="832"/>
      <c r="Q59" s="832"/>
      <c r="R59" s="832"/>
      <c r="S59" s="832"/>
      <c r="T59" s="832"/>
      <c r="U59" s="832"/>
      <c r="V59" s="832"/>
      <c r="W59" s="832"/>
      <c r="X59" s="832"/>
      <c r="Y59" s="832"/>
      <c r="Z59" s="832"/>
      <c r="AA59" s="832"/>
      <c r="AB59" s="832"/>
      <c r="AC59" s="832"/>
      <c r="AD59" s="832"/>
      <c r="AE59" s="832"/>
      <c r="AF59" s="832"/>
      <c r="AG59" s="832"/>
      <c r="AH59" s="832"/>
      <c r="AI59" s="832"/>
      <c r="AJ59" s="832"/>
      <c r="AK59" s="832"/>
      <c r="AL59" s="832"/>
      <c r="AM59" s="832"/>
      <c r="AN59" s="832"/>
      <c r="AO59" s="832"/>
      <c r="AP59" s="832"/>
      <c r="AQ59" s="832"/>
      <c r="AR59" s="832"/>
      <c r="AS59" s="832"/>
      <c r="AT59" s="832"/>
      <c r="AU59" s="832"/>
      <c r="AV59" s="832"/>
      <c r="AW59" s="832"/>
      <c r="AX59" s="832"/>
      <c r="AY59" s="832"/>
      <c r="AZ59" s="832"/>
      <c r="BA59" s="832"/>
      <c r="BB59" s="832"/>
      <c r="BC59" s="832"/>
      <c r="BD59" s="832"/>
      <c r="BE59" s="832"/>
      <c r="BF59" s="832"/>
      <c r="BG59" s="832"/>
      <c r="BH59" s="833"/>
    </row>
    <row r="60" spans="2:60" s="25" customFormat="1" ht="18" customHeight="1">
      <c r="B60" s="834"/>
      <c r="C60" s="835"/>
      <c r="D60" s="835"/>
      <c r="E60" s="835"/>
      <c r="F60" s="835"/>
      <c r="G60" s="836"/>
      <c r="H60" s="834"/>
      <c r="I60" s="835"/>
      <c r="J60" s="835"/>
      <c r="K60" s="835"/>
      <c r="L60" s="835"/>
      <c r="M60" s="835"/>
      <c r="N60" s="835"/>
      <c r="O60" s="835"/>
      <c r="P60" s="835"/>
      <c r="Q60" s="835"/>
      <c r="R60" s="835"/>
      <c r="S60" s="835"/>
      <c r="T60" s="835"/>
      <c r="U60" s="835"/>
      <c r="V60" s="835"/>
      <c r="W60" s="835"/>
      <c r="X60" s="835"/>
      <c r="Y60" s="835"/>
      <c r="Z60" s="835"/>
      <c r="AA60" s="835"/>
      <c r="AB60" s="835"/>
      <c r="AC60" s="835"/>
      <c r="AD60" s="835"/>
      <c r="AE60" s="835"/>
      <c r="AF60" s="835"/>
      <c r="AG60" s="835"/>
      <c r="AH60" s="835"/>
      <c r="AI60" s="835"/>
      <c r="AJ60" s="835"/>
      <c r="AK60" s="835"/>
      <c r="AL60" s="835"/>
      <c r="AM60" s="835"/>
      <c r="AN60" s="835"/>
      <c r="AO60" s="835"/>
      <c r="AP60" s="835"/>
      <c r="AQ60" s="835"/>
      <c r="AR60" s="835"/>
      <c r="AS60" s="835"/>
      <c r="AT60" s="835"/>
      <c r="AU60" s="835"/>
      <c r="AV60" s="835"/>
      <c r="AW60" s="835"/>
      <c r="AX60" s="835"/>
      <c r="AY60" s="835"/>
      <c r="AZ60" s="835"/>
      <c r="BA60" s="835"/>
      <c r="BB60" s="835"/>
      <c r="BC60" s="835"/>
      <c r="BD60" s="835"/>
      <c r="BE60" s="835"/>
      <c r="BF60" s="835"/>
      <c r="BG60" s="835"/>
      <c r="BH60" s="836"/>
    </row>
    <row r="61" spans="2:60" s="25" customFormat="1" ht="18" customHeight="1">
      <c r="B61" s="837" t="s">
        <v>1385</v>
      </c>
      <c r="C61" s="838"/>
      <c r="D61" s="838"/>
      <c r="E61" s="838"/>
      <c r="F61" s="838"/>
      <c r="G61" s="839"/>
      <c r="H61" s="837" t="s">
        <v>1386</v>
      </c>
      <c r="I61" s="838"/>
      <c r="J61" s="838"/>
      <c r="K61" s="838"/>
      <c r="L61" s="838"/>
      <c r="M61" s="838"/>
      <c r="N61" s="838"/>
      <c r="O61" s="838"/>
      <c r="P61" s="838"/>
      <c r="Q61" s="838"/>
      <c r="R61" s="838"/>
      <c r="S61" s="838"/>
      <c r="T61" s="838"/>
      <c r="U61" s="838"/>
      <c r="V61" s="838"/>
      <c r="W61" s="838"/>
      <c r="X61" s="838"/>
      <c r="Y61" s="838"/>
      <c r="Z61" s="838"/>
      <c r="AA61" s="838"/>
      <c r="AB61" s="838"/>
      <c r="AC61" s="838"/>
      <c r="AD61" s="838"/>
      <c r="AE61" s="838"/>
      <c r="AF61" s="838"/>
      <c r="AG61" s="838"/>
      <c r="AH61" s="838"/>
      <c r="AI61" s="838"/>
      <c r="AJ61" s="838"/>
      <c r="AK61" s="838"/>
      <c r="AL61" s="838"/>
      <c r="AM61" s="838"/>
      <c r="AN61" s="838"/>
      <c r="AO61" s="838"/>
      <c r="AP61" s="838"/>
      <c r="AQ61" s="838"/>
      <c r="AR61" s="838"/>
      <c r="AS61" s="838"/>
      <c r="AT61" s="838"/>
      <c r="AU61" s="838"/>
      <c r="AV61" s="838"/>
      <c r="AW61" s="838"/>
      <c r="AX61" s="838"/>
      <c r="AY61" s="838"/>
      <c r="AZ61" s="838"/>
      <c r="BA61" s="838"/>
      <c r="BB61" s="838"/>
      <c r="BC61" s="838"/>
      <c r="BD61" s="838"/>
      <c r="BE61" s="838"/>
      <c r="BF61" s="838"/>
      <c r="BG61" s="838"/>
      <c r="BH61" s="839"/>
    </row>
    <row r="62" spans="2:60" s="25" customFormat="1" ht="18" customHeight="1">
      <c r="B62" s="840"/>
      <c r="C62" s="841"/>
      <c r="D62" s="841"/>
      <c r="E62" s="841"/>
      <c r="F62" s="841"/>
      <c r="G62" s="842"/>
      <c r="H62" s="840"/>
      <c r="I62" s="841"/>
      <c r="J62" s="841"/>
      <c r="K62" s="841"/>
      <c r="L62" s="841"/>
      <c r="M62" s="841"/>
      <c r="N62" s="841"/>
      <c r="O62" s="841"/>
      <c r="P62" s="841"/>
      <c r="Q62" s="841"/>
      <c r="R62" s="841"/>
      <c r="S62" s="841"/>
      <c r="T62" s="841"/>
      <c r="U62" s="841"/>
      <c r="V62" s="841"/>
      <c r="W62" s="841"/>
      <c r="X62" s="841"/>
      <c r="Y62" s="841"/>
      <c r="Z62" s="841"/>
      <c r="AA62" s="841"/>
      <c r="AB62" s="841"/>
      <c r="AC62" s="841"/>
      <c r="AD62" s="841"/>
      <c r="AE62" s="841"/>
      <c r="AF62" s="841"/>
      <c r="AG62" s="841"/>
      <c r="AH62" s="841"/>
      <c r="AI62" s="841"/>
      <c r="AJ62" s="841"/>
      <c r="AK62" s="841"/>
      <c r="AL62" s="841"/>
      <c r="AM62" s="841"/>
      <c r="AN62" s="841"/>
      <c r="AO62" s="841"/>
      <c r="AP62" s="841"/>
      <c r="AQ62" s="841"/>
      <c r="AR62" s="841"/>
      <c r="AS62" s="841"/>
      <c r="AT62" s="841"/>
      <c r="AU62" s="841"/>
      <c r="AV62" s="841"/>
      <c r="AW62" s="841"/>
      <c r="AX62" s="841"/>
      <c r="AY62" s="841"/>
      <c r="AZ62" s="841"/>
      <c r="BA62" s="841"/>
      <c r="BB62" s="841"/>
      <c r="BC62" s="841"/>
      <c r="BD62" s="841"/>
      <c r="BE62" s="841"/>
      <c r="BF62" s="841"/>
      <c r="BG62" s="841"/>
      <c r="BH62" s="842"/>
    </row>
    <row r="63" spans="2:60" s="25" customFormat="1" ht="18" customHeight="1">
      <c r="B63" s="831" t="s">
        <v>1387</v>
      </c>
      <c r="C63" s="832"/>
      <c r="D63" s="832"/>
      <c r="E63" s="832"/>
      <c r="F63" s="832"/>
      <c r="G63" s="833"/>
      <c r="H63" s="831" t="s">
        <v>1388</v>
      </c>
      <c r="I63" s="832"/>
      <c r="J63" s="832"/>
      <c r="K63" s="832"/>
      <c r="L63" s="832"/>
      <c r="M63" s="832"/>
      <c r="N63" s="832"/>
      <c r="O63" s="832"/>
      <c r="P63" s="832"/>
      <c r="Q63" s="832"/>
      <c r="R63" s="832"/>
      <c r="S63" s="832"/>
      <c r="T63" s="832"/>
      <c r="U63" s="832"/>
      <c r="V63" s="832"/>
      <c r="W63" s="832"/>
      <c r="X63" s="832"/>
      <c r="Y63" s="832"/>
      <c r="Z63" s="832"/>
      <c r="AA63" s="832"/>
      <c r="AB63" s="832"/>
      <c r="AC63" s="832"/>
      <c r="AD63" s="832"/>
      <c r="AE63" s="832"/>
      <c r="AF63" s="832"/>
      <c r="AG63" s="832"/>
      <c r="AH63" s="832"/>
      <c r="AI63" s="832"/>
      <c r="AJ63" s="832"/>
      <c r="AK63" s="832"/>
      <c r="AL63" s="832"/>
      <c r="AM63" s="832"/>
      <c r="AN63" s="832"/>
      <c r="AO63" s="832"/>
      <c r="AP63" s="832"/>
      <c r="AQ63" s="832"/>
      <c r="AR63" s="832"/>
      <c r="AS63" s="832"/>
      <c r="AT63" s="832"/>
      <c r="AU63" s="832"/>
      <c r="AV63" s="832"/>
      <c r="AW63" s="832"/>
      <c r="AX63" s="832"/>
      <c r="AY63" s="832"/>
      <c r="AZ63" s="832"/>
      <c r="BA63" s="832"/>
      <c r="BB63" s="832"/>
      <c r="BC63" s="832"/>
      <c r="BD63" s="832"/>
      <c r="BE63" s="832"/>
      <c r="BF63" s="832"/>
      <c r="BG63" s="832"/>
      <c r="BH63" s="833"/>
    </row>
    <row r="64" spans="2:60" s="25" customFormat="1" ht="18" customHeight="1">
      <c r="B64" s="834"/>
      <c r="C64" s="835"/>
      <c r="D64" s="835"/>
      <c r="E64" s="835"/>
      <c r="F64" s="835"/>
      <c r="G64" s="836"/>
      <c r="H64" s="834"/>
      <c r="I64" s="835"/>
      <c r="J64" s="835"/>
      <c r="K64" s="835"/>
      <c r="L64" s="835"/>
      <c r="M64" s="835"/>
      <c r="N64" s="835"/>
      <c r="O64" s="835"/>
      <c r="P64" s="835"/>
      <c r="Q64" s="835"/>
      <c r="R64" s="835"/>
      <c r="S64" s="835"/>
      <c r="T64" s="835"/>
      <c r="U64" s="835"/>
      <c r="V64" s="835"/>
      <c r="W64" s="835"/>
      <c r="X64" s="835"/>
      <c r="Y64" s="835"/>
      <c r="Z64" s="835"/>
      <c r="AA64" s="835"/>
      <c r="AB64" s="835"/>
      <c r="AC64" s="835"/>
      <c r="AD64" s="835"/>
      <c r="AE64" s="835"/>
      <c r="AF64" s="835"/>
      <c r="AG64" s="835"/>
      <c r="AH64" s="835"/>
      <c r="AI64" s="835"/>
      <c r="AJ64" s="835"/>
      <c r="AK64" s="835"/>
      <c r="AL64" s="835"/>
      <c r="AM64" s="835"/>
      <c r="AN64" s="835"/>
      <c r="AO64" s="835"/>
      <c r="AP64" s="835"/>
      <c r="AQ64" s="835"/>
      <c r="AR64" s="835"/>
      <c r="AS64" s="835"/>
      <c r="AT64" s="835"/>
      <c r="AU64" s="835"/>
      <c r="AV64" s="835"/>
      <c r="AW64" s="835"/>
      <c r="AX64" s="835"/>
      <c r="AY64" s="835"/>
      <c r="AZ64" s="835"/>
      <c r="BA64" s="835"/>
      <c r="BB64" s="835"/>
      <c r="BC64" s="835"/>
      <c r="BD64" s="835"/>
      <c r="BE64" s="835"/>
      <c r="BF64" s="835"/>
      <c r="BG64" s="835"/>
      <c r="BH64" s="836"/>
    </row>
    <row r="65" spans="2:60" s="25" customFormat="1" ht="18" customHeight="1">
      <c r="B65" s="837" t="s">
        <v>1389</v>
      </c>
      <c r="C65" s="838"/>
      <c r="D65" s="838"/>
      <c r="E65" s="838"/>
      <c r="F65" s="838"/>
      <c r="G65" s="839"/>
      <c r="H65" s="837" t="s">
        <v>1390</v>
      </c>
      <c r="I65" s="838"/>
      <c r="J65" s="838"/>
      <c r="K65" s="838"/>
      <c r="L65" s="838"/>
      <c r="M65" s="838"/>
      <c r="N65" s="838"/>
      <c r="O65" s="838"/>
      <c r="P65" s="838"/>
      <c r="Q65" s="838"/>
      <c r="R65" s="838"/>
      <c r="S65" s="838"/>
      <c r="T65" s="838"/>
      <c r="U65" s="838"/>
      <c r="V65" s="838"/>
      <c r="W65" s="838"/>
      <c r="X65" s="838"/>
      <c r="Y65" s="838"/>
      <c r="Z65" s="838"/>
      <c r="AA65" s="838"/>
      <c r="AB65" s="838"/>
      <c r="AC65" s="838"/>
      <c r="AD65" s="838"/>
      <c r="AE65" s="838"/>
      <c r="AF65" s="838"/>
      <c r="AG65" s="838"/>
      <c r="AH65" s="838"/>
      <c r="AI65" s="838"/>
      <c r="AJ65" s="838"/>
      <c r="AK65" s="838"/>
      <c r="AL65" s="838"/>
      <c r="AM65" s="838"/>
      <c r="AN65" s="838"/>
      <c r="AO65" s="838"/>
      <c r="AP65" s="838"/>
      <c r="AQ65" s="838"/>
      <c r="AR65" s="838"/>
      <c r="AS65" s="838"/>
      <c r="AT65" s="838"/>
      <c r="AU65" s="838"/>
      <c r="AV65" s="838"/>
      <c r="AW65" s="838"/>
      <c r="AX65" s="838"/>
      <c r="AY65" s="838"/>
      <c r="AZ65" s="838"/>
      <c r="BA65" s="838"/>
      <c r="BB65" s="838"/>
      <c r="BC65" s="838"/>
      <c r="BD65" s="838"/>
      <c r="BE65" s="838"/>
      <c r="BF65" s="838"/>
      <c r="BG65" s="838"/>
      <c r="BH65" s="839"/>
    </row>
    <row r="66" spans="2:60" s="25" customFormat="1" ht="18" customHeight="1">
      <c r="B66" s="840"/>
      <c r="C66" s="841"/>
      <c r="D66" s="841"/>
      <c r="E66" s="841"/>
      <c r="F66" s="841"/>
      <c r="G66" s="842"/>
      <c r="H66" s="840"/>
      <c r="I66" s="841"/>
      <c r="J66" s="841"/>
      <c r="K66" s="841"/>
      <c r="L66" s="841"/>
      <c r="M66" s="841"/>
      <c r="N66" s="841"/>
      <c r="O66" s="841"/>
      <c r="P66" s="841"/>
      <c r="Q66" s="841"/>
      <c r="R66" s="841"/>
      <c r="S66" s="841"/>
      <c r="T66" s="841"/>
      <c r="U66" s="841"/>
      <c r="V66" s="841"/>
      <c r="W66" s="841"/>
      <c r="X66" s="841"/>
      <c r="Y66" s="841"/>
      <c r="Z66" s="841"/>
      <c r="AA66" s="841"/>
      <c r="AB66" s="841"/>
      <c r="AC66" s="841"/>
      <c r="AD66" s="841"/>
      <c r="AE66" s="841"/>
      <c r="AF66" s="841"/>
      <c r="AG66" s="841"/>
      <c r="AH66" s="841"/>
      <c r="AI66" s="841"/>
      <c r="AJ66" s="841"/>
      <c r="AK66" s="841"/>
      <c r="AL66" s="841"/>
      <c r="AM66" s="841"/>
      <c r="AN66" s="841"/>
      <c r="AO66" s="841"/>
      <c r="AP66" s="841"/>
      <c r="AQ66" s="841"/>
      <c r="AR66" s="841"/>
      <c r="AS66" s="841"/>
      <c r="AT66" s="841"/>
      <c r="AU66" s="841"/>
      <c r="AV66" s="841"/>
      <c r="AW66" s="841"/>
      <c r="AX66" s="841"/>
      <c r="AY66" s="841"/>
      <c r="AZ66" s="841"/>
      <c r="BA66" s="841"/>
      <c r="BB66" s="841"/>
      <c r="BC66" s="841"/>
      <c r="BD66" s="841"/>
      <c r="BE66" s="841"/>
      <c r="BF66" s="841"/>
      <c r="BG66" s="841"/>
      <c r="BH66" s="842"/>
    </row>
    <row r="67" spans="2:60" s="25" customFormat="1" ht="18" customHeight="1">
      <c r="B67" s="831" t="s">
        <v>1391</v>
      </c>
      <c r="C67" s="832"/>
      <c r="D67" s="832"/>
      <c r="E67" s="832"/>
      <c r="F67" s="832"/>
      <c r="G67" s="833"/>
      <c r="H67" s="831" t="s">
        <v>1392</v>
      </c>
      <c r="I67" s="832"/>
      <c r="J67" s="832"/>
      <c r="K67" s="832"/>
      <c r="L67" s="832"/>
      <c r="M67" s="832"/>
      <c r="N67" s="832"/>
      <c r="O67" s="832"/>
      <c r="P67" s="832"/>
      <c r="Q67" s="832"/>
      <c r="R67" s="832"/>
      <c r="S67" s="832"/>
      <c r="T67" s="832"/>
      <c r="U67" s="832"/>
      <c r="V67" s="832"/>
      <c r="W67" s="832"/>
      <c r="X67" s="832"/>
      <c r="Y67" s="832"/>
      <c r="Z67" s="832"/>
      <c r="AA67" s="832"/>
      <c r="AB67" s="832"/>
      <c r="AC67" s="832"/>
      <c r="AD67" s="832"/>
      <c r="AE67" s="832"/>
      <c r="AF67" s="832"/>
      <c r="AG67" s="832"/>
      <c r="AH67" s="832"/>
      <c r="AI67" s="832"/>
      <c r="AJ67" s="832"/>
      <c r="AK67" s="832"/>
      <c r="AL67" s="832"/>
      <c r="AM67" s="832"/>
      <c r="AN67" s="832"/>
      <c r="AO67" s="832"/>
      <c r="AP67" s="832"/>
      <c r="AQ67" s="832"/>
      <c r="AR67" s="832"/>
      <c r="AS67" s="832"/>
      <c r="AT67" s="832"/>
      <c r="AU67" s="832"/>
      <c r="AV67" s="832"/>
      <c r="AW67" s="832"/>
      <c r="AX67" s="832"/>
      <c r="AY67" s="832"/>
      <c r="AZ67" s="832"/>
      <c r="BA67" s="832"/>
      <c r="BB67" s="832"/>
      <c r="BC67" s="832"/>
      <c r="BD67" s="832"/>
      <c r="BE67" s="832"/>
      <c r="BF67" s="832"/>
      <c r="BG67" s="832"/>
      <c r="BH67" s="833"/>
    </row>
    <row r="68" spans="2:60" s="25" customFormat="1" ht="18" customHeight="1">
      <c r="B68" s="834"/>
      <c r="C68" s="835"/>
      <c r="D68" s="835"/>
      <c r="E68" s="835"/>
      <c r="F68" s="835"/>
      <c r="G68" s="836"/>
      <c r="H68" s="834"/>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5"/>
      <c r="AI68" s="835"/>
      <c r="AJ68" s="835"/>
      <c r="AK68" s="835"/>
      <c r="AL68" s="835"/>
      <c r="AM68" s="835"/>
      <c r="AN68" s="835"/>
      <c r="AO68" s="835"/>
      <c r="AP68" s="835"/>
      <c r="AQ68" s="835"/>
      <c r="AR68" s="835"/>
      <c r="AS68" s="835"/>
      <c r="AT68" s="835"/>
      <c r="AU68" s="835"/>
      <c r="AV68" s="835"/>
      <c r="AW68" s="835"/>
      <c r="AX68" s="835"/>
      <c r="AY68" s="835"/>
      <c r="AZ68" s="835"/>
      <c r="BA68" s="835"/>
      <c r="BB68" s="835"/>
      <c r="BC68" s="835"/>
      <c r="BD68" s="835"/>
      <c r="BE68" s="835"/>
      <c r="BF68" s="835"/>
      <c r="BG68" s="835"/>
      <c r="BH68" s="836"/>
    </row>
    <row r="69" spans="2:60" s="25" customFormat="1" ht="18" customHeight="1">
      <c r="B69" s="837" t="s">
        <v>1393</v>
      </c>
      <c r="C69" s="838"/>
      <c r="D69" s="838"/>
      <c r="E69" s="838"/>
      <c r="F69" s="838"/>
      <c r="G69" s="839"/>
      <c r="H69" s="837" t="s">
        <v>1394</v>
      </c>
      <c r="I69" s="838"/>
      <c r="J69" s="838"/>
      <c r="K69" s="838"/>
      <c r="L69" s="838"/>
      <c r="M69" s="838"/>
      <c r="N69" s="838"/>
      <c r="O69" s="838"/>
      <c r="P69" s="838"/>
      <c r="Q69" s="838"/>
      <c r="R69" s="838"/>
      <c r="S69" s="838"/>
      <c r="T69" s="838"/>
      <c r="U69" s="838"/>
      <c r="V69" s="838"/>
      <c r="W69" s="838"/>
      <c r="X69" s="838"/>
      <c r="Y69" s="838"/>
      <c r="Z69" s="838"/>
      <c r="AA69" s="838"/>
      <c r="AB69" s="838"/>
      <c r="AC69" s="838"/>
      <c r="AD69" s="838"/>
      <c r="AE69" s="838"/>
      <c r="AF69" s="838"/>
      <c r="AG69" s="838"/>
      <c r="AH69" s="838"/>
      <c r="AI69" s="838"/>
      <c r="AJ69" s="838"/>
      <c r="AK69" s="838"/>
      <c r="AL69" s="838"/>
      <c r="AM69" s="838"/>
      <c r="AN69" s="838"/>
      <c r="AO69" s="838"/>
      <c r="AP69" s="838"/>
      <c r="AQ69" s="838"/>
      <c r="AR69" s="838"/>
      <c r="AS69" s="838"/>
      <c r="AT69" s="838"/>
      <c r="AU69" s="838"/>
      <c r="AV69" s="838"/>
      <c r="AW69" s="838"/>
      <c r="AX69" s="838"/>
      <c r="AY69" s="838"/>
      <c r="AZ69" s="838"/>
      <c r="BA69" s="838"/>
      <c r="BB69" s="838"/>
      <c r="BC69" s="838"/>
      <c r="BD69" s="838"/>
      <c r="BE69" s="838"/>
      <c r="BF69" s="838"/>
      <c r="BG69" s="838"/>
      <c r="BH69" s="839"/>
    </row>
    <row r="70" spans="2:60" s="25" customFormat="1" ht="18" customHeight="1">
      <c r="B70" s="840"/>
      <c r="C70" s="841"/>
      <c r="D70" s="841"/>
      <c r="E70" s="841"/>
      <c r="F70" s="841"/>
      <c r="G70" s="842"/>
      <c r="H70" s="840"/>
      <c r="I70" s="841"/>
      <c r="J70" s="841"/>
      <c r="K70" s="841"/>
      <c r="L70" s="841"/>
      <c r="M70" s="841"/>
      <c r="N70" s="841"/>
      <c r="O70" s="841"/>
      <c r="P70" s="841"/>
      <c r="Q70" s="841"/>
      <c r="R70" s="841"/>
      <c r="S70" s="841"/>
      <c r="T70" s="841"/>
      <c r="U70" s="841"/>
      <c r="V70" s="841"/>
      <c r="W70" s="841"/>
      <c r="X70" s="841"/>
      <c r="Y70" s="841"/>
      <c r="Z70" s="841"/>
      <c r="AA70" s="841"/>
      <c r="AB70" s="841"/>
      <c r="AC70" s="841"/>
      <c r="AD70" s="841"/>
      <c r="AE70" s="841"/>
      <c r="AF70" s="841"/>
      <c r="AG70" s="841"/>
      <c r="AH70" s="841"/>
      <c r="AI70" s="841"/>
      <c r="AJ70" s="841"/>
      <c r="AK70" s="841"/>
      <c r="AL70" s="841"/>
      <c r="AM70" s="841"/>
      <c r="AN70" s="841"/>
      <c r="AO70" s="841"/>
      <c r="AP70" s="841"/>
      <c r="AQ70" s="841"/>
      <c r="AR70" s="841"/>
      <c r="AS70" s="841"/>
      <c r="AT70" s="841"/>
      <c r="AU70" s="841"/>
      <c r="AV70" s="841"/>
      <c r="AW70" s="841"/>
      <c r="AX70" s="841"/>
      <c r="AY70" s="841"/>
      <c r="AZ70" s="841"/>
      <c r="BA70" s="841"/>
      <c r="BB70" s="841"/>
      <c r="BC70" s="841"/>
      <c r="BD70" s="841"/>
      <c r="BE70" s="841"/>
      <c r="BF70" s="841"/>
      <c r="BG70" s="841"/>
      <c r="BH70" s="842"/>
    </row>
    <row r="71" spans="2:60" s="25" customFormat="1" ht="18" customHeight="1">
      <c r="B71" s="831" t="s">
        <v>1395</v>
      </c>
      <c r="C71" s="832"/>
      <c r="D71" s="832"/>
      <c r="E71" s="832"/>
      <c r="F71" s="832"/>
      <c r="G71" s="833"/>
      <c r="H71" s="831" t="s">
        <v>1396</v>
      </c>
      <c r="I71" s="832"/>
      <c r="J71" s="832"/>
      <c r="K71" s="832"/>
      <c r="L71" s="832"/>
      <c r="M71" s="832"/>
      <c r="N71" s="832"/>
      <c r="O71" s="832"/>
      <c r="P71" s="832"/>
      <c r="Q71" s="832"/>
      <c r="R71" s="832"/>
      <c r="S71" s="832"/>
      <c r="T71" s="832"/>
      <c r="U71" s="832"/>
      <c r="V71" s="832"/>
      <c r="W71" s="832"/>
      <c r="X71" s="832"/>
      <c r="Y71" s="832"/>
      <c r="Z71" s="832"/>
      <c r="AA71" s="832"/>
      <c r="AB71" s="832"/>
      <c r="AC71" s="832"/>
      <c r="AD71" s="832"/>
      <c r="AE71" s="832"/>
      <c r="AF71" s="832"/>
      <c r="AG71" s="832"/>
      <c r="AH71" s="832"/>
      <c r="AI71" s="832"/>
      <c r="AJ71" s="832"/>
      <c r="AK71" s="832"/>
      <c r="AL71" s="832"/>
      <c r="AM71" s="832"/>
      <c r="AN71" s="832"/>
      <c r="AO71" s="832"/>
      <c r="AP71" s="832"/>
      <c r="AQ71" s="832"/>
      <c r="AR71" s="832"/>
      <c r="AS71" s="832"/>
      <c r="AT71" s="832"/>
      <c r="AU71" s="832"/>
      <c r="AV71" s="832"/>
      <c r="AW71" s="832"/>
      <c r="AX71" s="832"/>
      <c r="AY71" s="832"/>
      <c r="AZ71" s="832"/>
      <c r="BA71" s="832"/>
      <c r="BB71" s="832"/>
      <c r="BC71" s="832"/>
      <c r="BD71" s="832"/>
      <c r="BE71" s="832"/>
      <c r="BF71" s="832"/>
      <c r="BG71" s="832"/>
      <c r="BH71" s="833"/>
    </row>
    <row r="72" spans="2:60" s="25" customFormat="1" ht="18" customHeight="1">
      <c r="B72" s="834"/>
      <c r="C72" s="835"/>
      <c r="D72" s="835"/>
      <c r="E72" s="835"/>
      <c r="F72" s="835"/>
      <c r="G72" s="836"/>
      <c r="H72" s="834"/>
      <c r="I72" s="835"/>
      <c r="J72" s="835"/>
      <c r="K72" s="835"/>
      <c r="L72" s="835"/>
      <c r="M72" s="835"/>
      <c r="N72" s="835"/>
      <c r="O72" s="835"/>
      <c r="P72" s="835"/>
      <c r="Q72" s="835"/>
      <c r="R72" s="835"/>
      <c r="S72" s="835"/>
      <c r="T72" s="835"/>
      <c r="U72" s="835"/>
      <c r="V72" s="835"/>
      <c r="W72" s="835"/>
      <c r="X72" s="835"/>
      <c r="Y72" s="835"/>
      <c r="Z72" s="835"/>
      <c r="AA72" s="835"/>
      <c r="AB72" s="835"/>
      <c r="AC72" s="835"/>
      <c r="AD72" s="835"/>
      <c r="AE72" s="835"/>
      <c r="AF72" s="835"/>
      <c r="AG72" s="835"/>
      <c r="AH72" s="835"/>
      <c r="AI72" s="835"/>
      <c r="AJ72" s="835"/>
      <c r="AK72" s="835"/>
      <c r="AL72" s="835"/>
      <c r="AM72" s="835"/>
      <c r="AN72" s="835"/>
      <c r="AO72" s="835"/>
      <c r="AP72" s="835"/>
      <c r="AQ72" s="835"/>
      <c r="AR72" s="835"/>
      <c r="AS72" s="835"/>
      <c r="AT72" s="835"/>
      <c r="AU72" s="835"/>
      <c r="AV72" s="835"/>
      <c r="AW72" s="835"/>
      <c r="AX72" s="835"/>
      <c r="AY72" s="835"/>
      <c r="AZ72" s="835"/>
      <c r="BA72" s="835"/>
      <c r="BB72" s="835"/>
      <c r="BC72" s="835"/>
      <c r="BD72" s="835"/>
      <c r="BE72" s="835"/>
      <c r="BF72" s="835"/>
      <c r="BG72" s="835"/>
      <c r="BH72" s="836"/>
    </row>
    <row r="73" spans="2:60" s="25" customFormat="1" ht="18" customHeight="1">
      <c r="B73" s="837" t="s">
        <v>1397</v>
      </c>
      <c r="C73" s="838"/>
      <c r="D73" s="838"/>
      <c r="E73" s="838"/>
      <c r="F73" s="838"/>
      <c r="G73" s="839"/>
      <c r="H73" s="837" t="s">
        <v>1398</v>
      </c>
      <c r="I73" s="838"/>
      <c r="J73" s="838"/>
      <c r="K73" s="838"/>
      <c r="L73" s="838"/>
      <c r="M73" s="838"/>
      <c r="N73" s="838"/>
      <c r="O73" s="838"/>
      <c r="P73" s="838"/>
      <c r="Q73" s="838"/>
      <c r="R73" s="838"/>
      <c r="S73" s="838"/>
      <c r="T73" s="838"/>
      <c r="U73" s="838"/>
      <c r="V73" s="838"/>
      <c r="W73" s="838"/>
      <c r="X73" s="838"/>
      <c r="Y73" s="838"/>
      <c r="Z73" s="838"/>
      <c r="AA73" s="838"/>
      <c r="AB73" s="838"/>
      <c r="AC73" s="838"/>
      <c r="AD73" s="838"/>
      <c r="AE73" s="838"/>
      <c r="AF73" s="838"/>
      <c r="AG73" s="838"/>
      <c r="AH73" s="838"/>
      <c r="AI73" s="838"/>
      <c r="AJ73" s="838"/>
      <c r="AK73" s="838"/>
      <c r="AL73" s="838"/>
      <c r="AM73" s="838"/>
      <c r="AN73" s="838"/>
      <c r="AO73" s="838"/>
      <c r="AP73" s="838"/>
      <c r="AQ73" s="838"/>
      <c r="AR73" s="838"/>
      <c r="AS73" s="838"/>
      <c r="AT73" s="838"/>
      <c r="AU73" s="838"/>
      <c r="AV73" s="838"/>
      <c r="AW73" s="838"/>
      <c r="AX73" s="838"/>
      <c r="AY73" s="838"/>
      <c r="AZ73" s="838"/>
      <c r="BA73" s="838"/>
      <c r="BB73" s="838"/>
      <c r="BC73" s="838"/>
      <c r="BD73" s="838"/>
      <c r="BE73" s="838"/>
      <c r="BF73" s="838"/>
      <c r="BG73" s="838"/>
      <c r="BH73" s="839"/>
    </row>
    <row r="74" spans="2:60" s="25" customFormat="1" ht="18" customHeight="1">
      <c r="B74" s="840"/>
      <c r="C74" s="841"/>
      <c r="D74" s="841"/>
      <c r="E74" s="841"/>
      <c r="F74" s="841"/>
      <c r="G74" s="842"/>
      <c r="H74" s="840"/>
      <c r="I74" s="841"/>
      <c r="J74" s="841"/>
      <c r="K74" s="841"/>
      <c r="L74" s="841"/>
      <c r="M74" s="841"/>
      <c r="N74" s="841"/>
      <c r="O74" s="841"/>
      <c r="P74" s="841"/>
      <c r="Q74" s="841"/>
      <c r="R74" s="841"/>
      <c r="S74" s="841"/>
      <c r="T74" s="841"/>
      <c r="U74" s="841"/>
      <c r="V74" s="841"/>
      <c r="W74" s="841"/>
      <c r="X74" s="841"/>
      <c r="Y74" s="841"/>
      <c r="Z74" s="841"/>
      <c r="AA74" s="841"/>
      <c r="AB74" s="841"/>
      <c r="AC74" s="841"/>
      <c r="AD74" s="841"/>
      <c r="AE74" s="841"/>
      <c r="AF74" s="841"/>
      <c r="AG74" s="841"/>
      <c r="AH74" s="841"/>
      <c r="AI74" s="841"/>
      <c r="AJ74" s="841"/>
      <c r="AK74" s="841"/>
      <c r="AL74" s="841"/>
      <c r="AM74" s="841"/>
      <c r="AN74" s="841"/>
      <c r="AO74" s="841"/>
      <c r="AP74" s="841"/>
      <c r="AQ74" s="841"/>
      <c r="AR74" s="841"/>
      <c r="AS74" s="841"/>
      <c r="AT74" s="841"/>
      <c r="AU74" s="841"/>
      <c r="AV74" s="841"/>
      <c r="AW74" s="841"/>
      <c r="AX74" s="841"/>
      <c r="AY74" s="841"/>
      <c r="AZ74" s="841"/>
      <c r="BA74" s="841"/>
      <c r="BB74" s="841"/>
      <c r="BC74" s="841"/>
      <c r="BD74" s="841"/>
      <c r="BE74" s="841"/>
      <c r="BF74" s="841"/>
      <c r="BG74" s="841"/>
      <c r="BH74" s="842"/>
    </row>
    <row r="75" spans="2:60" s="25" customFormat="1" ht="18" customHeight="1">
      <c r="B75" s="831" t="s">
        <v>618</v>
      </c>
      <c r="C75" s="832"/>
      <c r="D75" s="832"/>
      <c r="E75" s="832"/>
      <c r="F75" s="832"/>
      <c r="G75" s="833"/>
      <c r="H75" s="831" t="s">
        <v>1399</v>
      </c>
      <c r="I75" s="832"/>
      <c r="J75" s="832"/>
      <c r="K75" s="832"/>
      <c r="L75" s="832"/>
      <c r="M75" s="832"/>
      <c r="N75" s="832"/>
      <c r="O75" s="832"/>
      <c r="P75" s="832"/>
      <c r="Q75" s="832"/>
      <c r="R75" s="832"/>
      <c r="S75" s="832"/>
      <c r="T75" s="832"/>
      <c r="U75" s="832"/>
      <c r="V75" s="832"/>
      <c r="W75" s="832"/>
      <c r="X75" s="832"/>
      <c r="Y75" s="832"/>
      <c r="Z75" s="832"/>
      <c r="AA75" s="832"/>
      <c r="AB75" s="832"/>
      <c r="AC75" s="832"/>
      <c r="AD75" s="832"/>
      <c r="AE75" s="832"/>
      <c r="AF75" s="832"/>
      <c r="AG75" s="832"/>
      <c r="AH75" s="832"/>
      <c r="AI75" s="832"/>
      <c r="AJ75" s="832"/>
      <c r="AK75" s="832"/>
      <c r="AL75" s="832"/>
      <c r="AM75" s="832"/>
      <c r="AN75" s="832"/>
      <c r="AO75" s="832"/>
      <c r="AP75" s="832"/>
      <c r="AQ75" s="832"/>
      <c r="AR75" s="832"/>
      <c r="AS75" s="832"/>
      <c r="AT75" s="832"/>
      <c r="AU75" s="832"/>
      <c r="AV75" s="832"/>
      <c r="AW75" s="832"/>
      <c r="AX75" s="832"/>
      <c r="AY75" s="832"/>
      <c r="AZ75" s="832"/>
      <c r="BA75" s="832"/>
      <c r="BB75" s="832"/>
      <c r="BC75" s="832"/>
      <c r="BD75" s="832"/>
      <c r="BE75" s="832"/>
      <c r="BF75" s="832"/>
      <c r="BG75" s="832"/>
      <c r="BH75" s="833"/>
    </row>
    <row r="76" spans="2:60" s="25" customFormat="1" ht="18" customHeight="1">
      <c r="B76" s="834"/>
      <c r="C76" s="835"/>
      <c r="D76" s="835"/>
      <c r="E76" s="835"/>
      <c r="F76" s="835"/>
      <c r="G76" s="836"/>
      <c r="H76" s="834"/>
      <c r="I76" s="835"/>
      <c r="J76" s="835"/>
      <c r="K76" s="835"/>
      <c r="L76" s="835"/>
      <c r="M76" s="835"/>
      <c r="N76" s="835"/>
      <c r="O76" s="835"/>
      <c r="P76" s="835"/>
      <c r="Q76" s="835"/>
      <c r="R76" s="835"/>
      <c r="S76" s="835"/>
      <c r="T76" s="835"/>
      <c r="U76" s="835"/>
      <c r="V76" s="835"/>
      <c r="W76" s="835"/>
      <c r="X76" s="835"/>
      <c r="Y76" s="835"/>
      <c r="Z76" s="835"/>
      <c r="AA76" s="835"/>
      <c r="AB76" s="835"/>
      <c r="AC76" s="835"/>
      <c r="AD76" s="835"/>
      <c r="AE76" s="835"/>
      <c r="AF76" s="835"/>
      <c r="AG76" s="835"/>
      <c r="AH76" s="835"/>
      <c r="AI76" s="835"/>
      <c r="AJ76" s="835"/>
      <c r="AK76" s="835"/>
      <c r="AL76" s="835"/>
      <c r="AM76" s="835"/>
      <c r="AN76" s="835"/>
      <c r="AO76" s="835"/>
      <c r="AP76" s="835"/>
      <c r="AQ76" s="835"/>
      <c r="AR76" s="835"/>
      <c r="AS76" s="835"/>
      <c r="AT76" s="835"/>
      <c r="AU76" s="835"/>
      <c r="AV76" s="835"/>
      <c r="AW76" s="835"/>
      <c r="AX76" s="835"/>
      <c r="AY76" s="835"/>
      <c r="AZ76" s="835"/>
      <c r="BA76" s="835"/>
      <c r="BB76" s="835"/>
      <c r="BC76" s="835"/>
      <c r="BD76" s="835"/>
      <c r="BE76" s="835"/>
      <c r="BF76" s="835"/>
      <c r="BG76" s="835"/>
      <c r="BH76" s="836"/>
    </row>
    <row r="77" spans="2:60" s="25" customFormat="1" ht="18" customHeight="1">
      <c r="B77" s="837" t="s">
        <v>1264</v>
      </c>
      <c r="C77" s="838"/>
      <c r="D77" s="838"/>
      <c r="E77" s="838"/>
      <c r="F77" s="838"/>
      <c r="G77" s="839"/>
      <c r="H77" s="837" t="s">
        <v>1400</v>
      </c>
      <c r="I77" s="838"/>
      <c r="J77" s="838"/>
      <c r="K77" s="838"/>
      <c r="L77" s="838"/>
      <c r="M77" s="838"/>
      <c r="N77" s="838"/>
      <c r="O77" s="838"/>
      <c r="P77" s="838"/>
      <c r="Q77" s="838"/>
      <c r="R77" s="838"/>
      <c r="S77" s="838"/>
      <c r="T77" s="838"/>
      <c r="U77" s="838"/>
      <c r="V77" s="838"/>
      <c r="W77" s="838"/>
      <c r="X77" s="838"/>
      <c r="Y77" s="838"/>
      <c r="Z77" s="838"/>
      <c r="AA77" s="838"/>
      <c r="AB77" s="838"/>
      <c r="AC77" s="838"/>
      <c r="AD77" s="838"/>
      <c r="AE77" s="838"/>
      <c r="AF77" s="838"/>
      <c r="AG77" s="838"/>
      <c r="AH77" s="838"/>
      <c r="AI77" s="838"/>
      <c r="AJ77" s="838"/>
      <c r="AK77" s="838"/>
      <c r="AL77" s="838"/>
      <c r="AM77" s="838"/>
      <c r="AN77" s="838"/>
      <c r="AO77" s="838"/>
      <c r="AP77" s="838"/>
      <c r="AQ77" s="838"/>
      <c r="AR77" s="838"/>
      <c r="AS77" s="838"/>
      <c r="AT77" s="838"/>
      <c r="AU77" s="838"/>
      <c r="AV77" s="838"/>
      <c r="AW77" s="838"/>
      <c r="AX77" s="838"/>
      <c r="AY77" s="838"/>
      <c r="AZ77" s="838"/>
      <c r="BA77" s="838"/>
      <c r="BB77" s="838"/>
      <c r="BC77" s="838"/>
      <c r="BD77" s="838"/>
      <c r="BE77" s="838"/>
      <c r="BF77" s="838"/>
      <c r="BG77" s="838"/>
      <c r="BH77" s="839"/>
    </row>
    <row r="78" spans="2:60" s="25" customFormat="1" ht="18" customHeight="1">
      <c r="B78" s="840"/>
      <c r="C78" s="841"/>
      <c r="D78" s="841"/>
      <c r="E78" s="841"/>
      <c r="F78" s="841"/>
      <c r="G78" s="842"/>
      <c r="H78" s="840"/>
      <c r="I78" s="841"/>
      <c r="J78" s="841"/>
      <c r="K78" s="841"/>
      <c r="L78" s="841"/>
      <c r="M78" s="841"/>
      <c r="N78" s="841"/>
      <c r="O78" s="841"/>
      <c r="P78" s="841"/>
      <c r="Q78" s="841"/>
      <c r="R78" s="841"/>
      <c r="S78" s="841"/>
      <c r="T78" s="841"/>
      <c r="U78" s="841"/>
      <c r="V78" s="841"/>
      <c r="W78" s="841"/>
      <c r="X78" s="841"/>
      <c r="Y78" s="841"/>
      <c r="Z78" s="841"/>
      <c r="AA78" s="841"/>
      <c r="AB78" s="841"/>
      <c r="AC78" s="841"/>
      <c r="AD78" s="841"/>
      <c r="AE78" s="841"/>
      <c r="AF78" s="841"/>
      <c r="AG78" s="841"/>
      <c r="AH78" s="841"/>
      <c r="AI78" s="841"/>
      <c r="AJ78" s="841"/>
      <c r="AK78" s="841"/>
      <c r="AL78" s="841"/>
      <c r="AM78" s="841"/>
      <c r="AN78" s="841"/>
      <c r="AO78" s="841"/>
      <c r="AP78" s="841"/>
      <c r="AQ78" s="841"/>
      <c r="AR78" s="841"/>
      <c r="AS78" s="841"/>
      <c r="AT78" s="841"/>
      <c r="AU78" s="841"/>
      <c r="AV78" s="841"/>
      <c r="AW78" s="841"/>
      <c r="AX78" s="841"/>
      <c r="AY78" s="841"/>
      <c r="AZ78" s="841"/>
      <c r="BA78" s="841"/>
      <c r="BB78" s="841"/>
      <c r="BC78" s="841"/>
      <c r="BD78" s="841"/>
      <c r="BE78" s="841"/>
      <c r="BF78" s="841"/>
      <c r="BG78" s="841"/>
      <c r="BH78" s="842"/>
    </row>
    <row r="79" spans="2:60" s="25" customFormat="1" ht="18" customHeight="1">
      <c r="B79" s="831" t="s">
        <v>1401</v>
      </c>
      <c r="C79" s="832"/>
      <c r="D79" s="832"/>
      <c r="E79" s="832"/>
      <c r="F79" s="832"/>
      <c r="G79" s="833"/>
      <c r="H79" s="831" t="s">
        <v>1402</v>
      </c>
      <c r="I79" s="832"/>
      <c r="J79" s="832"/>
      <c r="K79" s="832"/>
      <c r="L79" s="832"/>
      <c r="M79" s="832"/>
      <c r="N79" s="832"/>
      <c r="O79" s="832"/>
      <c r="P79" s="832"/>
      <c r="Q79" s="832"/>
      <c r="R79" s="832"/>
      <c r="S79" s="832"/>
      <c r="T79" s="832"/>
      <c r="U79" s="832"/>
      <c r="V79" s="832"/>
      <c r="W79" s="832"/>
      <c r="X79" s="832"/>
      <c r="Y79" s="832"/>
      <c r="Z79" s="832"/>
      <c r="AA79" s="832"/>
      <c r="AB79" s="832"/>
      <c r="AC79" s="832"/>
      <c r="AD79" s="832"/>
      <c r="AE79" s="832"/>
      <c r="AF79" s="832"/>
      <c r="AG79" s="832"/>
      <c r="AH79" s="832"/>
      <c r="AI79" s="832"/>
      <c r="AJ79" s="832"/>
      <c r="AK79" s="832"/>
      <c r="AL79" s="832"/>
      <c r="AM79" s="832"/>
      <c r="AN79" s="832"/>
      <c r="AO79" s="832"/>
      <c r="AP79" s="832"/>
      <c r="AQ79" s="832"/>
      <c r="AR79" s="832"/>
      <c r="AS79" s="832"/>
      <c r="AT79" s="832"/>
      <c r="AU79" s="832"/>
      <c r="AV79" s="832"/>
      <c r="AW79" s="832"/>
      <c r="AX79" s="832"/>
      <c r="AY79" s="832"/>
      <c r="AZ79" s="832"/>
      <c r="BA79" s="832"/>
      <c r="BB79" s="832"/>
      <c r="BC79" s="832"/>
      <c r="BD79" s="832"/>
      <c r="BE79" s="832"/>
      <c r="BF79" s="832"/>
      <c r="BG79" s="832"/>
      <c r="BH79" s="833"/>
    </row>
    <row r="80" spans="2:60" s="25" customFormat="1" ht="18" customHeight="1">
      <c r="B80" s="834"/>
      <c r="C80" s="835"/>
      <c r="D80" s="835"/>
      <c r="E80" s="835"/>
      <c r="F80" s="835"/>
      <c r="G80" s="836"/>
      <c r="H80" s="834"/>
      <c r="I80" s="835"/>
      <c r="J80" s="835"/>
      <c r="K80" s="835"/>
      <c r="L80" s="835"/>
      <c r="M80" s="835"/>
      <c r="N80" s="835"/>
      <c r="O80" s="835"/>
      <c r="P80" s="835"/>
      <c r="Q80" s="835"/>
      <c r="R80" s="835"/>
      <c r="S80" s="835"/>
      <c r="T80" s="835"/>
      <c r="U80" s="835"/>
      <c r="V80" s="835"/>
      <c r="W80" s="835"/>
      <c r="X80" s="835"/>
      <c r="Y80" s="835"/>
      <c r="Z80" s="835"/>
      <c r="AA80" s="835"/>
      <c r="AB80" s="835"/>
      <c r="AC80" s="835"/>
      <c r="AD80" s="835"/>
      <c r="AE80" s="835"/>
      <c r="AF80" s="835"/>
      <c r="AG80" s="835"/>
      <c r="AH80" s="835"/>
      <c r="AI80" s="835"/>
      <c r="AJ80" s="835"/>
      <c r="AK80" s="835"/>
      <c r="AL80" s="835"/>
      <c r="AM80" s="835"/>
      <c r="AN80" s="835"/>
      <c r="AO80" s="835"/>
      <c r="AP80" s="835"/>
      <c r="AQ80" s="835"/>
      <c r="AR80" s="835"/>
      <c r="AS80" s="835"/>
      <c r="AT80" s="835"/>
      <c r="AU80" s="835"/>
      <c r="AV80" s="835"/>
      <c r="AW80" s="835"/>
      <c r="AX80" s="835"/>
      <c r="AY80" s="835"/>
      <c r="AZ80" s="835"/>
      <c r="BA80" s="835"/>
      <c r="BB80" s="835"/>
      <c r="BC80" s="835"/>
      <c r="BD80" s="835"/>
      <c r="BE80" s="835"/>
      <c r="BF80" s="835"/>
      <c r="BG80" s="835"/>
      <c r="BH80" s="836"/>
    </row>
    <row r="81" spans="2:60" s="25" customFormat="1" ht="18" customHeight="1">
      <c r="B81" s="837" t="s">
        <v>1403</v>
      </c>
      <c r="C81" s="838"/>
      <c r="D81" s="838"/>
      <c r="E81" s="838"/>
      <c r="F81" s="838"/>
      <c r="G81" s="839"/>
      <c r="H81" s="837" t="s">
        <v>1404</v>
      </c>
      <c r="I81" s="838"/>
      <c r="J81" s="838"/>
      <c r="K81" s="838"/>
      <c r="L81" s="838"/>
      <c r="M81" s="838"/>
      <c r="N81" s="838"/>
      <c r="O81" s="838"/>
      <c r="P81" s="838"/>
      <c r="Q81" s="838"/>
      <c r="R81" s="838"/>
      <c r="S81" s="838"/>
      <c r="T81" s="838"/>
      <c r="U81" s="838"/>
      <c r="V81" s="838"/>
      <c r="W81" s="838"/>
      <c r="X81" s="838"/>
      <c r="Y81" s="838"/>
      <c r="Z81" s="838"/>
      <c r="AA81" s="838"/>
      <c r="AB81" s="838"/>
      <c r="AC81" s="838"/>
      <c r="AD81" s="838"/>
      <c r="AE81" s="838"/>
      <c r="AF81" s="838"/>
      <c r="AG81" s="838"/>
      <c r="AH81" s="838"/>
      <c r="AI81" s="838"/>
      <c r="AJ81" s="838"/>
      <c r="AK81" s="838"/>
      <c r="AL81" s="838"/>
      <c r="AM81" s="838"/>
      <c r="AN81" s="838"/>
      <c r="AO81" s="838"/>
      <c r="AP81" s="838"/>
      <c r="AQ81" s="838"/>
      <c r="AR81" s="838"/>
      <c r="AS81" s="838"/>
      <c r="AT81" s="838"/>
      <c r="AU81" s="838"/>
      <c r="AV81" s="838"/>
      <c r="AW81" s="838"/>
      <c r="AX81" s="838"/>
      <c r="AY81" s="838"/>
      <c r="AZ81" s="838"/>
      <c r="BA81" s="838"/>
      <c r="BB81" s="838"/>
      <c r="BC81" s="838"/>
      <c r="BD81" s="838"/>
      <c r="BE81" s="838"/>
      <c r="BF81" s="838"/>
      <c r="BG81" s="838"/>
      <c r="BH81" s="839"/>
    </row>
    <row r="82" spans="2:60" s="25" customFormat="1" ht="18" customHeight="1">
      <c r="B82" s="840"/>
      <c r="C82" s="841"/>
      <c r="D82" s="841"/>
      <c r="E82" s="841"/>
      <c r="F82" s="841"/>
      <c r="G82" s="842"/>
      <c r="H82" s="840"/>
      <c r="I82" s="841"/>
      <c r="J82" s="841"/>
      <c r="K82" s="841"/>
      <c r="L82" s="841"/>
      <c r="M82" s="841"/>
      <c r="N82" s="841"/>
      <c r="O82" s="841"/>
      <c r="P82" s="841"/>
      <c r="Q82" s="841"/>
      <c r="R82" s="841"/>
      <c r="S82" s="841"/>
      <c r="T82" s="841"/>
      <c r="U82" s="841"/>
      <c r="V82" s="841"/>
      <c r="W82" s="841"/>
      <c r="X82" s="841"/>
      <c r="Y82" s="841"/>
      <c r="Z82" s="841"/>
      <c r="AA82" s="841"/>
      <c r="AB82" s="841"/>
      <c r="AC82" s="841"/>
      <c r="AD82" s="841"/>
      <c r="AE82" s="841"/>
      <c r="AF82" s="841"/>
      <c r="AG82" s="841"/>
      <c r="AH82" s="841"/>
      <c r="AI82" s="841"/>
      <c r="AJ82" s="841"/>
      <c r="AK82" s="841"/>
      <c r="AL82" s="841"/>
      <c r="AM82" s="841"/>
      <c r="AN82" s="841"/>
      <c r="AO82" s="841"/>
      <c r="AP82" s="841"/>
      <c r="AQ82" s="841"/>
      <c r="AR82" s="841"/>
      <c r="AS82" s="841"/>
      <c r="AT82" s="841"/>
      <c r="AU82" s="841"/>
      <c r="AV82" s="841"/>
      <c r="AW82" s="841"/>
      <c r="AX82" s="841"/>
      <c r="AY82" s="841"/>
      <c r="AZ82" s="841"/>
      <c r="BA82" s="841"/>
      <c r="BB82" s="841"/>
      <c r="BC82" s="841"/>
      <c r="BD82" s="841"/>
      <c r="BE82" s="841"/>
      <c r="BF82" s="841"/>
      <c r="BG82" s="841"/>
      <c r="BH82" s="842"/>
    </row>
    <row r="83" spans="2:60" s="25" customFormat="1" ht="18" customHeight="1">
      <c r="B83" s="831" t="s">
        <v>1405</v>
      </c>
      <c r="C83" s="832"/>
      <c r="D83" s="832"/>
      <c r="E83" s="832"/>
      <c r="F83" s="832"/>
      <c r="G83" s="833"/>
      <c r="H83" s="831" t="s">
        <v>1406</v>
      </c>
      <c r="I83" s="832"/>
      <c r="J83" s="832"/>
      <c r="K83" s="832"/>
      <c r="L83" s="832"/>
      <c r="M83" s="832"/>
      <c r="N83" s="832"/>
      <c r="O83" s="832"/>
      <c r="P83" s="832"/>
      <c r="Q83" s="832"/>
      <c r="R83" s="832"/>
      <c r="S83" s="832"/>
      <c r="T83" s="832"/>
      <c r="U83" s="832"/>
      <c r="V83" s="832"/>
      <c r="W83" s="832"/>
      <c r="X83" s="832"/>
      <c r="Y83" s="832"/>
      <c r="Z83" s="832"/>
      <c r="AA83" s="832"/>
      <c r="AB83" s="832"/>
      <c r="AC83" s="832"/>
      <c r="AD83" s="832"/>
      <c r="AE83" s="832"/>
      <c r="AF83" s="832"/>
      <c r="AG83" s="832"/>
      <c r="AH83" s="832"/>
      <c r="AI83" s="832"/>
      <c r="AJ83" s="832"/>
      <c r="AK83" s="832"/>
      <c r="AL83" s="832"/>
      <c r="AM83" s="832"/>
      <c r="AN83" s="832"/>
      <c r="AO83" s="832"/>
      <c r="AP83" s="832"/>
      <c r="AQ83" s="832"/>
      <c r="AR83" s="832"/>
      <c r="AS83" s="832"/>
      <c r="AT83" s="832"/>
      <c r="AU83" s="832"/>
      <c r="AV83" s="832"/>
      <c r="AW83" s="832"/>
      <c r="AX83" s="832"/>
      <c r="AY83" s="832"/>
      <c r="AZ83" s="832"/>
      <c r="BA83" s="832"/>
      <c r="BB83" s="832"/>
      <c r="BC83" s="832"/>
      <c r="BD83" s="832"/>
      <c r="BE83" s="832"/>
      <c r="BF83" s="832"/>
      <c r="BG83" s="832"/>
      <c r="BH83" s="833"/>
    </row>
    <row r="84" spans="2:60" s="25" customFormat="1" ht="18" customHeight="1">
      <c r="B84" s="834"/>
      <c r="C84" s="835"/>
      <c r="D84" s="835"/>
      <c r="E84" s="835"/>
      <c r="F84" s="835"/>
      <c r="G84" s="836"/>
      <c r="H84" s="834"/>
      <c r="I84" s="835"/>
      <c r="J84" s="835"/>
      <c r="K84" s="835"/>
      <c r="L84" s="835"/>
      <c r="M84" s="835"/>
      <c r="N84" s="835"/>
      <c r="O84" s="835"/>
      <c r="P84" s="835"/>
      <c r="Q84" s="835"/>
      <c r="R84" s="835"/>
      <c r="S84" s="835"/>
      <c r="T84" s="835"/>
      <c r="U84" s="835"/>
      <c r="V84" s="835"/>
      <c r="W84" s="835"/>
      <c r="X84" s="835"/>
      <c r="Y84" s="835"/>
      <c r="Z84" s="835"/>
      <c r="AA84" s="835"/>
      <c r="AB84" s="835"/>
      <c r="AC84" s="835"/>
      <c r="AD84" s="835"/>
      <c r="AE84" s="835"/>
      <c r="AF84" s="835"/>
      <c r="AG84" s="835"/>
      <c r="AH84" s="835"/>
      <c r="AI84" s="835"/>
      <c r="AJ84" s="835"/>
      <c r="AK84" s="835"/>
      <c r="AL84" s="835"/>
      <c r="AM84" s="835"/>
      <c r="AN84" s="835"/>
      <c r="AO84" s="835"/>
      <c r="AP84" s="835"/>
      <c r="AQ84" s="835"/>
      <c r="AR84" s="835"/>
      <c r="AS84" s="835"/>
      <c r="AT84" s="835"/>
      <c r="AU84" s="835"/>
      <c r="AV84" s="835"/>
      <c r="AW84" s="835"/>
      <c r="AX84" s="835"/>
      <c r="AY84" s="835"/>
      <c r="AZ84" s="835"/>
      <c r="BA84" s="835"/>
      <c r="BB84" s="835"/>
      <c r="BC84" s="835"/>
      <c r="BD84" s="835"/>
      <c r="BE84" s="835"/>
      <c r="BF84" s="835"/>
      <c r="BG84" s="835"/>
      <c r="BH84" s="836"/>
    </row>
    <row r="85" spans="2:60" s="25" customFormat="1" ht="18" customHeight="1"/>
    <row r="86" spans="2:60" s="25" customFormat="1" ht="18" customHeight="1">
      <c r="B86" s="850" t="s">
        <v>1407</v>
      </c>
      <c r="C86" s="850"/>
      <c r="D86" s="850"/>
      <c r="E86" s="850"/>
      <c r="F86" s="850"/>
      <c r="G86" s="850"/>
      <c r="H86" s="850"/>
      <c r="I86" s="850"/>
      <c r="J86" s="850"/>
      <c r="K86" s="850"/>
      <c r="L86" s="850"/>
      <c r="M86" s="850"/>
      <c r="N86" s="850"/>
      <c r="O86" s="850"/>
      <c r="P86" s="850"/>
      <c r="Q86" s="850"/>
      <c r="R86" s="850"/>
      <c r="S86" s="850"/>
      <c r="T86" s="850"/>
      <c r="U86" s="850"/>
      <c r="V86" s="850"/>
      <c r="W86" s="850"/>
      <c r="X86" s="850"/>
      <c r="Y86" s="850"/>
      <c r="Z86" s="850"/>
      <c r="AA86" s="850"/>
      <c r="AB86" s="850"/>
      <c r="AC86" s="850"/>
      <c r="AD86" s="850"/>
      <c r="AE86" s="850"/>
      <c r="AF86" s="850"/>
      <c r="AG86" s="850"/>
      <c r="AH86" s="850"/>
      <c r="AI86" s="850"/>
      <c r="AJ86" s="850"/>
      <c r="AK86" s="850"/>
      <c r="AL86" s="850"/>
      <c r="AM86" s="850"/>
      <c r="AN86" s="850"/>
      <c r="AO86" s="850"/>
      <c r="AP86" s="850"/>
      <c r="AQ86" s="850"/>
      <c r="AR86" s="850"/>
      <c r="AS86" s="850"/>
      <c r="AT86" s="850"/>
      <c r="AU86" s="850"/>
      <c r="AV86" s="850"/>
      <c r="AW86" s="850"/>
      <c r="AX86" s="850"/>
      <c r="AY86" s="850"/>
      <c r="AZ86" s="850"/>
      <c r="BA86" s="850"/>
      <c r="BB86" s="850"/>
      <c r="BC86" s="850"/>
      <c r="BD86" s="850"/>
      <c r="BE86" s="850"/>
      <c r="BF86" s="850"/>
      <c r="BG86" s="850"/>
      <c r="BH86" s="850"/>
    </row>
    <row r="87" spans="2:60" s="25" customFormat="1" ht="18" customHeight="1">
      <c r="B87" s="850"/>
      <c r="C87" s="850"/>
      <c r="D87" s="850"/>
      <c r="E87" s="850"/>
      <c r="F87" s="850"/>
      <c r="G87" s="850"/>
      <c r="H87" s="850"/>
      <c r="I87" s="850"/>
      <c r="J87" s="850"/>
      <c r="K87" s="850"/>
      <c r="L87" s="850"/>
      <c r="M87" s="850"/>
      <c r="N87" s="850"/>
      <c r="O87" s="850"/>
      <c r="P87" s="850"/>
      <c r="Q87" s="850"/>
      <c r="R87" s="850"/>
      <c r="S87" s="850"/>
      <c r="T87" s="850"/>
      <c r="U87" s="850"/>
      <c r="V87" s="850"/>
      <c r="W87" s="850"/>
      <c r="X87" s="850"/>
      <c r="Y87" s="850"/>
      <c r="Z87" s="850"/>
      <c r="AA87" s="850"/>
      <c r="AB87" s="850"/>
      <c r="AC87" s="850"/>
      <c r="AD87" s="850"/>
      <c r="AE87" s="850"/>
      <c r="AF87" s="850"/>
      <c r="AG87" s="850"/>
      <c r="AH87" s="850"/>
      <c r="AI87" s="850"/>
      <c r="AJ87" s="850"/>
      <c r="AK87" s="850"/>
      <c r="AL87" s="850"/>
      <c r="AM87" s="850"/>
      <c r="AN87" s="850"/>
      <c r="AO87" s="850"/>
      <c r="AP87" s="850"/>
      <c r="AQ87" s="850"/>
      <c r="AR87" s="850"/>
      <c r="AS87" s="850"/>
      <c r="AT87" s="850"/>
      <c r="AU87" s="850"/>
      <c r="AV87" s="850"/>
      <c r="AW87" s="850"/>
      <c r="AX87" s="850"/>
      <c r="AY87" s="850"/>
      <c r="AZ87" s="850"/>
      <c r="BA87" s="850"/>
      <c r="BB87" s="850"/>
      <c r="BC87" s="850"/>
      <c r="BD87" s="850"/>
      <c r="BE87" s="850"/>
      <c r="BF87" s="850"/>
      <c r="BG87" s="850"/>
      <c r="BH87" s="850"/>
    </row>
    <row r="88" spans="2:60" s="25" customFormat="1" ht="18" customHeight="1">
      <c r="B88" s="863" t="s">
        <v>1329</v>
      </c>
      <c r="C88" s="864"/>
      <c r="D88" s="864"/>
      <c r="E88" s="864"/>
      <c r="F88" s="864"/>
      <c r="G88" s="865"/>
      <c r="H88" s="866" t="s">
        <v>1330</v>
      </c>
      <c r="I88" s="867"/>
      <c r="J88" s="867"/>
      <c r="K88" s="867"/>
      <c r="L88" s="867"/>
      <c r="M88" s="867"/>
      <c r="N88" s="867"/>
      <c r="O88" s="867"/>
      <c r="P88" s="867"/>
      <c r="Q88" s="867"/>
      <c r="R88" s="867"/>
      <c r="S88" s="867"/>
      <c r="T88" s="867"/>
      <c r="U88" s="867"/>
      <c r="V88" s="867"/>
      <c r="W88" s="867"/>
      <c r="X88" s="867"/>
      <c r="Y88" s="867"/>
      <c r="Z88" s="867"/>
      <c r="AA88" s="867"/>
      <c r="AB88" s="867"/>
      <c r="AC88" s="867"/>
      <c r="AD88" s="867"/>
      <c r="AE88" s="867"/>
      <c r="AF88" s="867"/>
      <c r="AG88" s="867"/>
      <c r="AH88" s="867"/>
      <c r="AI88" s="867"/>
      <c r="AJ88" s="867"/>
      <c r="AK88" s="867"/>
      <c r="AL88" s="867"/>
      <c r="AM88" s="867"/>
      <c r="AN88" s="867"/>
      <c r="AO88" s="867"/>
      <c r="AP88" s="867"/>
      <c r="AQ88" s="867"/>
      <c r="AR88" s="867"/>
      <c r="AS88" s="867"/>
      <c r="AT88" s="867"/>
      <c r="AU88" s="867"/>
      <c r="AV88" s="867"/>
      <c r="AW88" s="867"/>
      <c r="AX88" s="867"/>
      <c r="AY88" s="867"/>
      <c r="AZ88" s="867"/>
      <c r="BA88" s="867"/>
      <c r="BB88" s="867"/>
      <c r="BC88" s="867"/>
      <c r="BD88" s="867"/>
      <c r="BE88" s="867"/>
      <c r="BF88" s="867"/>
      <c r="BG88" s="867"/>
      <c r="BH88" s="868"/>
    </row>
    <row r="89" spans="2:60" s="25" customFormat="1" ht="18" customHeight="1">
      <c r="B89" s="851" t="s">
        <v>1408</v>
      </c>
      <c r="C89" s="852"/>
      <c r="D89" s="852"/>
      <c r="E89" s="852"/>
      <c r="F89" s="852"/>
      <c r="G89" s="853"/>
      <c r="H89" s="851" t="s">
        <v>1409</v>
      </c>
      <c r="I89" s="852"/>
      <c r="J89" s="852"/>
      <c r="K89" s="852"/>
      <c r="L89" s="852"/>
      <c r="M89" s="852"/>
      <c r="N89" s="852"/>
      <c r="O89" s="852"/>
      <c r="P89" s="852"/>
      <c r="Q89" s="852"/>
      <c r="R89" s="852"/>
      <c r="S89" s="852"/>
      <c r="T89" s="852"/>
      <c r="U89" s="852"/>
      <c r="V89" s="852"/>
      <c r="W89" s="852"/>
      <c r="X89" s="852"/>
      <c r="Y89" s="852"/>
      <c r="Z89" s="852"/>
      <c r="AA89" s="852"/>
      <c r="AB89" s="852"/>
      <c r="AC89" s="852"/>
      <c r="AD89" s="852"/>
      <c r="AE89" s="852"/>
      <c r="AF89" s="852"/>
      <c r="AG89" s="852"/>
      <c r="AH89" s="852"/>
      <c r="AI89" s="852"/>
      <c r="AJ89" s="852"/>
      <c r="AK89" s="852"/>
      <c r="AL89" s="852"/>
      <c r="AM89" s="852"/>
      <c r="AN89" s="852"/>
      <c r="AO89" s="852"/>
      <c r="AP89" s="852"/>
      <c r="AQ89" s="852"/>
      <c r="AR89" s="852"/>
      <c r="AS89" s="852"/>
      <c r="AT89" s="852"/>
      <c r="AU89" s="852"/>
      <c r="AV89" s="852"/>
      <c r="AW89" s="852"/>
      <c r="AX89" s="852"/>
      <c r="AY89" s="852"/>
      <c r="AZ89" s="852"/>
      <c r="BA89" s="852"/>
      <c r="BB89" s="852"/>
      <c r="BC89" s="852"/>
      <c r="BD89" s="852"/>
      <c r="BE89" s="852"/>
      <c r="BF89" s="852"/>
      <c r="BG89" s="852"/>
      <c r="BH89" s="853"/>
    </row>
    <row r="90" spans="2:60" s="25" customFormat="1" ht="18" customHeight="1">
      <c r="B90" s="854"/>
      <c r="C90" s="855"/>
      <c r="D90" s="855"/>
      <c r="E90" s="855"/>
      <c r="F90" s="855"/>
      <c r="G90" s="856"/>
      <c r="H90" s="854"/>
      <c r="I90" s="855"/>
      <c r="J90" s="855"/>
      <c r="K90" s="855"/>
      <c r="L90" s="855"/>
      <c r="M90" s="855"/>
      <c r="N90" s="855"/>
      <c r="O90" s="855"/>
      <c r="P90" s="855"/>
      <c r="Q90" s="855"/>
      <c r="R90" s="855"/>
      <c r="S90" s="855"/>
      <c r="T90" s="855"/>
      <c r="U90" s="855"/>
      <c r="V90" s="855"/>
      <c r="W90" s="855"/>
      <c r="X90" s="855"/>
      <c r="Y90" s="855"/>
      <c r="Z90" s="855"/>
      <c r="AA90" s="855"/>
      <c r="AB90" s="855"/>
      <c r="AC90" s="855"/>
      <c r="AD90" s="855"/>
      <c r="AE90" s="855"/>
      <c r="AF90" s="855"/>
      <c r="AG90" s="855"/>
      <c r="AH90" s="855"/>
      <c r="AI90" s="855"/>
      <c r="AJ90" s="855"/>
      <c r="AK90" s="855"/>
      <c r="AL90" s="855"/>
      <c r="AM90" s="855"/>
      <c r="AN90" s="855"/>
      <c r="AO90" s="855"/>
      <c r="AP90" s="855"/>
      <c r="AQ90" s="855"/>
      <c r="AR90" s="855"/>
      <c r="AS90" s="855"/>
      <c r="AT90" s="855"/>
      <c r="AU90" s="855"/>
      <c r="AV90" s="855"/>
      <c r="AW90" s="855"/>
      <c r="AX90" s="855"/>
      <c r="AY90" s="855"/>
      <c r="AZ90" s="855"/>
      <c r="BA90" s="855"/>
      <c r="BB90" s="855"/>
      <c r="BC90" s="855"/>
      <c r="BD90" s="855"/>
      <c r="BE90" s="855"/>
      <c r="BF90" s="855"/>
      <c r="BG90" s="855"/>
      <c r="BH90" s="856"/>
    </row>
    <row r="91" spans="2:60" s="25" customFormat="1" ht="18" customHeight="1">
      <c r="B91" s="857" t="s">
        <v>1410</v>
      </c>
      <c r="C91" s="858"/>
      <c r="D91" s="858"/>
      <c r="E91" s="858"/>
      <c r="F91" s="858"/>
      <c r="G91" s="859"/>
      <c r="H91" s="857" t="s">
        <v>1411</v>
      </c>
      <c r="I91" s="858"/>
      <c r="J91" s="858"/>
      <c r="K91" s="858"/>
      <c r="L91" s="858"/>
      <c r="M91" s="858"/>
      <c r="N91" s="858"/>
      <c r="O91" s="858"/>
      <c r="P91" s="858"/>
      <c r="Q91" s="858"/>
      <c r="R91" s="858"/>
      <c r="S91" s="858"/>
      <c r="T91" s="858"/>
      <c r="U91" s="858"/>
      <c r="V91" s="858"/>
      <c r="W91" s="858"/>
      <c r="X91" s="858"/>
      <c r="Y91" s="858"/>
      <c r="Z91" s="858"/>
      <c r="AA91" s="858"/>
      <c r="AB91" s="858"/>
      <c r="AC91" s="858"/>
      <c r="AD91" s="858"/>
      <c r="AE91" s="858"/>
      <c r="AF91" s="858"/>
      <c r="AG91" s="858"/>
      <c r="AH91" s="858"/>
      <c r="AI91" s="858"/>
      <c r="AJ91" s="858"/>
      <c r="AK91" s="858"/>
      <c r="AL91" s="858"/>
      <c r="AM91" s="858"/>
      <c r="AN91" s="858"/>
      <c r="AO91" s="858"/>
      <c r="AP91" s="858"/>
      <c r="AQ91" s="858"/>
      <c r="AR91" s="858"/>
      <c r="AS91" s="858"/>
      <c r="AT91" s="858"/>
      <c r="AU91" s="858"/>
      <c r="AV91" s="858"/>
      <c r="AW91" s="858"/>
      <c r="AX91" s="858"/>
      <c r="AY91" s="858"/>
      <c r="AZ91" s="858"/>
      <c r="BA91" s="858"/>
      <c r="BB91" s="858"/>
      <c r="BC91" s="858"/>
      <c r="BD91" s="858"/>
      <c r="BE91" s="858"/>
      <c r="BF91" s="858"/>
      <c r="BG91" s="858"/>
      <c r="BH91" s="859"/>
    </row>
    <row r="92" spans="2:60" s="25" customFormat="1" ht="18" customHeight="1">
      <c r="B92" s="860"/>
      <c r="C92" s="861"/>
      <c r="D92" s="861"/>
      <c r="E92" s="861"/>
      <c r="F92" s="861"/>
      <c r="G92" s="862"/>
      <c r="H92" s="860"/>
      <c r="I92" s="861"/>
      <c r="J92" s="861"/>
      <c r="K92" s="861"/>
      <c r="L92" s="861"/>
      <c r="M92" s="861"/>
      <c r="N92" s="861"/>
      <c r="O92" s="861"/>
      <c r="P92" s="861"/>
      <c r="Q92" s="861"/>
      <c r="R92" s="861"/>
      <c r="S92" s="861"/>
      <c r="T92" s="861"/>
      <c r="U92" s="861"/>
      <c r="V92" s="861"/>
      <c r="W92" s="861"/>
      <c r="X92" s="861"/>
      <c r="Y92" s="861"/>
      <c r="Z92" s="861"/>
      <c r="AA92" s="861"/>
      <c r="AB92" s="861"/>
      <c r="AC92" s="861"/>
      <c r="AD92" s="861"/>
      <c r="AE92" s="861"/>
      <c r="AF92" s="861"/>
      <c r="AG92" s="861"/>
      <c r="AH92" s="861"/>
      <c r="AI92" s="861"/>
      <c r="AJ92" s="861"/>
      <c r="AK92" s="861"/>
      <c r="AL92" s="861"/>
      <c r="AM92" s="861"/>
      <c r="AN92" s="861"/>
      <c r="AO92" s="861"/>
      <c r="AP92" s="861"/>
      <c r="AQ92" s="861"/>
      <c r="AR92" s="861"/>
      <c r="AS92" s="861"/>
      <c r="AT92" s="861"/>
      <c r="AU92" s="861"/>
      <c r="AV92" s="861"/>
      <c r="AW92" s="861"/>
      <c r="AX92" s="861"/>
      <c r="AY92" s="861"/>
      <c r="AZ92" s="861"/>
      <c r="BA92" s="861"/>
      <c r="BB92" s="861"/>
      <c r="BC92" s="861"/>
      <c r="BD92" s="861"/>
      <c r="BE92" s="861"/>
      <c r="BF92" s="861"/>
      <c r="BG92" s="861"/>
      <c r="BH92" s="862"/>
    </row>
    <row r="93" spans="2:60" s="25" customFormat="1" ht="18" customHeight="1">
      <c r="B93" s="851" t="s">
        <v>1412</v>
      </c>
      <c r="C93" s="852"/>
      <c r="D93" s="852"/>
      <c r="E93" s="852"/>
      <c r="F93" s="852"/>
      <c r="G93" s="853"/>
      <c r="H93" s="851" t="s">
        <v>1413</v>
      </c>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852"/>
      <c r="AR93" s="852"/>
      <c r="AS93" s="852"/>
      <c r="AT93" s="852"/>
      <c r="AU93" s="852"/>
      <c r="AV93" s="852"/>
      <c r="AW93" s="852"/>
      <c r="AX93" s="852"/>
      <c r="AY93" s="852"/>
      <c r="AZ93" s="852"/>
      <c r="BA93" s="852"/>
      <c r="BB93" s="852"/>
      <c r="BC93" s="852"/>
      <c r="BD93" s="852"/>
      <c r="BE93" s="852"/>
      <c r="BF93" s="852"/>
      <c r="BG93" s="852"/>
      <c r="BH93" s="853"/>
    </row>
    <row r="94" spans="2:60" s="25" customFormat="1" ht="18" customHeight="1">
      <c r="B94" s="854"/>
      <c r="C94" s="855"/>
      <c r="D94" s="855"/>
      <c r="E94" s="855"/>
      <c r="F94" s="855"/>
      <c r="G94" s="856"/>
      <c r="H94" s="854"/>
      <c r="I94" s="855"/>
      <c r="J94" s="855"/>
      <c r="K94" s="855"/>
      <c r="L94" s="855"/>
      <c r="M94" s="855"/>
      <c r="N94" s="855"/>
      <c r="O94" s="855"/>
      <c r="P94" s="855"/>
      <c r="Q94" s="855"/>
      <c r="R94" s="855"/>
      <c r="S94" s="855"/>
      <c r="T94" s="855"/>
      <c r="U94" s="855"/>
      <c r="V94" s="855"/>
      <c r="W94" s="855"/>
      <c r="X94" s="855"/>
      <c r="Y94" s="855"/>
      <c r="Z94" s="855"/>
      <c r="AA94" s="855"/>
      <c r="AB94" s="855"/>
      <c r="AC94" s="855"/>
      <c r="AD94" s="855"/>
      <c r="AE94" s="855"/>
      <c r="AF94" s="855"/>
      <c r="AG94" s="855"/>
      <c r="AH94" s="855"/>
      <c r="AI94" s="855"/>
      <c r="AJ94" s="855"/>
      <c r="AK94" s="855"/>
      <c r="AL94" s="855"/>
      <c r="AM94" s="855"/>
      <c r="AN94" s="855"/>
      <c r="AO94" s="855"/>
      <c r="AP94" s="855"/>
      <c r="AQ94" s="855"/>
      <c r="AR94" s="855"/>
      <c r="AS94" s="855"/>
      <c r="AT94" s="855"/>
      <c r="AU94" s="855"/>
      <c r="AV94" s="855"/>
      <c r="AW94" s="855"/>
      <c r="AX94" s="855"/>
      <c r="AY94" s="855"/>
      <c r="AZ94" s="855"/>
      <c r="BA94" s="855"/>
      <c r="BB94" s="855"/>
      <c r="BC94" s="855"/>
      <c r="BD94" s="855"/>
      <c r="BE94" s="855"/>
      <c r="BF94" s="855"/>
      <c r="BG94" s="855"/>
      <c r="BH94" s="856"/>
    </row>
    <row r="95" spans="2:60" s="25" customFormat="1" ht="18" customHeight="1">
      <c r="B95" s="857" t="s">
        <v>1414</v>
      </c>
      <c r="C95" s="858"/>
      <c r="D95" s="858"/>
      <c r="E95" s="858"/>
      <c r="F95" s="858"/>
      <c r="G95" s="859"/>
      <c r="H95" s="857" t="s">
        <v>1415</v>
      </c>
      <c r="I95" s="858"/>
      <c r="J95" s="858"/>
      <c r="K95" s="858"/>
      <c r="L95" s="858"/>
      <c r="M95" s="858"/>
      <c r="N95" s="858"/>
      <c r="O95" s="858"/>
      <c r="P95" s="858"/>
      <c r="Q95" s="858"/>
      <c r="R95" s="858"/>
      <c r="S95" s="858"/>
      <c r="T95" s="858"/>
      <c r="U95" s="858"/>
      <c r="V95" s="858"/>
      <c r="W95" s="858"/>
      <c r="X95" s="858"/>
      <c r="Y95" s="858"/>
      <c r="Z95" s="858"/>
      <c r="AA95" s="858"/>
      <c r="AB95" s="858"/>
      <c r="AC95" s="858"/>
      <c r="AD95" s="858"/>
      <c r="AE95" s="858"/>
      <c r="AF95" s="858"/>
      <c r="AG95" s="858"/>
      <c r="AH95" s="858"/>
      <c r="AI95" s="858"/>
      <c r="AJ95" s="858"/>
      <c r="AK95" s="858"/>
      <c r="AL95" s="858"/>
      <c r="AM95" s="858"/>
      <c r="AN95" s="858"/>
      <c r="AO95" s="858"/>
      <c r="AP95" s="858"/>
      <c r="AQ95" s="858"/>
      <c r="AR95" s="858"/>
      <c r="AS95" s="858"/>
      <c r="AT95" s="858"/>
      <c r="AU95" s="858"/>
      <c r="AV95" s="858"/>
      <c r="AW95" s="858"/>
      <c r="AX95" s="858"/>
      <c r="AY95" s="858"/>
      <c r="AZ95" s="858"/>
      <c r="BA95" s="858"/>
      <c r="BB95" s="858"/>
      <c r="BC95" s="858"/>
      <c r="BD95" s="858"/>
      <c r="BE95" s="858"/>
      <c r="BF95" s="858"/>
      <c r="BG95" s="858"/>
      <c r="BH95" s="859"/>
    </row>
    <row r="96" spans="2:60" s="25" customFormat="1" ht="18" customHeight="1">
      <c r="B96" s="860"/>
      <c r="C96" s="861"/>
      <c r="D96" s="861"/>
      <c r="E96" s="861"/>
      <c r="F96" s="861"/>
      <c r="G96" s="862"/>
      <c r="H96" s="860"/>
      <c r="I96" s="861"/>
      <c r="J96" s="861"/>
      <c r="K96" s="861"/>
      <c r="L96" s="861"/>
      <c r="M96" s="861"/>
      <c r="N96" s="861"/>
      <c r="O96" s="861"/>
      <c r="P96" s="861"/>
      <c r="Q96" s="861"/>
      <c r="R96" s="861"/>
      <c r="S96" s="861"/>
      <c r="T96" s="861"/>
      <c r="U96" s="861"/>
      <c r="V96" s="861"/>
      <c r="W96" s="861"/>
      <c r="X96" s="861"/>
      <c r="Y96" s="861"/>
      <c r="Z96" s="861"/>
      <c r="AA96" s="861"/>
      <c r="AB96" s="861"/>
      <c r="AC96" s="861"/>
      <c r="AD96" s="861"/>
      <c r="AE96" s="861"/>
      <c r="AF96" s="861"/>
      <c r="AG96" s="861"/>
      <c r="AH96" s="861"/>
      <c r="AI96" s="861"/>
      <c r="AJ96" s="861"/>
      <c r="AK96" s="861"/>
      <c r="AL96" s="861"/>
      <c r="AM96" s="861"/>
      <c r="AN96" s="861"/>
      <c r="AO96" s="861"/>
      <c r="AP96" s="861"/>
      <c r="AQ96" s="861"/>
      <c r="AR96" s="861"/>
      <c r="AS96" s="861"/>
      <c r="AT96" s="861"/>
      <c r="AU96" s="861"/>
      <c r="AV96" s="861"/>
      <c r="AW96" s="861"/>
      <c r="AX96" s="861"/>
      <c r="AY96" s="861"/>
      <c r="AZ96" s="861"/>
      <c r="BA96" s="861"/>
      <c r="BB96" s="861"/>
      <c r="BC96" s="861"/>
      <c r="BD96" s="861"/>
      <c r="BE96" s="861"/>
      <c r="BF96" s="861"/>
      <c r="BG96" s="861"/>
      <c r="BH96" s="862"/>
    </row>
    <row r="97" spans="2:60" s="25" customFormat="1" ht="18" customHeight="1">
      <c r="B97" s="851" t="s">
        <v>1416</v>
      </c>
      <c r="C97" s="852"/>
      <c r="D97" s="852"/>
      <c r="E97" s="852"/>
      <c r="F97" s="852"/>
      <c r="G97" s="853"/>
      <c r="H97" s="851" t="s">
        <v>1417</v>
      </c>
      <c r="I97" s="852"/>
      <c r="J97" s="852"/>
      <c r="K97" s="852"/>
      <c r="L97" s="852"/>
      <c r="M97" s="852"/>
      <c r="N97" s="852"/>
      <c r="O97" s="852"/>
      <c r="P97" s="852"/>
      <c r="Q97" s="852"/>
      <c r="R97" s="852"/>
      <c r="S97" s="852"/>
      <c r="T97" s="852"/>
      <c r="U97" s="852"/>
      <c r="V97" s="852"/>
      <c r="W97" s="852"/>
      <c r="X97" s="852"/>
      <c r="Y97" s="852"/>
      <c r="Z97" s="852"/>
      <c r="AA97" s="852"/>
      <c r="AB97" s="852"/>
      <c r="AC97" s="852"/>
      <c r="AD97" s="852"/>
      <c r="AE97" s="852"/>
      <c r="AF97" s="852"/>
      <c r="AG97" s="852"/>
      <c r="AH97" s="852"/>
      <c r="AI97" s="852"/>
      <c r="AJ97" s="852"/>
      <c r="AK97" s="852"/>
      <c r="AL97" s="852"/>
      <c r="AM97" s="852"/>
      <c r="AN97" s="852"/>
      <c r="AO97" s="852"/>
      <c r="AP97" s="852"/>
      <c r="AQ97" s="852"/>
      <c r="AR97" s="852"/>
      <c r="AS97" s="852"/>
      <c r="AT97" s="852"/>
      <c r="AU97" s="852"/>
      <c r="AV97" s="852"/>
      <c r="AW97" s="852"/>
      <c r="AX97" s="852"/>
      <c r="AY97" s="852"/>
      <c r="AZ97" s="852"/>
      <c r="BA97" s="852"/>
      <c r="BB97" s="852"/>
      <c r="BC97" s="852"/>
      <c r="BD97" s="852"/>
      <c r="BE97" s="852"/>
      <c r="BF97" s="852"/>
      <c r="BG97" s="852"/>
      <c r="BH97" s="853"/>
    </row>
    <row r="98" spans="2:60" s="25" customFormat="1" ht="18" customHeight="1">
      <c r="B98" s="854"/>
      <c r="C98" s="855"/>
      <c r="D98" s="855"/>
      <c r="E98" s="855"/>
      <c r="F98" s="855"/>
      <c r="G98" s="856"/>
      <c r="H98" s="854"/>
      <c r="I98" s="855"/>
      <c r="J98" s="855"/>
      <c r="K98" s="855"/>
      <c r="L98" s="855"/>
      <c r="M98" s="855"/>
      <c r="N98" s="855"/>
      <c r="O98" s="855"/>
      <c r="P98" s="855"/>
      <c r="Q98" s="855"/>
      <c r="R98" s="855"/>
      <c r="S98" s="855"/>
      <c r="T98" s="855"/>
      <c r="U98" s="855"/>
      <c r="V98" s="855"/>
      <c r="W98" s="855"/>
      <c r="X98" s="855"/>
      <c r="Y98" s="855"/>
      <c r="Z98" s="855"/>
      <c r="AA98" s="855"/>
      <c r="AB98" s="855"/>
      <c r="AC98" s="855"/>
      <c r="AD98" s="855"/>
      <c r="AE98" s="855"/>
      <c r="AF98" s="855"/>
      <c r="AG98" s="855"/>
      <c r="AH98" s="855"/>
      <c r="AI98" s="855"/>
      <c r="AJ98" s="855"/>
      <c r="AK98" s="855"/>
      <c r="AL98" s="855"/>
      <c r="AM98" s="855"/>
      <c r="AN98" s="855"/>
      <c r="AO98" s="855"/>
      <c r="AP98" s="855"/>
      <c r="AQ98" s="855"/>
      <c r="AR98" s="855"/>
      <c r="AS98" s="855"/>
      <c r="AT98" s="855"/>
      <c r="AU98" s="855"/>
      <c r="AV98" s="855"/>
      <c r="AW98" s="855"/>
      <c r="AX98" s="855"/>
      <c r="AY98" s="855"/>
      <c r="AZ98" s="855"/>
      <c r="BA98" s="855"/>
      <c r="BB98" s="855"/>
      <c r="BC98" s="855"/>
      <c r="BD98" s="855"/>
      <c r="BE98" s="855"/>
      <c r="BF98" s="855"/>
      <c r="BG98" s="855"/>
      <c r="BH98" s="856"/>
    </row>
    <row r="99" spans="2:60" s="25" customFormat="1" ht="18" customHeight="1">
      <c r="B99" s="857" t="s">
        <v>1418</v>
      </c>
      <c r="C99" s="858"/>
      <c r="D99" s="858"/>
      <c r="E99" s="858"/>
      <c r="F99" s="858"/>
      <c r="G99" s="859"/>
      <c r="H99" s="857" t="s">
        <v>1419</v>
      </c>
      <c r="I99" s="858"/>
      <c r="J99" s="858"/>
      <c r="K99" s="858"/>
      <c r="L99" s="858"/>
      <c r="M99" s="858"/>
      <c r="N99" s="858"/>
      <c r="O99" s="858"/>
      <c r="P99" s="858"/>
      <c r="Q99" s="858"/>
      <c r="R99" s="858"/>
      <c r="S99" s="858"/>
      <c r="T99" s="858"/>
      <c r="U99" s="858"/>
      <c r="V99" s="858"/>
      <c r="W99" s="858"/>
      <c r="X99" s="858"/>
      <c r="Y99" s="858"/>
      <c r="Z99" s="858"/>
      <c r="AA99" s="858"/>
      <c r="AB99" s="858"/>
      <c r="AC99" s="858"/>
      <c r="AD99" s="858"/>
      <c r="AE99" s="858"/>
      <c r="AF99" s="858"/>
      <c r="AG99" s="858"/>
      <c r="AH99" s="858"/>
      <c r="AI99" s="858"/>
      <c r="AJ99" s="858"/>
      <c r="AK99" s="858"/>
      <c r="AL99" s="858"/>
      <c r="AM99" s="858"/>
      <c r="AN99" s="858"/>
      <c r="AO99" s="858"/>
      <c r="AP99" s="858"/>
      <c r="AQ99" s="858"/>
      <c r="AR99" s="858"/>
      <c r="AS99" s="858"/>
      <c r="AT99" s="858"/>
      <c r="AU99" s="858"/>
      <c r="AV99" s="858"/>
      <c r="AW99" s="858"/>
      <c r="AX99" s="858"/>
      <c r="AY99" s="858"/>
      <c r="AZ99" s="858"/>
      <c r="BA99" s="858"/>
      <c r="BB99" s="858"/>
      <c r="BC99" s="858"/>
      <c r="BD99" s="858"/>
      <c r="BE99" s="858"/>
      <c r="BF99" s="858"/>
      <c r="BG99" s="858"/>
      <c r="BH99" s="859"/>
    </row>
    <row r="100" spans="2:60" s="25" customFormat="1" ht="18" customHeight="1">
      <c r="B100" s="860"/>
      <c r="C100" s="861"/>
      <c r="D100" s="861"/>
      <c r="E100" s="861"/>
      <c r="F100" s="861"/>
      <c r="G100" s="862"/>
      <c r="H100" s="860"/>
      <c r="I100" s="861"/>
      <c r="J100" s="861"/>
      <c r="K100" s="861"/>
      <c r="L100" s="861"/>
      <c r="M100" s="861"/>
      <c r="N100" s="861"/>
      <c r="O100" s="861"/>
      <c r="P100" s="861"/>
      <c r="Q100" s="861"/>
      <c r="R100" s="861"/>
      <c r="S100" s="861"/>
      <c r="T100" s="861"/>
      <c r="U100" s="861"/>
      <c r="V100" s="861"/>
      <c r="W100" s="861"/>
      <c r="X100" s="861"/>
      <c r="Y100" s="861"/>
      <c r="Z100" s="861"/>
      <c r="AA100" s="861"/>
      <c r="AB100" s="861"/>
      <c r="AC100" s="861"/>
      <c r="AD100" s="861"/>
      <c r="AE100" s="861"/>
      <c r="AF100" s="861"/>
      <c r="AG100" s="861"/>
      <c r="AH100" s="861"/>
      <c r="AI100" s="861"/>
      <c r="AJ100" s="861"/>
      <c r="AK100" s="861"/>
      <c r="AL100" s="861"/>
      <c r="AM100" s="861"/>
      <c r="AN100" s="861"/>
      <c r="AO100" s="861"/>
      <c r="AP100" s="861"/>
      <c r="AQ100" s="861"/>
      <c r="AR100" s="861"/>
      <c r="AS100" s="861"/>
      <c r="AT100" s="861"/>
      <c r="AU100" s="861"/>
      <c r="AV100" s="861"/>
      <c r="AW100" s="861"/>
      <c r="AX100" s="861"/>
      <c r="AY100" s="861"/>
      <c r="AZ100" s="861"/>
      <c r="BA100" s="861"/>
      <c r="BB100" s="861"/>
      <c r="BC100" s="861"/>
      <c r="BD100" s="861"/>
      <c r="BE100" s="861"/>
      <c r="BF100" s="861"/>
      <c r="BG100" s="861"/>
      <c r="BH100" s="862"/>
    </row>
    <row r="101" spans="2:60" s="25" customFormat="1" ht="18" customHeight="1">
      <c r="B101" s="851" t="s">
        <v>1420</v>
      </c>
      <c r="C101" s="852"/>
      <c r="D101" s="852"/>
      <c r="E101" s="852"/>
      <c r="F101" s="852"/>
      <c r="G101" s="853"/>
      <c r="H101" s="851" t="s">
        <v>1421</v>
      </c>
      <c r="I101" s="852"/>
      <c r="J101" s="852"/>
      <c r="K101" s="852"/>
      <c r="L101" s="852"/>
      <c r="M101" s="852"/>
      <c r="N101" s="852"/>
      <c r="O101" s="852"/>
      <c r="P101" s="852"/>
      <c r="Q101" s="852"/>
      <c r="R101" s="852"/>
      <c r="S101" s="852"/>
      <c r="T101" s="852"/>
      <c r="U101" s="852"/>
      <c r="V101" s="852"/>
      <c r="W101" s="852"/>
      <c r="X101" s="852"/>
      <c r="Y101" s="852"/>
      <c r="Z101" s="852"/>
      <c r="AA101" s="852"/>
      <c r="AB101" s="852"/>
      <c r="AC101" s="852"/>
      <c r="AD101" s="852"/>
      <c r="AE101" s="852"/>
      <c r="AF101" s="852"/>
      <c r="AG101" s="852"/>
      <c r="AH101" s="852"/>
      <c r="AI101" s="852"/>
      <c r="AJ101" s="852"/>
      <c r="AK101" s="852"/>
      <c r="AL101" s="852"/>
      <c r="AM101" s="852"/>
      <c r="AN101" s="852"/>
      <c r="AO101" s="852"/>
      <c r="AP101" s="852"/>
      <c r="AQ101" s="852"/>
      <c r="AR101" s="852"/>
      <c r="AS101" s="852"/>
      <c r="AT101" s="852"/>
      <c r="AU101" s="852"/>
      <c r="AV101" s="852"/>
      <c r="AW101" s="852"/>
      <c r="AX101" s="852"/>
      <c r="AY101" s="852"/>
      <c r="AZ101" s="852"/>
      <c r="BA101" s="852"/>
      <c r="BB101" s="852"/>
      <c r="BC101" s="852"/>
      <c r="BD101" s="852"/>
      <c r="BE101" s="852"/>
      <c r="BF101" s="852"/>
      <c r="BG101" s="852"/>
      <c r="BH101" s="853"/>
    </row>
    <row r="102" spans="2:60" s="25" customFormat="1" ht="18" customHeight="1">
      <c r="B102" s="854"/>
      <c r="C102" s="855"/>
      <c r="D102" s="855"/>
      <c r="E102" s="855"/>
      <c r="F102" s="855"/>
      <c r="G102" s="856"/>
      <c r="H102" s="854"/>
      <c r="I102" s="855"/>
      <c r="J102" s="855"/>
      <c r="K102" s="855"/>
      <c r="L102" s="855"/>
      <c r="M102" s="855"/>
      <c r="N102" s="855"/>
      <c r="O102" s="855"/>
      <c r="P102" s="855"/>
      <c r="Q102" s="855"/>
      <c r="R102" s="855"/>
      <c r="S102" s="855"/>
      <c r="T102" s="855"/>
      <c r="U102" s="855"/>
      <c r="V102" s="855"/>
      <c r="W102" s="855"/>
      <c r="X102" s="855"/>
      <c r="Y102" s="855"/>
      <c r="Z102" s="855"/>
      <c r="AA102" s="855"/>
      <c r="AB102" s="855"/>
      <c r="AC102" s="855"/>
      <c r="AD102" s="855"/>
      <c r="AE102" s="855"/>
      <c r="AF102" s="855"/>
      <c r="AG102" s="855"/>
      <c r="AH102" s="855"/>
      <c r="AI102" s="855"/>
      <c r="AJ102" s="855"/>
      <c r="AK102" s="855"/>
      <c r="AL102" s="855"/>
      <c r="AM102" s="855"/>
      <c r="AN102" s="855"/>
      <c r="AO102" s="855"/>
      <c r="AP102" s="855"/>
      <c r="AQ102" s="855"/>
      <c r="AR102" s="855"/>
      <c r="AS102" s="855"/>
      <c r="AT102" s="855"/>
      <c r="AU102" s="855"/>
      <c r="AV102" s="855"/>
      <c r="AW102" s="855"/>
      <c r="AX102" s="855"/>
      <c r="AY102" s="855"/>
      <c r="AZ102" s="855"/>
      <c r="BA102" s="855"/>
      <c r="BB102" s="855"/>
      <c r="BC102" s="855"/>
      <c r="BD102" s="855"/>
      <c r="BE102" s="855"/>
      <c r="BF102" s="855"/>
      <c r="BG102" s="855"/>
      <c r="BH102" s="856"/>
    </row>
    <row r="103" spans="2:60" s="25" customFormat="1" ht="18" customHeight="1">
      <c r="B103" s="857" t="s">
        <v>1422</v>
      </c>
      <c r="C103" s="858"/>
      <c r="D103" s="858"/>
      <c r="E103" s="858"/>
      <c r="F103" s="858"/>
      <c r="G103" s="859"/>
      <c r="H103" s="857" t="s">
        <v>1423</v>
      </c>
      <c r="I103" s="858"/>
      <c r="J103" s="858"/>
      <c r="K103" s="858"/>
      <c r="L103" s="858"/>
      <c r="M103" s="858"/>
      <c r="N103" s="858"/>
      <c r="O103" s="858"/>
      <c r="P103" s="858"/>
      <c r="Q103" s="858"/>
      <c r="R103" s="858"/>
      <c r="S103" s="858"/>
      <c r="T103" s="858"/>
      <c r="U103" s="858"/>
      <c r="V103" s="858"/>
      <c r="W103" s="858"/>
      <c r="X103" s="858"/>
      <c r="Y103" s="858"/>
      <c r="Z103" s="858"/>
      <c r="AA103" s="858"/>
      <c r="AB103" s="858"/>
      <c r="AC103" s="858"/>
      <c r="AD103" s="858"/>
      <c r="AE103" s="858"/>
      <c r="AF103" s="858"/>
      <c r="AG103" s="858"/>
      <c r="AH103" s="858"/>
      <c r="AI103" s="858"/>
      <c r="AJ103" s="858"/>
      <c r="AK103" s="858"/>
      <c r="AL103" s="858"/>
      <c r="AM103" s="858"/>
      <c r="AN103" s="858"/>
      <c r="AO103" s="858"/>
      <c r="AP103" s="858"/>
      <c r="AQ103" s="858"/>
      <c r="AR103" s="858"/>
      <c r="AS103" s="858"/>
      <c r="AT103" s="858"/>
      <c r="AU103" s="858"/>
      <c r="AV103" s="858"/>
      <c r="AW103" s="858"/>
      <c r="AX103" s="858"/>
      <c r="AY103" s="858"/>
      <c r="AZ103" s="858"/>
      <c r="BA103" s="858"/>
      <c r="BB103" s="858"/>
      <c r="BC103" s="858"/>
      <c r="BD103" s="858"/>
      <c r="BE103" s="858"/>
      <c r="BF103" s="858"/>
      <c r="BG103" s="858"/>
      <c r="BH103" s="859"/>
    </row>
    <row r="104" spans="2:60" s="25" customFormat="1" ht="18" customHeight="1">
      <c r="B104" s="860"/>
      <c r="C104" s="861"/>
      <c r="D104" s="861"/>
      <c r="E104" s="861"/>
      <c r="F104" s="861"/>
      <c r="G104" s="862"/>
      <c r="H104" s="860"/>
      <c r="I104" s="861"/>
      <c r="J104" s="861"/>
      <c r="K104" s="861"/>
      <c r="L104" s="861"/>
      <c r="M104" s="861"/>
      <c r="N104" s="861"/>
      <c r="O104" s="861"/>
      <c r="P104" s="861"/>
      <c r="Q104" s="861"/>
      <c r="R104" s="861"/>
      <c r="S104" s="861"/>
      <c r="T104" s="861"/>
      <c r="U104" s="861"/>
      <c r="V104" s="861"/>
      <c r="W104" s="861"/>
      <c r="X104" s="861"/>
      <c r="Y104" s="861"/>
      <c r="Z104" s="861"/>
      <c r="AA104" s="861"/>
      <c r="AB104" s="861"/>
      <c r="AC104" s="861"/>
      <c r="AD104" s="861"/>
      <c r="AE104" s="861"/>
      <c r="AF104" s="861"/>
      <c r="AG104" s="861"/>
      <c r="AH104" s="861"/>
      <c r="AI104" s="861"/>
      <c r="AJ104" s="861"/>
      <c r="AK104" s="861"/>
      <c r="AL104" s="861"/>
      <c r="AM104" s="861"/>
      <c r="AN104" s="861"/>
      <c r="AO104" s="861"/>
      <c r="AP104" s="861"/>
      <c r="AQ104" s="861"/>
      <c r="AR104" s="861"/>
      <c r="AS104" s="861"/>
      <c r="AT104" s="861"/>
      <c r="AU104" s="861"/>
      <c r="AV104" s="861"/>
      <c r="AW104" s="861"/>
      <c r="AX104" s="861"/>
      <c r="AY104" s="861"/>
      <c r="AZ104" s="861"/>
      <c r="BA104" s="861"/>
      <c r="BB104" s="861"/>
      <c r="BC104" s="861"/>
      <c r="BD104" s="861"/>
      <c r="BE104" s="861"/>
      <c r="BF104" s="861"/>
      <c r="BG104" s="861"/>
      <c r="BH104" s="862"/>
    </row>
    <row r="105" spans="2:60" s="25" customFormat="1" ht="18" customHeight="1">
      <c r="B105" s="851" t="s">
        <v>1424</v>
      </c>
      <c r="C105" s="852"/>
      <c r="D105" s="852"/>
      <c r="E105" s="852"/>
      <c r="F105" s="852"/>
      <c r="G105" s="853"/>
      <c r="H105" s="851" t="s">
        <v>1425</v>
      </c>
      <c r="I105" s="852"/>
      <c r="J105" s="852"/>
      <c r="K105" s="852"/>
      <c r="L105" s="852"/>
      <c r="M105" s="852"/>
      <c r="N105" s="852"/>
      <c r="O105" s="852"/>
      <c r="P105" s="852"/>
      <c r="Q105" s="852"/>
      <c r="R105" s="852"/>
      <c r="S105" s="852"/>
      <c r="T105" s="852"/>
      <c r="U105" s="852"/>
      <c r="V105" s="852"/>
      <c r="W105" s="852"/>
      <c r="X105" s="852"/>
      <c r="Y105" s="852"/>
      <c r="Z105" s="852"/>
      <c r="AA105" s="852"/>
      <c r="AB105" s="852"/>
      <c r="AC105" s="852"/>
      <c r="AD105" s="852"/>
      <c r="AE105" s="852"/>
      <c r="AF105" s="852"/>
      <c r="AG105" s="852"/>
      <c r="AH105" s="852"/>
      <c r="AI105" s="852"/>
      <c r="AJ105" s="852"/>
      <c r="AK105" s="852"/>
      <c r="AL105" s="852"/>
      <c r="AM105" s="852"/>
      <c r="AN105" s="852"/>
      <c r="AO105" s="852"/>
      <c r="AP105" s="852"/>
      <c r="AQ105" s="852"/>
      <c r="AR105" s="852"/>
      <c r="AS105" s="852"/>
      <c r="AT105" s="852"/>
      <c r="AU105" s="852"/>
      <c r="AV105" s="852"/>
      <c r="AW105" s="852"/>
      <c r="AX105" s="852"/>
      <c r="AY105" s="852"/>
      <c r="AZ105" s="852"/>
      <c r="BA105" s="852"/>
      <c r="BB105" s="852"/>
      <c r="BC105" s="852"/>
      <c r="BD105" s="852"/>
      <c r="BE105" s="852"/>
      <c r="BF105" s="852"/>
      <c r="BG105" s="852"/>
      <c r="BH105" s="853"/>
    </row>
    <row r="106" spans="2:60" s="25" customFormat="1" ht="18" customHeight="1">
      <c r="B106" s="854"/>
      <c r="C106" s="855"/>
      <c r="D106" s="855"/>
      <c r="E106" s="855"/>
      <c r="F106" s="855"/>
      <c r="G106" s="856"/>
      <c r="H106" s="854"/>
      <c r="I106" s="855"/>
      <c r="J106" s="855"/>
      <c r="K106" s="855"/>
      <c r="L106" s="855"/>
      <c r="M106" s="855"/>
      <c r="N106" s="855"/>
      <c r="O106" s="855"/>
      <c r="P106" s="855"/>
      <c r="Q106" s="855"/>
      <c r="R106" s="855"/>
      <c r="S106" s="855"/>
      <c r="T106" s="855"/>
      <c r="U106" s="855"/>
      <c r="V106" s="855"/>
      <c r="W106" s="855"/>
      <c r="X106" s="855"/>
      <c r="Y106" s="855"/>
      <c r="Z106" s="855"/>
      <c r="AA106" s="855"/>
      <c r="AB106" s="855"/>
      <c r="AC106" s="855"/>
      <c r="AD106" s="855"/>
      <c r="AE106" s="855"/>
      <c r="AF106" s="855"/>
      <c r="AG106" s="855"/>
      <c r="AH106" s="855"/>
      <c r="AI106" s="855"/>
      <c r="AJ106" s="855"/>
      <c r="AK106" s="855"/>
      <c r="AL106" s="855"/>
      <c r="AM106" s="855"/>
      <c r="AN106" s="855"/>
      <c r="AO106" s="855"/>
      <c r="AP106" s="855"/>
      <c r="AQ106" s="855"/>
      <c r="AR106" s="855"/>
      <c r="AS106" s="855"/>
      <c r="AT106" s="855"/>
      <c r="AU106" s="855"/>
      <c r="AV106" s="855"/>
      <c r="AW106" s="855"/>
      <c r="AX106" s="855"/>
      <c r="AY106" s="855"/>
      <c r="AZ106" s="855"/>
      <c r="BA106" s="855"/>
      <c r="BB106" s="855"/>
      <c r="BC106" s="855"/>
      <c r="BD106" s="855"/>
      <c r="BE106" s="855"/>
      <c r="BF106" s="855"/>
      <c r="BG106" s="855"/>
      <c r="BH106" s="856"/>
    </row>
    <row r="107" spans="2:60" s="25" customFormat="1" ht="18" customHeight="1">
      <c r="B107" s="857" t="s">
        <v>1426</v>
      </c>
      <c r="C107" s="858"/>
      <c r="D107" s="858"/>
      <c r="E107" s="858"/>
      <c r="F107" s="858"/>
      <c r="G107" s="859"/>
      <c r="H107" s="857" t="s">
        <v>1427</v>
      </c>
      <c r="I107" s="858"/>
      <c r="J107" s="858"/>
      <c r="K107" s="858"/>
      <c r="L107" s="858"/>
      <c r="M107" s="858"/>
      <c r="N107" s="858"/>
      <c r="O107" s="858"/>
      <c r="P107" s="858"/>
      <c r="Q107" s="858"/>
      <c r="R107" s="858"/>
      <c r="S107" s="858"/>
      <c r="T107" s="858"/>
      <c r="U107" s="858"/>
      <c r="V107" s="858"/>
      <c r="W107" s="858"/>
      <c r="X107" s="858"/>
      <c r="Y107" s="858"/>
      <c r="Z107" s="858"/>
      <c r="AA107" s="858"/>
      <c r="AB107" s="858"/>
      <c r="AC107" s="858"/>
      <c r="AD107" s="858"/>
      <c r="AE107" s="858"/>
      <c r="AF107" s="858"/>
      <c r="AG107" s="858"/>
      <c r="AH107" s="858"/>
      <c r="AI107" s="858"/>
      <c r="AJ107" s="858"/>
      <c r="AK107" s="858"/>
      <c r="AL107" s="858"/>
      <c r="AM107" s="858"/>
      <c r="AN107" s="858"/>
      <c r="AO107" s="858"/>
      <c r="AP107" s="858"/>
      <c r="AQ107" s="858"/>
      <c r="AR107" s="858"/>
      <c r="AS107" s="858"/>
      <c r="AT107" s="858"/>
      <c r="AU107" s="858"/>
      <c r="AV107" s="858"/>
      <c r="AW107" s="858"/>
      <c r="AX107" s="858"/>
      <c r="AY107" s="858"/>
      <c r="AZ107" s="858"/>
      <c r="BA107" s="858"/>
      <c r="BB107" s="858"/>
      <c r="BC107" s="858"/>
      <c r="BD107" s="858"/>
      <c r="BE107" s="858"/>
      <c r="BF107" s="858"/>
      <c r="BG107" s="858"/>
      <c r="BH107" s="859"/>
    </row>
    <row r="108" spans="2:60" s="25" customFormat="1" ht="18" customHeight="1">
      <c r="B108" s="860"/>
      <c r="C108" s="861"/>
      <c r="D108" s="861"/>
      <c r="E108" s="861"/>
      <c r="F108" s="861"/>
      <c r="G108" s="862"/>
      <c r="H108" s="860"/>
      <c r="I108" s="861"/>
      <c r="J108" s="861"/>
      <c r="K108" s="861"/>
      <c r="L108" s="861"/>
      <c r="M108" s="861"/>
      <c r="N108" s="861"/>
      <c r="O108" s="861"/>
      <c r="P108" s="861"/>
      <c r="Q108" s="861"/>
      <c r="R108" s="861"/>
      <c r="S108" s="861"/>
      <c r="T108" s="861"/>
      <c r="U108" s="861"/>
      <c r="V108" s="861"/>
      <c r="W108" s="861"/>
      <c r="X108" s="861"/>
      <c r="Y108" s="861"/>
      <c r="Z108" s="861"/>
      <c r="AA108" s="861"/>
      <c r="AB108" s="861"/>
      <c r="AC108" s="861"/>
      <c r="AD108" s="861"/>
      <c r="AE108" s="861"/>
      <c r="AF108" s="861"/>
      <c r="AG108" s="861"/>
      <c r="AH108" s="861"/>
      <c r="AI108" s="861"/>
      <c r="AJ108" s="861"/>
      <c r="AK108" s="861"/>
      <c r="AL108" s="861"/>
      <c r="AM108" s="861"/>
      <c r="AN108" s="861"/>
      <c r="AO108" s="861"/>
      <c r="AP108" s="861"/>
      <c r="AQ108" s="861"/>
      <c r="AR108" s="861"/>
      <c r="AS108" s="861"/>
      <c r="AT108" s="861"/>
      <c r="AU108" s="861"/>
      <c r="AV108" s="861"/>
      <c r="AW108" s="861"/>
      <c r="AX108" s="861"/>
      <c r="AY108" s="861"/>
      <c r="AZ108" s="861"/>
      <c r="BA108" s="861"/>
      <c r="BB108" s="861"/>
      <c r="BC108" s="861"/>
      <c r="BD108" s="861"/>
      <c r="BE108" s="861"/>
      <c r="BF108" s="861"/>
      <c r="BG108" s="861"/>
      <c r="BH108" s="862"/>
    </row>
    <row r="109" spans="2:60" s="25" customFormat="1" ht="18" customHeight="1">
      <c r="B109" s="851" t="s">
        <v>1428</v>
      </c>
      <c r="C109" s="852"/>
      <c r="D109" s="852"/>
      <c r="E109" s="852"/>
      <c r="F109" s="852"/>
      <c r="G109" s="853"/>
      <c r="H109" s="851" t="s">
        <v>1429</v>
      </c>
      <c r="I109" s="852"/>
      <c r="J109" s="852"/>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852"/>
      <c r="AK109" s="852"/>
      <c r="AL109" s="852"/>
      <c r="AM109" s="852"/>
      <c r="AN109" s="852"/>
      <c r="AO109" s="852"/>
      <c r="AP109" s="852"/>
      <c r="AQ109" s="852"/>
      <c r="AR109" s="852"/>
      <c r="AS109" s="852"/>
      <c r="AT109" s="852"/>
      <c r="AU109" s="852"/>
      <c r="AV109" s="852"/>
      <c r="AW109" s="852"/>
      <c r="AX109" s="852"/>
      <c r="AY109" s="852"/>
      <c r="AZ109" s="852"/>
      <c r="BA109" s="852"/>
      <c r="BB109" s="852"/>
      <c r="BC109" s="852"/>
      <c r="BD109" s="852"/>
      <c r="BE109" s="852"/>
      <c r="BF109" s="852"/>
      <c r="BG109" s="852"/>
      <c r="BH109" s="853"/>
    </row>
    <row r="110" spans="2:60" s="25" customFormat="1" ht="18" customHeight="1">
      <c r="B110" s="854"/>
      <c r="C110" s="855"/>
      <c r="D110" s="855"/>
      <c r="E110" s="855"/>
      <c r="F110" s="855"/>
      <c r="G110" s="856"/>
      <c r="H110" s="854"/>
      <c r="I110" s="855"/>
      <c r="J110" s="855"/>
      <c r="K110" s="855"/>
      <c r="L110" s="855"/>
      <c r="M110" s="855"/>
      <c r="N110" s="855"/>
      <c r="O110" s="855"/>
      <c r="P110" s="855"/>
      <c r="Q110" s="855"/>
      <c r="R110" s="855"/>
      <c r="S110" s="855"/>
      <c r="T110" s="855"/>
      <c r="U110" s="855"/>
      <c r="V110" s="855"/>
      <c r="W110" s="855"/>
      <c r="X110" s="855"/>
      <c r="Y110" s="855"/>
      <c r="Z110" s="855"/>
      <c r="AA110" s="855"/>
      <c r="AB110" s="855"/>
      <c r="AC110" s="855"/>
      <c r="AD110" s="855"/>
      <c r="AE110" s="855"/>
      <c r="AF110" s="855"/>
      <c r="AG110" s="855"/>
      <c r="AH110" s="855"/>
      <c r="AI110" s="855"/>
      <c r="AJ110" s="855"/>
      <c r="AK110" s="855"/>
      <c r="AL110" s="855"/>
      <c r="AM110" s="855"/>
      <c r="AN110" s="855"/>
      <c r="AO110" s="855"/>
      <c r="AP110" s="855"/>
      <c r="AQ110" s="855"/>
      <c r="AR110" s="855"/>
      <c r="AS110" s="855"/>
      <c r="AT110" s="855"/>
      <c r="AU110" s="855"/>
      <c r="AV110" s="855"/>
      <c r="AW110" s="855"/>
      <c r="AX110" s="855"/>
      <c r="AY110" s="855"/>
      <c r="AZ110" s="855"/>
      <c r="BA110" s="855"/>
      <c r="BB110" s="855"/>
      <c r="BC110" s="855"/>
      <c r="BD110" s="855"/>
      <c r="BE110" s="855"/>
      <c r="BF110" s="855"/>
      <c r="BG110" s="855"/>
      <c r="BH110" s="856"/>
    </row>
    <row r="111" spans="2:60" s="25" customFormat="1" ht="18" customHeight="1">
      <c r="B111" s="857" t="s">
        <v>1430</v>
      </c>
      <c r="C111" s="858"/>
      <c r="D111" s="858"/>
      <c r="E111" s="858"/>
      <c r="F111" s="858"/>
      <c r="G111" s="859"/>
      <c r="H111" s="857" t="s">
        <v>1431</v>
      </c>
      <c r="I111" s="858"/>
      <c r="J111" s="858"/>
      <c r="K111" s="858"/>
      <c r="L111" s="858"/>
      <c r="M111" s="858"/>
      <c r="N111" s="858"/>
      <c r="O111" s="858"/>
      <c r="P111" s="858"/>
      <c r="Q111" s="858"/>
      <c r="R111" s="858"/>
      <c r="S111" s="858"/>
      <c r="T111" s="858"/>
      <c r="U111" s="858"/>
      <c r="V111" s="858"/>
      <c r="W111" s="858"/>
      <c r="X111" s="858"/>
      <c r="Y111" s="858"/>
      <c r="Z111" s="858"/>
      <c r="AA111" s="858"/>
      <c r="AB111" s="858"/>
      <c r="AC111" s="858"/>
      <c r="AD111" s="858"/>
      <c r="AE111" s="858"/>
      <c r="AF111" s="858"/>
      <c r="AG111" s="858"/>
      <c r="AH111" s="858"/>
      <c r="AI111" s="858"/>
      <c r="AJ111" s="858"/>
      <c r="AK111" s="858"/>
      <c r="AL111" s="858"/>
      <c r="AM111" s="858"/>
      <c r="AN111" s="858"/>
      <c r="AO111" s="858"/>
      <c r="AP111" s="858"/>
      <c r="AQ111" s="858"/>
      <c r="AR111" s="858"/>
      <c r="AS111" s="858"/>
      <c r="AT111" s="858"/>
      <c r="AU111" s="858"/>
      <c r="AV111" s="858"/>
      <c r="AW111" s="858"/>
      <c r="AX111" s="858"/>
      <c r="AY111" s="858"/>
      <c r="AZ111" s="858"/>
      <c r="BA111" s="858"/>
      <c r="BB111" s="858"/>
      <c r="BC111" s="858"/>
      <c r="BD111" s="858"/>
      <c r="BE111" s="858"/>
      <c r="BF111" s="858"/>
      <c r="BG111" s="858"/>
      <c r="BH111" s="859"/>
    </row>
    <row r="112" spans="2:60" s="25" customFormat="1" ht="18" customHeight="1">
      <c r="B112" s="860"/>
      <c r="C112" s="861"/>
      <c r="D112" s="861"/>
      <c r="E112" s="861"/>
      <c r="F112" s="861"/>
      <c r="G112" s="862"/>
      <c r="H112" s="860"/>
      <c r="I112" s="861"/>
      <c r="J112" s="861"/>
      <c r="K112" s="861"/>
      <c r="L112" s="861"/>
      <c r="M112" s="861"/>
      <c r="N112" s="861"/>
      <c r="O112" s="861"/>
      <c r="P112" s="861"/>
      <c r="Q112" s="861"/>
      <c r="R112" s="861"/>
      <c r="S112" s="861"/>
      <c r="T112" s="861"/>
      <c r="U112" s="861"/>
      <c r="V112" s="861"/>
      <c r="W112" s="861"/>
      <c r="X112" s="861"/>
      <c r="Y112" s="861"/>
      <c r="Z112" s="861"/>
      <c r="AA112" s="861"/>
      <c r="AB112" s="861"/>
      <c r="AC112" s="861"/>
      <c r="AD112" s="861"/>
      <c r="AE112" s="861"/>
      <c r="AF112" s="861"/>
      <c r="AG112" s="861"/>
      <c r="AH112" s="861"/>
      <c r="AI112" s="861"/>
      <c r="AJ112" s="861"/>
      <c r="AK112" s="861"/>
      <c r="AL112" s="861"/>
      <c r="AM112" s="861"/>
      <c r="AN112" s="861"/>
      <c r="AO112" s="861"/>
      <c r="AP112" s="861"/>
      <c r="AQ112" s="861"/>
      <c r="AR112" s="861"/>
      <c r="AS112" s="861"/>
      <c r="AT112" s="861"/>
      <c r="AU112" s="861"/>
      <c r="AV112" s="861"/>
      <c r="AW112" s="861"/>
      <c r="AX112" s="861"/>
      <c r="AY112" s="861"/>
      <c r="AZ112" s="861"/>
      <c r="BA112" s="861"/>
      <c r="BB112" s="861"/>
      <c r="BC112" s="861"/>
      <c r="BD112" s="861"/>
      <c r="BE112" s="861"/>
      <c r="BF112" s="861"/>
      <c r="BG112" s="861"/>
      <c r="BH112" s="862"/>
    </row>
    <row r="113" spans="2:60" s="25" customFormat="1" ht="18" customHeight="1">
      <c r="B113" s="851" t="s">
        <v>1432</v>
      </c>
      <c r="C113" s="852"/>
      <c r="D113" s="852"/>
      <c r="E113" s="852"/>
      <c r="F113" s="852"/>
      <c r="G113" s="853"/>
      <c r="H113" s="851" t="s">
        <v>1433</v>
      </c>
      <c r="I113" s="852"/>
      <c r="J113" s="852"/>
      <c r="K113" s="852"/>
      <c r="L113" s="852"/>
      <c r="M113" s="852"/>
      <c r="N113" s="852"/>
      <c r="O113" s="852"/>
      <c r="P113" s="852"/>
      <c r="Q113" s="852"/>
      <c r="R113" s="852"/>
      <c r="S113" s="852"/>
      <c r="T113" s="852"/>
      <c r="U113" s="852"/>
      <c r="V113" s="852"/>
      <c r="W113" s="852"/>
      <c r="X113" s="852"/>
      <c r="Y113" s="852"/>
      <c r="Z113" s="852"/>
      <c r="AA113" s="852"/>
      <c r="AB113" s="852"/>
      <c r="AC113" s="852"/>
      <c r="AD113" s="852"/>
      <c r="AE113" s="852"/>
      <c r="AF113" s="852"/>
      <c r="AG113" s="852"/>
      <c r="AH113" s="852"/>
      <c r="AI113" s="852"/>
      <c r="AJ113" s="852"/>
      <c r="AK113" s="852"/>
      <c r="AL113" s="852"/>
      <c r="AM113" s="852"/>
      <c r="AN113" s="852"/>
      <c r="AO113" s="852"/>
      <c r="AP113" s="852"/>
      <c r="AQ113" s="852"/>
      <c r="AR113" s="852"/>
      <c r="AS113" s="852"/>
      <c r="AT113" s="852"/>
      <c r="AU113" s="852"/>
      <c r="AV113" s="852"/>
      <c r="AW113" s="852"/>
      <c r="AX113" s="852"/>
      <c r="AY113" s="852"/>
      <c r="AZ113" s="852"/>
      <c r="BA113" s="852"/>
      <c r="BB113" s="852"/>
      <c r="BC113" s="852"/>
      <c r="BD113" s="852"/>
      <c r="BE113" s="852"/>
      <c r="BF113" s="852"/>
      <c r="BG113" s="852"/>
      <c r="BH113" s="853"/>
    </row>
    <row r="114" spans="2:60" s="25" customFormat="1" ht="18" customHeight="1">
      <c r="B114" s="854"/>
      <c r="C114" s="855"/>
      <c r="D114" s="855"/>
      <c r="E114" s="855"/>
      <c r="F114" s="855"/>
      <c r="G114" s="856"/>
      <c r="H114" s="854"/>
      <c r="I114" s="855"/>
      <c r="J114" s="855"/>
      <c r="K114" s="855"/>
      <c r="L114" s="855"/>
      <c r="M114" s="855"/>
      <c r="N114" s="855"/>
      <c r="O114" s="855"/>
      <c r="P114" s="855"/>
      <c r="Q114" s="855"/>
      <c r="R114" s="855"/>
      <c r="S114" s="855"/>
      <c r="T114" s="855"/>
      <c r="U114" s="855"/>
      <c r="V114" s="855"/>
      <c r="W114" s="855"/>
      <c r="X114" s="855"/>
      <c r="Y114" s="855"/>
      <c r="Z114" s="855"/>
      <c r="AA114" s="855"/>
      <c r="AB114" s="855"/>
      <c r="AC114" s="855"/>
      <c r="AD114" s="855"/>
      <c r="AE114" s="855"/>
      <c r="AF114" s="855"/>
      <c r="AG114" s="855"/>
      <c r="AH114" s="855"/>
      <c r="AI114" s="855"/>
      <c r="AJ114" s="855"/>
      <c r="AK114" s="855"/>
      <c r="AL114" s="855"/>
      <c r="AM114" s="855"/>
      <c r="AN114" s="855"/>
      <c r="AO114" s="855"/>
      <c r="AP114" s="855"/>
      <c r="AQ114" s="855"/>
      <c r="AR114" s="855"/>
      <c r="AS114" s="855"/>
      <c r="AT114" s="855"/>
      <c r="AU114" s="855"/>
      <c r="AV114" s="855"/>
      <c r="AW114" s="855"/>
      <c r="AX114" s="855"/>
      <c r="AY114" s="855"/>
      <c r="AZ114" s="855"/>
      <c r="BA114" s="855"/>
      <c r="BB114" s="855"/>
      <c r="BC114" s="855"/>
      <c r="BD114" s="855"/>
      <c r="BE114" s="855"/>
      <c r="BF114" s="855"/>
      <c r="BG114" s="855"/>
      <c r="BH114" s="856"/>
    </row>
    <row r="115" spans="2:60" s="25" customFormat="1" ht="18" customHeight="1">
      <c r="B115" s="857" t="s">
        <v>1434</v>
      </c>
      <c r="C115" s="858"/>
      <c r="D115" s="858"/>
      <c r="E115" s="858"/>
      <c r="F115" s="858"/>
      <c r="G115" s="859"/>
      <c r="H115" s="857" t="s">
        <v>1435</v>
      </c>
      <c r="I115" s="858"/>
      <c r="J115" s="858"/>
      <c r="K115" s="858"/>
      <c r="L115" s="858"/>
      <c r="M115" s="858"/>
      <c r="N115" s="858"/>
      <c r="O115" s="858"/>
      <c r="P115" s="858"/>
      <c r="Q115" s="858"/>
      <c r="R115" s="858"/>
      <c r="S115" s="858"/>
      <c r="T115" s="858"/>
      <c r="U115" s="858"/>
      <c r="V115" s="858"/>
      <c r="W115" s="858"/>
      <c r="X115" s="858"/>
      <c r="Y115" s="858"/>
      <c r="Z115" s="858"/>
      <c r="AA115" s="858"/>
      <c r="AB115" s="858"/>
      <c r="AC115" s="858"/>
      <c r="AD115" s="858"/>
      <c r="AE115" s="858"/>
      <c r="AF115" s="858"/>
      <c r="AG115" s="858"/>
      <c r="AH115" s="858"/>
      <c r="AI115" s="858"/>
      <c r="AJ115" s="858"/>
      <c r="AK115" s="858"/>
      <c r="AL115" s="858"/>
      <c r="AM115" s="858"/>
      <c r="AN115" s="858"/>
      <c r="AO115" s="858"/>
      <c r="AP115" s="858"/>
      <c r="AQ115" s="858"/>
      <c r="AR115" s="858"/>
      <c r="AS115" s="858"/>
      <c r="AT115" s="858"/>
      <c r="AU115" s="858"/>
      <c r="AV115" s="858"/>
      <c r="AW115" s="858"/>
      <c r="AX115" s="858"/>
      <c r="AY115" s="858"/>
      <c r="AZ115" s="858"/>
      <c r="BA115" s="858"/>
      <c r="BB115" s="858"/>
      <c r="BC115" s="858"/>
      <c r="BD115" s="858"/>
      <c r="BE115" s="858"/>
      <c r="BF115" s="858"/>
      <c r="BG115" s="858"/>
      <c r="BH115" s="859"/>
    </row>
    <row r="116" spans="2:60" s="25" customFormat="1" ht="18" customHeight="1">
      <c r="B116" s="860"/>
      <c r="C116" s="861"/>
      <c r="D116" s="861"/>
      <c r="E116" s="861"/>
      <c r="F116" s="861"/>
      <c r="G116" s="862"/>
      <c r="H116" s="860"/>
      <c r="I116" s="861"/>
      <c r="J116" s="861"/>
      <c r="K116" s="861"/>
      <c r="L116" s="861"/>
      <c r="M116" s="861"/>
      <c r="N116" s="861"/>
      <c r="O116" s="861"/>
      <c r="P116" s="861"/>
      <c r="Q116" s="861"/>
      <c r="R116" s="861"/>
      <c r="S116" s="861"/>
      <c r="T116" s="861"/>
      <c r="U116" s="861"/>
      <c r="V116" s="861"/>
      <c r="W116" s="861"/>
      <c r="X116" s="861"/>
      <c r="Y116" s="861"/>
      <c r="Z116" s="861"/>
      <c r="AA116" s="861"/>
      <c r="AB116" s="861"/>
      <c r="AC116" s="861"/>
      <c r="AD116" s="861"/>
      <c r="AE116" s="861"/>
      <c r="AF116" s="861"/>
      <c r="AG116" s="861"/>
      <c r="AH116" s="861"/>
      <c r="AI116" s="861"/>
      <c r="AJ116" s="861"/>
      <c r="AK116" s="861"/>
      <c r="AL116" s="861"/>
      <c r="AM116" s="861"/>
      <c r="AN116" s="861"/>
      <c r="AO116" s="861"/>
      <c r="AP116" s="861"/>
      <c r="AQ116" s="861"/>
      <c r="AR116" s="861"/>
      <c r="AS116" s="861"/>
      <c r="AT116" s="861"/>
      <c r="AU116" s="861"/>
      <c r="AV116" s="861"/>
      <c r="AW116" s="861"/>
      <c r="AX116" s="861"/>
      <c r="AY116" s="861"/>
      <c r="AZ116" s="861"/>
      <c r="BA116" s="861"/>
      <c r="BB116" s="861"/>
      <c r="BC116" s="861"/>
      <c r="BD116" s="861"/>
      <c r="BE116" s="861"/>
      <c r="BF116" s="861"/>
      <c r="BG116" s="861"/>
      <c r="BH116" s="862"/>
    </row>
    <row r="117" spans="2:60" s="25" customFormat="1" ht="18" customHeight="1">
      <c r="B117" s="851" t="s">
        <v>1436</v>
      </c>
      <c r="C117" s="852"/>
      <c r="D117" s="852"/>
      <c r="E117" s="852"/>
      <c r="F117" s="852"/>
      <c r="G117" s="853"/>
      <c r="H117" s="851" t="s">
        <v>1437</v>
      </c>
      <c r="I117" s="852"/>
      <c r="J117" s="852"/>
      <c r="K117" s="852"/>
      <c r="L117" s="852"/>
      <c r="M117" s="852"/>
      <c r="N117" s="852"/>
      <c r="O117" s="852"/>
      <c r="P117" s="852"/>
      <c r="Q117" s="852"/>
      <c r="R117" s="852"/>
      <c r="S117" s="852"/>
      <c r="T117" s="852"/>
      <c r="U117" s="852"/>
      <c r="V117" s="852"/>
      <c r="W117" s="852"/>
      <c r="X117" s="852"/>
      <c r="Y117" s="852"/>
      <c r="Z117" s="852"/>
      <c r="AA117" s="852"/>
      <c r="AB117" s="852"/>
      <c r="AC117" s="852"/>
      <c r="AD117" s="852"/>
      <c r="AE117" s="852"/>
      <c r="AF117" s="852"/>
      <c r="AG117" s="852"/>
      <c r="AH117" s="852"/>
      <c r="AI117" s="852"/>
      <c r="AJ117" s="852"/>
      <c r="AK117" s="852"/>
      <c r="AL117" s="852"/>
      <c r="AM117" s="852"/>
      <c r="AN117" s="852"/>
      <c r="AO117" s="852"/>
      <c r="AP117" s="852"/>
      <c r="AQ117" s="852"/>
      <c r="AR117" s="852"/>
      <c r="AS117" s="852"/>
      <c r="AT117" s="852"/>
      <c r="AU117" s="852"/>
      <c r="AV117" s="852"/>
      <c r="AW117" s="852"/>
      <c r="AX117" s="852"/>
      <c r="AY117" s="852"/>
      <c r="AZ117" s="852"/>
      <c r="BA117" s="852"/>
      <c r="BB117" s="852"/>
      <c r="BC117" s="852"/>
      <c r="BD117" s="852"/>
      <c r="BE117" s="852"/>
      <c r="BF117" s="852"/>
      <c r="BG117" s="852"/>
      <c r="BH117" s="853"/>
    </row>
    <row r="118" spans="2:60" s="25" customFormat="1" ht="18" customHeight="1">
      <c r="B118" s="854"/>
      <c r="C118" s="855"/>
      <c r="D118" s="855"/>
      <c r="E118" s="855"/>
      <c r="F118" s="855"/>
      <c r="G118" s="856"/>
      <c r="H118" s="854"/>
      <c r="I118" s="855"/>
      <c r="J118" s="855"/>
      <c r="K118" s="855"/>
      <c r="L118" s="855"/>
      <c r="M118" s="855"/>
      <c r="N118" s="855"/>
      <c r="O118" s="855"/>
      <c r="P118" s="855"/>
      <c r="Q118" s="855"/>
      <c r="R118" s="855"/>
      <c r="S118" s="855"/>
      <c r="T118" s="855"/>
      <c r="U118" s="855"/>
      <c r="V118" s="855"/>
      <c r="W118" s="855"/>
      <c r="X118" s="855"/>
      <c r="Y118" s="855"/>
      <c r="Z118" s="855"/>
      <c r="AA118" s="855"/>
      <c r="AB118" s="855"/>
      <c r="AC118" s="855"/>
      <c r="AD118" s="855"/>
      <c r="AE118" s="855"/>
      <c r="AF118" s="855"/>
      <c r="AG118" s="855"/>
      <c r="AH118" s="855"/>
      <c r="AI118" s="855"/>
      <c r="AJ118" s="855"/>
      <c r="AK118" s="855"/>
      <c r="AL118" s="855"/>
      <c r="AM118" s="855"/>
      <c r="AN118" s="855"/>
      <c r="AO118" s="855"/>
      <c r="AP118" s="855"/>
      <c r="AQ118" s="855"/>
      <c r="AR118" s="855"/>
      <c r="AS118" s="855"/>
      <c r="AT118" s="855"/>
      <c r="AU118" s="855"/>
      <c r="AV118" s="855"/>
      <c r="AW118" s="855"/>
      <c r="AX118" s="855"/>
      <c r="AY118" s="855"/>
      <c r="AZ118" s="855"/>
      <c r="BA118" s="855"/>
      <c r="BB118" s="855"/>
      <c r="BC118" s="855"/>
      <c r="BD118" s="855"/>
      <c r="BE118" s="855"/>
      <c r="BF118" s="855"/>
      <c r="BG118" s="855"/>
      <c r="BH118" s="856"/>
    </row>
    <row r="119" spans="2:60" s="25" customFormat="1" ht="18" customHeight="1">
      <c r="B119" s="857" t="s">
        <v>1438</v>
      </c>
      <c r="C119" s="858"/>
      <c r="D119" s="858"/>
      <c r="E119" s="858"/>
      <c r="F119" s="858"/>
      <c r="G119" s="859"/>
      <c r="H119" s="857" t="s">
        <v>1439</v>
      </c>
      <c r="I119" s="858"/>
      <c r="J119" s="858"/>
      <c r="K119" s="858"/>
      <c r="L119" s="858"/>
      <c r="M119" s="858"/>
      <c r="N119" s="858"/>
      <c r="O119" s="858"/>
      <c r="P119" s="858"/>
      <c r="Q119" s="858"/>
      <c r="R119" s="858"/>
      <c r="S119" s="858"/>
      <c r="T119" s="858"/>
      <c r="U119" s="858"/>
      <c r="V119" s="858"/>
      <c r="W119" s="858"/>
      <c r="X119" s="858"/>
      <c r="Y119" s="858"/>
      <c r="Z119" s="858"/>
      <c r="AA119" s="858"/>
      <c r="AB119" s="858"/>
      <c r="AC119" s="858"/>
      <c r="AD119" s="858"/>
      <c r="AE119" s="858"/>
      <c r="AF119" s="858"/>
      <c r="AG119" s="858"/>
      <c r="AH119" s="858"/>
      <c r="AI119" s="858"/>
      <c r="AJ119" s="858"/>
      <c r="AK119" s="858"/>
      <c r="AL119" s="858"/>
      <c r="AM119" s="858"/>
      <c r="AN119" s="858"/>
      <c r="AO119" s="858"/>
      <c r="AP119" s="858"/>
      <c r="AQ119" s="858"/>
      <c r="AR119" s="858"/>
      <c r="AS119" s="858"/>
      <c r="AT119" s="858"/>
      <c r="AU119" s="858"/>
      <c r="AV119" s="858"/>
      <c r="AW119" s="858"/>
      <c r="AX119" s="858"/>
      <c r="AY119" s="858"/>
      <c r="AZ119" s="858"/>
      <c r="BA119" s="858"/>
      <c r="BB119" s="858"/>
      <c r="BC119" s="858"/>
      <c r="BD119" s="858"/>
      <c r="BE119" s="858"/>
      <c r="BF119" s="858"/>
      <c r="BG119" s="858"/>
      <c r="BH119" s="859"/>
    </row>
    <row r="120" spans="2:60" s="25" customFormat="1" ht="18" customHeight="1">
      <c r="B120" s="860"/>
      <c r="C120" s="861"/>
      <c r="D120" s="861"/>
      <c r="E120" s="861"/>
      <c r="F120" s="861"/>
      <c r="G120" s="862"/>
      <c r="H120" s="860"/>
      <c r="I120" s="861"/>
      <c r="J120" s="861"/>
      <c r="K120" s="861"/>
      <c r="L120" s="861"/>
      <c r="M120" s="861"/>
      <c r="N120" s="861"/>
      <c r="O120" s="861"/>
      <c r="P120" s="861"/>
      <c r="Q120" s="861"/>
      <c r="R120" s="861"/>
      <c r="S120" s="861"/>
      <c r="T120" s="861"/>
      <c r="U120" s="861"/>
      <c r="V120" s="861"/>
      <c r="W120" s="861"/>
      <c r="X120" s="861"/>
      <c r="Y120" s="861"/>
      <c r="Z120" s="861"/>
      <c r="AA120" s="861"/>
      <c r="AB120" s="861"/>
      <c r="AC120" s="861"/>
      <c r="AD120" s="861"/>
      <c r="AE120" s="861"/>
      <c r="AF120" s="861"/>
      <c r="AG120" s="861"/>
      <c r="AH120" s="861"/>
      <c r="AI120" s="861"/>
      <c r="AJ120" s="861"/>
      <c r="AK120" s="861"/>
      <c r="AL120" s="861"/>
      <c r="AM120" s="861"/>
      <c r="AN120" s="861"/>
      <c r="AO120" s="861"/>
      <c r="AP120" s="861"/>
      <c r="AQ120" s="861"/>
      <c r="AR120" s="861"/>
      <c r="AS120" s="861"/>
      <c r="AT120" s="861"/>
      <c r="AU120" s="861"/>
      <c r="AV120" s="861"/>
      <c r="AW120" s="861"/>
      <c r="AX120" s="861"/>
      <c r="AY120" s="861"/>
      <c r="AZ120" s="861"/>
      <c r="BA120" s="861"/>
      <c r="BB120" s="861"/>
      <c r="BC120" s="861"/>
      <c r="BD120" s="861"/>
      <c r="BE120" s="861"/>
      <c r="BF120" s="861"/>
      <c r="BG120" s="861"/>
      <c r="BH120" s="862"/>
    </row>
    <row r="121" spans="2:60" s="25" customFormat="1" ht="18" customHeight="1">
      <c r="B121" s="851" t="s">
        <v>1440</v>
      </c>
      <c r="C121" s="852"/>
      <c r="D121" s="852"/>
      <c r="E121" s="852"/>
      <c r="F121" s="852"/>
      <c r="G121" s="853"/>
      <c r="H121" s="851" t="s">
        <v>1441</v>
      </c>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852"/>
      <c r="AR121" s="852"/>
      <c r="AS121" s="852"/>
      <c r="AT121" s="852"/>
      <c r="AU121" s="852"/>
      <c r="AV121" s="852"/>
      <c r="AW121" s="852"/>
      <c r="AX121" s="852"/>
      <c r="AY121" s="852"/>
      <c r="AZ121" s="852"/>
      <c r="BA121" s="852"/>
      <c r="BB121" s="852"/>
      <c r="BC121" s="852"/>
      <c r="BD121" s="852"/>
      <c r="BE121" s="852"/>
      <c r="BF121" s="852"/>
      <c r="BG121" s="852"/>
      <c r="BH121" s="853"/>
    </row>
    <row r="122" spans="2:60" s="25" customFormat="1" ht="18" customHeight="1">
      <c r="B122" s="854"/>
      <c r="C122" s="855"/>
      <c r="D122" s="855"/>
      <c r="E122" s="855"/>
      <c r="F122" s="855"/>
      <c r="G122" s="856"/>
      <c r="H122" s="854"/>
      <c r="I122" s="855"/>
      <c r="J122" s="855"/>
      <c r="K122" s="855"/>
      <c r="L122" s="855"/>
      <c r="M122" s="855"/>
      <c r="N122" s="855"/>
      <c r="O122" s="855"/>
      <c r="P122" s="855"/>
      <c r="Q122" s="855"/>
      <c r="R122" s="855"/>
      <c r="S122" s="855"/>
      <c r="T122" s="855"/>
      <c r="U122" s="855"/>
      <c r="V122" s="855"/>
      <c r="W122" s="855"/>
      <c r="X122" s="855"/>
      <c r="Y122" s="855"/>
      <c r="Z122" s="855"/>
      <c r="AA122" s="855"/>
      <c r="AB122" s="855"/>
      <c r="AC122" s="855"/>
      <c r="AD122" s="855"/>
      <c r="AE122" s="855"/>
      <c r="AF122" s="855"/>
      <c r="AG122" s="855"/>
      <c r="AH122" s="855"/>
      <c r="AI122" s="855"/>
      <c r="AJ122" s="855"/>
      <c r="AK122" s="855"/>
      <c r="AL122" s="855"/>
      <c r="AM122" s="855"/>
      <c r="AN122" s="855"/>
      <c r="AO122" s="855"/>
      <c r="AP122" s="855"/>
      <c r="AQ122" s="855"/>
      <c r="AR122" s="855"/>
      <c r="AS122" s="855"/>
      <c r="AT122" s="855"/>
      <c r="AU122" s="855"/>
      <c r="AV122" s="855"/>
      <c r="AW122" s="855"/>
      <c r="AX122" s="855"/>
      <c r="AY122" s="855"/>
      <c r="AZ122" s="855"/>
      <c r="BA122" s="855"/>
      <c r="BB122" s="855"/>
      <c r="BC122" s="855"/>
      <c r="BD122" s="855"/>
      <c r="BE122" s="855"/>
      <c r="BF122" s="855"/>
      <c r="BG122" s="855"/>
      <c r="BH122" s="856"/>
    </row>
    <row r="123" spans="2:60" s="25" customFormat="1" ht="18" customHeight="1">
      <c r="B123" s="857" t="s">
        <v>1442</v>
      </c>
      <c r="C123" s="858"/>
      <c r="D123" s="858"/>
      <c r="E123" s="858"/>
      <c r="F123" s="858"/>
      <c r="G123" s="859"/>
      <c r="H123" s="857" t="s">
        <v>1443</v>
      </c>
      <c r="I123" s="858"/>
      <c r="J123" s="858"/>
      <c r="K123" s="858"/>
      <c r="L123" s="858"/>
      <c r="M123" s="858"/>
      <c r="N123" s="858"/>
      <c r="O123" s="858"/>
      <c r="P123" s="858"/>
      <c r="Q123" s="858"/>
      <c r="R123" s="858"/>
      <c r="S123" s="858"/>
      <c r="T123" s="858"/>
      <c r="U123" s="858"/>
      <c r="V123" s="858"/>
      <c r="W123" s="858"/>
      <c r="X123" s="858"/>
      <c r="Y123" s="858"/>
      <c r="Z123" s="858"/>
      <c r="AA123" s="858"/>
      <c r="AB123" s="858"/>
      <c r="AC123" s="858"/>
      <c r="AD123" s="858"/>
      <c r="AE123" s="858"/>
      <c r="AF123" s="858"/>
      <c r="AG123" s="858"/>
      <c r="AH123" s="858"/>
      <c r="AI123" s="858"/>
      <c r="AJ123" s="858"/>
      <c r="AK123" s="858"/>
      <c r="AL123" s="858"/>
      <c r="AM123" s="858"/>
      <c r="AN123" s="858"/>
      <c r="AO123" s="858"/>
      <c r="AP123" s="858"/>
      <c r="AQ123" s="858"/>
      <c r="AR123" s="858"/>
      <c r="AS123" s="858"/>
      <c r="AT123" s="858"/>
      <c r="AU123" s="858"/>
      <c r="AV123" s="858"/>
      <c r="AW123" s="858"/>
      <c r="AX123" s="858"/>
      <c r="AY123" s="858"/>
      <c r="AZ123" s="858"/>
      <c r="BA123" s="858"/>
      <c r="BB123" s="858"/>
      <c r="BC123" s="858"/>
      <c r="BD123" s="858"/>
      <c r="BE123" s="858"/>
      <c r="BF123" s="858"/>
      <c r="BG123" s="858"/>
      <c r="BH123" s="859"/>
    </row>
    <row r="124" spans="2:60" s="25" customFormat="1" ht="18" customHeight="1">
      <c r="B124" s="860"/>
      <c r="C124" s="861"/>
      <c r="D124" s="861"/>
      <c r="E124" s="861"/>
      <c r="F124" s="861"/>
      <c r="G124" s="862"/>
      <c r="H124" s="860"/>
      <c r="I124" s="861"/>
      <c r="J124" s="861"/>
      <c r="K124" s="861"/>
      <c r="L124" s="861"/>
      <c r="M124" s="861"/>
      <c r="N124" s="861"/>
      <c r="O124" s="861"/>
      <c r="P124" s="861"/>
      <c r="Q124" s="861"/>
      <c r="R124" s="861"/>
      <c r="S124" s="861"/>
      <c r="T124" s="861"/>
      <c r="U124" s="861"/>
      <c r="V124" s="861"/>
      <c r="W124" s="861"/>
      <c r="X124" s="861"/>
      <c r="Y124" s="861"/>
      <c r="Z124" s="861"/>
      <c r="AA124" s="861"/>
      <c r="AB124" s="861"/>
      <c r="AC124" s="861"/>
      <c r="AD124" s="861"/>
      <c r="AE124" s="861"/>
      <c r="AF124" s="861"/>
      <c r="AG124" s="861"/>
      <c r="AH124" s="861"/>
      <c r="AI124" s="861"/>
      <c r="AJ124" s="861"/>
      <c r="AK124" s="861"/>
      <c r="AL124" s="861"/>
      <c r="AM124" s="861"/>
      <c r="AN124" s="861"/>
      <c r="AO124" s="861"/>
      <c r="AP124" s="861"/>
      <c r="AQ124" s="861"/>
      <c r="AR124" s="861"/>
      <c r="AS124" s="861"/>
      <c r="AT124" s="861"/>
      <c r="AU124" s="861"/>
      <c r="AV124" s="861"/>
      <c r="AW124" s="861"/>
      <c r="AX124" s="861"/>
      <c r="AY124" s="861"/>
      <c r="AZ124" s="861"/>
      <c r="BA124" s="861"/>
      <c r="BB124" s="861"/>
      <c r="BC124" s="861"/>
      <c r="BD124" s="861"/>
      <c r="BE124" s="861"/>
      <c r="BF124" s="861"/>
      <c r="BG124" s="861"/>
      <c r="BH124" s="862"/>
    </row>
    <row r="125" spans="2:60" s="25" customFormat="1" ht="18" customHeight="1">
      <c r="B125" s="851" t="s">
        <v>1444</v>
      </c>
      <c r="C125" s="852"/>
      <c r="D125" s="852"/>
      <c r="E125" s="852"/>
      <c r="F125" s="852"/>
      <c r="G125" s="853"/>
      <c r="H125" s="851" t="s">
        <v>1445</v>
      </c>
      <c r="I125" s="852"/>
      <c r="J125" s="852"/>
      <c r="K125" s="852"/>
      <c r="L125" s="852"/>
      <c r="M125" s="852"/>
      <c r="N125" s="852"/>
      <c r="O125" s="852"/>
      <c r="P125" s="852"/>
      <c r="Q125" s="852"/>
      <c r="R125" s="852"/>
      <c r="S125" s="852"/>
      <c r="T125" s="852"/>
      <c r="U125" s="852"/>
      <c r="V125" s="852"/>
      <c r="W125" s="852"/>
      <c r="X125" s="852"/>
      <c r="Y125" s="852"/>
      <c r="Z125" s="852"/>
      <c r="AA125" s="852"/>
      <c r="AB125" s="852"/>
      <c r="AC125" s="852"/>
      <c r="AD125" s="852"/>
      <c r="AE125" s="852"/>
      <c r="AF125" s="852"/>
      <c r="AG125" s="852"/>
      <c r="AH125" s="852"/>
      <c r="AI125" s="852"/>
      <c r="AJ125" s="852"/>
      <c r="AK125" s="852"/>
      <c r="AL125" s="852"/>
      <c r="AM125" s="852"/>
      <c r="AN125" s="852"/>
      <c r="AO125" s="852"/>
      <c r="AP125" s="852"/>
      <c r="AQ125" s="852"/>
      <c r="AR125" s="852"/>
      <c r="AS125" s="852"/>
      <c r="AT125" s="852"/>
      <c r="AU125" s="852"/>
      <c r="AV125" s="852"/>
      <c r="AW125" s="852"/>
      <c r="AX125" s="852"/>
      <c r="AY125" s="852"/>
      <c r="AZ125" s="852"/>
      <c r="BA125" s="852"/>
      <c r="BB125" s="852"/>
      <c r="BC125" s="852"/>
      <c r="BD125" s="852"/>
      <c r="BE125" s="852"/>
      <c r="BF125" s="852"/>
      <c r="BG125" s="852"/>
      <c r="BH125" s="853"/>
    </row>
    <row r="126" spans="2:60" s="25" customFormat="1" ht="18" customHeight="1">
      <c r="B126" s="854"/>
      <c r="C126" s="855"/>
      <c r="D126" s="855"/>
      <c r="E126" s="855"/>
      <c r="F126" s="855"/>
      <c r="G126" s="856"/>
      <c r="H126" s="854"/>
      <c r="I126" s="855"/>
      <c r="J126" s="855"/>
      <c r="K126" s="855"/>
      <c r="L126" s="855"/>
      <c r="M126" s="855"/>
      <c r="N126" s="855"/>
      <c r="O126" s="855"/>
      <c r="P126" s="855"/>
      <c r="Q126" s="855"/>
      <c r="R126" s="855"/>
      <c r="S126" s="855"/>
      <c r="T126" s="855"/>
      <c r="U126" s="855"/>
      <c r="V126" s="855"/>
      <c r="W126" s="855"/>
      <c r="X126" s="855"/>
      <c r="Y126" s="855"/>
      <c r="Z126" s="855"/>
      <c r="AA126" s="855"/>
      <c r="AB126" s="855"/>
      <c r="AC126" s="855"/>
      <c r="AD126" s="855"/>
      <c r="AE126" s="855"/>
      <c r="AF126" s="855"/>
      <c r="AG126" s="855"/>
      <c r="AH126" s="855"/>
      <c r="AI126" s="855"/>
      <c r="AJ126" s="855"/>
      <c r="AK126" s="855"/>
      <c r="AL126" s="855"/>
      <c r="AM126" s="855"/>
      <c r="AN126" s="855"/>
      <c r="AO126" s="855"/>
      <c r="AP126" s="855"/>
      <c r="AQ126" s="855"/>
      <c r="AR126" s="855"/>
      <c r="AS126" s="855"/>
      <c r="AT126" s="855"/>
      <c r="AU126" s="855"/>
      <c r="AV126" s="855"/>
      <c r="AW126" s="855"/>
      <c r="AX126" s="855"/>
      <c r="AY126" s="855"/>
      <c r="AZ126" s="855"/>
      <c r="BA126" s="855"/>
      <c r="BB126" s="855"/>
      <c r="BC126" s="855"/>
      <c r="BD126" s="855"/>
      <c r="BE126" s="855"/>
      <c r="BF126" s="855"/>
      <c r="BG126" s="855"/>
      <c r="BH126" s="856"/>
    </row>
    <row r="127" spans="2:60" s="25" customFormat="1" ht="18" customHeight="1">
      <c r="B127" s="857" t="s">
        <v>1446</v>
      </c>
      <c r="C127" s="858"/>
      <c r="D127" s="858"/>
      <c r="E127" s="858"/>
      <c r="F127" s="858"/>
      <c r="G127" s="859"/>
      <c r="H127" s="857" t="s">
        <v>1447</v>
      </c>
      <c r="I127" s="858"/>
      <c r="J127" s="858"/>
      <c r="K127" s="858"/>
      <c r="L127" s="858"/>
      <c r="M127" s="858"/>
      <c r="N127" s="858"/>
      <c r="O127" s="858"/>
      <c r="P127" s="858"/>
      <c r="Q127" s="858"/>
      <c r="R127" s="858"/>
      <c r="S127" s="858"/>
      <c r="T127" s="858"/>
      <c r="U127" s="858"/>
      <c r="V127" s="858"/>
      <c r="W127" s="858"/>
      <c r="X127" s="858"/>
      <c r="Y127" s="858"/>
      <c r="Z127" s="858"/>
      <c r="AA127" s="858"/>
      <c r="AB127" s="858"/>
      <c r="AC127" s="858"/>
      <c r="AD127" s="858"/>
      <c r="AE127" s="858"/>
      <c r="AF127" s="858"/>
      <c r="AG127" s="858"/>
      <c r="AH127" s="858"/>
      <c r="AI127" s="858"/>
      <c r="AJ127" s="858"/>
      <c r="AK127" s="858"/>
      <c r="AL127" s="858"/>
      <c r="AM127" s="858"/>
      <c r="AN127" s="858"/>
      <c r="AO127" s="858"/>
      <c r="AP127" s="858"/>
      <c r="AQ127" s="858"/>
      <c r="AR127" s="858"/>
      <c r="AS127" s="858"/>
      <c r="AT127" s="858"/>
      <c r="AU127" s="858"/>
      <c r="AV127" s="858"/>
      <c r="AW127" s="858"/>
      <c r="AX127" s="858"/>
      <c r="AY127" s="858"/>
      <c r="AZ127" s="858"/>
      <c r="BA127" s="858"/>
      <c r="BB127" s="858"/>
      <c r="BC127" s="858"/>
      <c r="BD127" s="858"/>
      <c r="BE127" s="858"/>
      <c r="BF127" s="858"/>
      <c r="BG127" s="858"/>
      <c r="BH127" s="859"/>
    </row>
    <row r="128" spans="2:60" s="25" customFormat="1" ht="18" customHeight="1">
      <c r="B128" s="860"/>
      <c r="C128" s="861"/>
      <c r="D128" s="861"/>
      <c r="E128" s="861"/>
      <c r="F128" s="861"/>
      <c r="G128" s="862"/>
      <c r="H128" s="860"/>
      <c r="I128" s="861"/>
      <c r="J128" s="861"/>
      <c r="K128" s="861"/>
      <c r="L128" s="861"/>
      <c r="M128" s="861"/>
      <c r="N128" s="861"/>
      <c r="O128" s="861"/>
      <c r="P128" s="861"/>
      <c r="Q128" s="861"/>
      <c r="R128" s="861"/>
      <c r="S128" s="861"/>
      <c r="T128" s="861"/>
      <c r="U128" s="861"/>
      <c r="V128" s="861"/>
      <c r="W128" s="861"/>
      <c r="X128" s="861"/>
      <c r="Y128" s="861"/>
      <c r="Z128" s="861"/>
      <c r="AA128" s="861"/>
      <c r="AB128" s="861"/>
      <c r="AC128" s="861"/>
      <c r="AD128" s="861"/>
      <c r="AE128" s="861"/>
      <c r="AF128" s="861"/>
      <c r="AG128" s="861"/>
      <c r="AH128" s="861"/>
      <c r="AI128" s="861"/>
      <c r="AJ128" s="861"/>
      <c r="AK128" s="861"/>
      <c r="AL128" s="861"/>
      <c r="AM128" s="861"/>
      <c r="AN128" s="861"/>
      <c r="AO128" s="861"/>
      <c r="AP128" s="861"/>
      <c r="AQ128" s="861"/>
      <c r="AR128" s="861"/>
      <c r="AS128" s="861"/>
      <c r="AT128" s="861"/>
      <c r="AU128" s="861"/>
      <c r="AV128" s="861"/>
      <c r="AW128" s="861"/>
      <c r="AX128" s="861"/>
      <c r="AY128" s="861"/>
      <c r="AZ128" s="861"/>
      <c r="BA128" s="861"/>
      <c r="BB128" s="861"/>
      <c r="BC128" s="861"/>
      <c r="BD128" s="861"/>
      <c r="BE128" s="861"/>
      <c r="BF128" s="861"/>
      <c r="BG128" s="861"/>
      <c r="BH128" s="862"/>
    </row>
    <row r="129" spans="2:60" s="25" customFormat="1" ht="18" customHeight="1">
      <c r="B129" s="851" t="s">
        <v>1448</v>
      </c>
      <c r="C129" s="852"/>
      <c r="D129" s="852"/>
      <c r="E129" s="852"/>
      <c r="F129" s="852"/>
      <c r="G129" s="853"/>
      <c r="H129" s="851" t="s">
        <v>1449</v>
      </c>
      <c r="I129" s="852"/>
      <c r="J129" s="852"/>
      <c r="K129" s="852"/>
      <c r="L129" s="852"/>
      <c r="M129" s="852"/>
      <c r="N129" s="852"/>
      <c r="O129" s="852"/>
      <c r="P129" s="852"/>
      <c r="Q129" s="852"/>
      <c r="R129" s="852"/>
      <c r="S129" s="852"/>
      <c r="T129" s="852"/>
      <c r="U129" s="852"/>
      <c r="V129" s="852"/>
      <c r="W129" s="852"/>
      <c r="X129" s="852"/>
      <c r="Y129" s="852"/>
      <c r="Z129" s="852"/>
      <c r="AA129" s="852"/>
      <c r="AB129" s="852"/>
      <c r="AC129" s="852"/>
      <c r="AD129" s="852"/>
      <c r="AE129" s="852"/>
      <c r="AF129" s="852"/>
      <c r="AG129" s="852"/>
      <c r="AH129" s="852"/>
      <c r="AI129" s="852"/>
      <c r="AJ129" s="852"/>
      <c r="AK129" s="852"/>
      <c r="AL129" s="852"/>
      <c r="AM129" s="852"/>
      <c r="AN129" s="852"/>
      <c r="AO129" s="852"/>
      <c r="AP129" s="852"/>
      <c r="AQ129" s="852"/>
      <c r="AR129" s="852"/>
      <c r="AS129" s="852"/>
      <c r="AT129" s="852"/>
      <c r="AU129" s="852"/>
      <c r="AV129" s="852"/>
      <c r="AW129" s="852"/>
      <c r="AX129" s="852"/>
      <c r="AY129" s="852"/>
      <c r="AZ129" s="852"/>
      <c r="BA129" s="852"/>
      <c r="BB129" s="852"/>
      <c r="BC129" s="852"/>
      <c r="BD129" s="852"/>
      <c r="BE129" s="852"/>
      <c r="BF129" s="852"/>
      <c r="BG129" s="852"/>
      <c r="BH129" s="853"/>
    </row>
    <row r="130" spans="2:60" s="25" customFormat="1" ht="18" customHeight="1">
      <c r="B130" s="854"/>
      <c r="C130" s="855"/>
      <c r="D130" s="855"/>
      <c r="E130" s="855"/>
      <c r="F130" s="855"/>
      <c r="G130" s="856"/>
      <c r="H130" s="854"/>
      <c r="I130" s="855"/>
      <c r="J130" s="855"/>
      <c r="K130" s="855"/>
      <c r="L130" s="855"/>
      <c r="M130" s="855"/>
      <c r="N130" s="855"/>
      <c r="O130" s="855"/>
      <c r="P130" s="855"/>
      <c r="Q130" s="855"/>
      <c r="R130" s="855"/>
      <c r="S130" s="855"/>
      <c r="T130" s="855"/>
      <c r="U130" s="855"/>
      <c r="V130" s="855"/>
      <c r="W130" s="855"/>
      <c r="X130" s="855"/>
      <c r="Y130" s="855"/>
      <c r="Z130" s="855"/>
      <c r="AA130" s="855"/>
      <c r="AB130" s="855"/>
      <c r="AC130" s="855"/>
      <c r="AD130" s="855"/>
      <c r="AE130" s="855"/>
      <c r="AF130" s="855"/>
      <c r="AG130" s="855"/>
      <c r="AH130" s="855"/>
      <c r="AI130" s="855"/>
      <c r="AJ130" s="855"/>
      <c r="AK130" s="855"/>
      <c r="AL130" s="855"/>
      <c r="AM130" s="855"/>
      <c r="AN130" s="855"/>
      <c r="AO130" s="855"/>
      <c r="AP130" s="855"/>
      <c r="AQ130" s="855"/>
      <c r="AR130" s="855"/>
      <c r="AS130" s="855"/>
      <c r="AT130" s="855"/>
      <c r="AU130" s="855"/>
      <c r="AV130" s="855"/>
      <c r="AW130" s="855"/>
      <c r="AX130" s="855"/>
      <c r="AY130" s="855"/>
      <c r="AZ130" s="855"/>
      <c r="BA130" s="855"/>
      <c r="BB130" s="855"/>
      <c r="BC130" s="855"/>
      <c r="BD130" s="855"/>
      <c r="BE130" s="855"/>
      <c r="BF130" s="855"/>
      <c r="BG130" s="855"/>
      <c r="BH130" s="856"/>
    </row>
    <row r="131" spans="2:60" s="25" customFormat="1" ht="18" customHeight="1">
      <c r="B131" s="857" t="s">
        <v>1450</v>
      </c>
      <c r="C131" s="858"/>
      <c r="D131" s="858"/>
      <c r="E131" s="858"/>
      <c r="F131" s="858"/>
      <c r="G131" s="859"/>
      <c r="H131" s="857" t="s">
        <v>1451</v>
      </c>
      <c r="I131" s="858"/>
      <c r="J131" s="858"/>
      <c r="K131" s="858"/>
      <c r="L131" s="858"/>
      <c r="M131" s="858"/>
      <c r="N131" s="858"/>
      <c r="O131" s="858"/>
      <c r="P131" s="858"/>
      <c r="Q131" s="858"/>
      <c r="R131" s="858"/>
      <c r="S131" s="858"/>
      <c r="T131" s="858"/>
      <c r="U131" s="858"/>
      <c r="V131" s="858"/>
      <c r="W131" s="858"/>
      <c r="X131" s="858"/>
      <c r="Y131" s="858"/>
      <c r="Z131" s="858"/>
      <c r="AA131" s="858"/>
      <c r="AB131" s="858"/>
      <c r="AC131" s="858"/>
      <c r="AD131" s="858"/>
      <c r="AE131" s="858"/>
      <c r="AF131" s="858"/>
      <c r="AG131" s="858"/>
      <c r="AH131" s="858"/>
      <c r="AI131" s="858"/>
      <c r="AJ131" s="858"/>
      <c r="AK131" s="858"/>
      <c r="AL131" s="858"/>
      <c r="AM131" s="858"/>
      <c r="AN131" s="858"/>
      <c r="AO131" s="858"/>
      <c r="AP131" s="858"/>
      <c r="AQ131" s="858"/>
      <c r="AR131" s="858"/>
      <c r="AS131" s="858"/>
      <c r="AT131" s="858"/>
      <c r="AU131" s="858"/>
      <c r="AV131" s="858"/>
      <c r="AW131" s="858"/>
      <c r="AX131" s="858"/>
      <c r="AY131" s="858"/>
      <c r="AZ131" s="858"/>
      <c r="BA131" s="858"/>
      <c r="BB131" s="858"/>
      <c r="BC131" s="858"/>
      <c r="BD131" s="858"/>
      <c r="BE131" s="858"/>
      <c r="BF131" s="858"/>
      <c r="BG131" s="858"/>
      <c r="BH131" s="859"/>
    </row>
    <row r="132" spans="2:60" s="25" customFormat="1" ht="18" customHeight="1">
      <c r="B132" s="860"/>
      <c r="C132" s="861"/>
      <c r="D132" s="861"/>
      <c r="E132" s="861"/>
      <c r="F132" s="861"/>
      <c r="G132" s="862"/>
      <c r="H132" s="860"/>
      <c r="I132" s="861"/>
      <c r="J132" s="861"/>
      <c r="K132" s="861"/>
      <c r="L132" s="861"/>
      <c r="M132" s="861"/>
      <c r="N132" s="861"/>
      <c r="O132" s="861"/>
      <c r="P132" s="861"/>
      <c r="Q132" s="861"/>
      <c r="R132" s="861"/>
      <c r="S132" s="861"/>
      <c r="T132" s="861"/>
      <c r="U132" s="861"/>
      <c r="V132" s="861"/>
      <c r="W132" s="861"/>
      <c r="X132" s="861"/>
      <c r="Y132" s="861"/>
      <c r="Z132" s="861"/>
      <c r="AA132" s="861"/>
      <c r="AB132" s="861"/>
      <c r="AC132" s="861"/>
      <c r="AD132" s="861"/>
      <c r="AE132" s="861"/>
      <c r="AF132" s="861"/>
      <c r="AG132" s="861"/>
      <c r="AH132" s="861"/>
      <c r="AI132" s="861"/>
      <c r="AJ132" s="861"/>
      <c r="AK132" s="861"/>
      <c r="AL132" s="861"/>
      <c r="AM132" s="861"/>
      <c r="AN132" s="861"/>
      <c r="AO132" s="861"/>
      <c r="AP132" s="861"/>
      <c r="AQ132" s="861"/>
      <c r="AR132" s="861"/>
      <c r="AS132" s="861"/>
      <c r="AT132" s="861"/>
      <c r="AU132" s="861"/>
      <c r="AV132" s="861"/>
      <c r="AW132" s="861"/>
      <c r="AX132" s="861"/>
      <c r="AY132" s="861"/>
      <c r="AZ132" s="861"/>
      <c r="BA132" s="861"/>
      <c r="BB132" s="861"/>
      <c r="BC132" s="861"/>
      <c r="BD132" s="861"/>
      <c r="BE132" s="861"/>
      <c r="BF132" s="861"/>
      <c r="BG132" s="861"/>
      <c r="BH132" s="862"/>
    </row>
    <row r="133" spans="2:60" s="25" customFormat="1" ht="18" customHeight="1">
      <c r="B133" s="851" t="s">
        <v>1452</v>
      </c>
      <c r="C133" s="852"/>
      <c r="D133" s="852"/>
      <c r="E133" s="852"/>
      <c r="F133" s="852"/>
      <c r="G133" s="853"/>
      <c r="H133" s="851" t="s">
        <v>1453</v>
      </c>
      <c r="I133" s="852"/>
      <c r="J133" s="852"/>
      <c r="K133" s="852"/>
      <c r="L133" s="852"/>
      <c r="M133" s="852"/>
      <c r="N133" s="852"/>
      <c r="O133" s="852"/>
      <c r="P133" s="852"/>
      <c r="Q133" s="852"/>
      <c r="R133" s="852"/>
      <c r="S133" s="852"/>
      <c r="T133" s="852"/>
      <c r="U133" s="852"/>
      <c r="V133" s="852"/>
      <c r="W133" s="852"/>
      <c r="X133" s="852"/>
      <c r="Y133" s="852"/>
      <c r="Z133" s="852"/>
      <c r="AA133" s="852"/>
      <c r="AB133" s="852"/>
      <c r="AC133" s="852"/>
      <c r="AD133" s="852"/>
      <c r="AE133" s="852"/>
      <c r="AF133" s="852"/>
      <c r="AG133" s="852"/>
      <c r="AH133" s="852"/>
      <c r="AI133" s="852"/>
      <c r="AJ133" s="852"/>
      <c r="AK133" s="852"/>
      <c r="AL133" s="852"/>
      <c r="AM133" s="852"/>
      <c r="AN133" s="852"/>
      <c r="AO133" s="852"/>
      <c r="AP133" s="852"/>
      <c r="AQ133" s="852"/>
      <c r="AR133" s="852"/>
      <c r="AS133" s="852"/>
      <c r="AT133" s="852"/>
      <c r="AU133" s="852"/>
      <c r="AV133" s="852"/>
      <c r="AW133" s="852"/>
      <c r="AX133" s="852"/>
      <c r="AY133" s="852"/>
      <c r="AZ133" s="852"/>
      <c r="BA133" s="852"/>
      <c r="BB133" s="852"/>
      <c r="BC133" s="852"/>
      <c r="BD133" s="852"/>
      <c r="BE133" s="852"/>
      <c r="BF133" s="852"/>
      <c r="BG133" s="852"/>
      <c r="BH133" s="853"/>
    </row>
    <row r="134" spans="2:60" s="25" customFormat="1" ht="18" customHeight="1">
      <c r="B134" s="854"/>
      <c r="C134" s="855"/>
      <c r="D134" s="855"/>
      <c r="E134" s="855"/>
      <c r="F134" s="855"/>
      <c r="G134" s="856"/>
      <c r="H134" s="854"/>
      <c r="I134" s="855"/>
      <c r="J134" s="855"/>
      <c r="K134" s="855"/>
      <c r="L134" s="855"/>
      <c r="M134" s="855"/>
      <c r="N134" s="855"/>
      <c r="O134" s="855"/>
      <c r="P134" s="855"/>
      <c r="Q134" s="855"/>
      <c r="R134" s="855"/>
      <c r="S134" s="855"/>
      <c r="T134" s="855"/>
      <c r="U134" s="855"/>
      <c r="V134" s="855"/>
      <c r="W134" s="855"/>
      <c r="X134" s="855"/>
      <c r="Y134" s="855"/>
      <c r="Z134" s="855"/>
      <c r="AA134" s="855"/>
      <c r="AB134" s="855"/>
      <c r="AC134" s="855"/>
      <c r="AD134" s="855"/>
      <c r="AE134" s="855"/>
      <c r="AF134" s="855"/>
      <c r="AG134" s="855"/>
      <c r="AH134" s="855"/>
      <c r="AI134" s="855"/>
      <c r="AJ134" s="855"/>
      <c r="AK134" s="855"/>
      <c r="AL134" s="855"/>
      <c r="AM134" s="855"/>
      <c r="AN134" s="855"/>
      <c r="AO134" s="855"/>
      <c r="AP134" s="855"/>
      <c r="AQ134" s="855"/>
      <c r="AR134" s="855"/>
      <c r="AS134" s="855"/>
      <c r="AT134" s="855"/>
      <c r="AU134" s="855"/>
      <c r="AV134" s="855"/>
      <c r="AW134" s="855"/>
      <c r="AX134" s="855"/>
      <c r="AY134" s="855"/>
      <c r="AZ134" s="855"/>
      <c r="BA134" s="855"/>
      <c r="BB134" s="855"/>
      <c r="BC134" s="855"/>
      <c r="BD134" s="855"/>
      <c r="BE134" s="855"/>
      <c r="BF134" s="855"/>
      <c r="BG134" s="855"/>
      <c r="BH134" s="856"/>
    </row>
    <row r="135" spans="2:60" s="25" customFormat="1" ht="18" customHeight="1">
      <c r="B135" s="857" t="s">
        <v>1454</v>
      </c>
      <c r="C135" s="858"/>
      <c r="D135" s="858"/>
      <c r="E135" s="858"/>
      <c r="F135" s="858"/>
      <c r="G135" s="859"/>
      <c r="H135" s="857" t="s">
        <v>1455</v>
      </c>
      <c r="I135" s="858"/>
      <c r="J135" s="858"/>
      <c r="K135" s="858"/>
      <c r="L135" s="858"/>
      <c r="M135" s="858"/>
      <c r="N135" s="858"/>
      <c r="O135" s="858"/>
      <c r="P135" s="858"/>
      <c r="Q135" s="858"/>
      <c r="R135" s="858"/>
      <c r="S135" s="858"/>
      <c r="T135" s="858"/>
      <c r="U135" s="858"/>
      <c r="V135" s="858"/>
      <c r="W135" s="858"/>
      <c r="X135" s="858"/>
      <c r="Y135" s="858"/>
      <c r="Z135" s="858"/>
      <c r="AA135" s="858"/>
      <c r="AB135" s="858"/>
      <c r="AC135" s="858"/>
      <c r="AD135" s="858"/>
      <c r="AE135" s="858"/>
      <c r="AF135" s="858"/>
      <c r="AG135" s="858"/>
      <c r="AH135" s="858"/>
      <c r="AI135" s="858"/>
      <c r="AJ135" s="858"/>
      <c r="AK135" s="858"/>
      <c r="AL135" s="858"/>
      <c r="AM135" s="858"/>
      <c r="AN135" s="858"/>
      <c r="AO135" s="858"/>
      <c r="AP135" s="858"/>
      <c r="AQ135" s="858"/>
      <c r="AR135" s="858"/>
      <c r="AS135" s="858"/>
      <c r="AT135" s="858"/>
      <c r="AU135" s="858"/>
      <c r="AV135" s="858"/>
      <c r="AW135" s="858"/>
      <c r="AX135" s="858"/>
      <c r="AY135" s="858"/>
      <c r="AZ135" s="858"/>
      <c r="BA135" s="858"/>
      <c r="BB135" s="858"/>
      <c r="BC135" s="858"/>
      <c r="BD135" s="858"/>
      <c r="BE135" s="858"/>
      <c r="BF135" s="858"/>
      <c r="BG135" s="858"/>
      <c r="BH135" s="859"/>
    </row>
    <row r="136" spans="2:60" s="25" customFormat="1" ht="18" customHeight="1">
      <c r="B136" s="860"/>
      <c r="C136" s="861"/>
      <c r="D136" s="861"/>
      <c r="E136" s="861"/>
      <c r="F136" s="861"/>
      <c r="G136" s="862"/>
      <c r="H136" s="860"/>
      <c r="I136" s="861"/>
      <c r="J136" s="861"/>
      <c r="K136" s="861"/>
      <c r="L136" s="861"/>
      <c r="M136" s="861"/>
      <c r="N136" s="861"/>
      <c r="O136" s="861"/>
      <c r="P136" s="861"/>
      <c r="Q136" s="861"/>
      <c r="R136" s="861"/>
      <c r="S136" s="861"/>
      <c r="T136" s="861"/>
      <c r="U136" s="861"/>
      <c r="V136" s="861"/>
      <c r="W136" s="861"/>
      <c r="X136" s="861"/>
      <c r="Y136" s="861"/>
      <c r="Z136" s="861"/>
      <c r="AA136" s="861"/>
      <c r="AB136" s="861"/>
      <c r="AC136" s="861"/>
      <c r="AD136" s="861"/>
      <c r="AE136" s="861"/>
      <c r="AF136" s="861"/>
      <c r="AG136" s="861"/>
      <c r="AH136" s="861"/>
      <c r="AI136" s="861"/>
      <c r="AJ136" s="861"/>
      <c r="AK136" s="861"/>
      <c r="AL136" s="861"/>
      <c r="AM136" s="861"/>
      <c r="AN136" s="861"/>
      <c r="AO136" s="861"/>
      <c r="AP136" s="861"/>
      <c r="AQ136" s="861"/>
      <c r="AR136" s="861"/>
      <c r="AS136" s="861"/>
      <c r="AT136" s="861"/>
      <c r="AU136" s="861"/>
      <c r="AV136" s="861"/>
      <c r="AW136" s="861"/>
      <c r="AX136" s="861"/>
      <c r="AY136" s="861"/>
      <c r="AZ136" s="861"/>
      <c r="BA136" s="861"/>
      <c r="BB136" s="861"/>
      <c r="BC136" s="861"/>
      <c r="BD136" s="861"/>
      <c r="BE136" s="861"/>
      <c r="BF136" s="861"/>
      <c r="BG136" s="861"/>
      <c r="BH136" s="862"/>
    </row>
    <row r="137" spans="2:60" s="25" customFormat="1" ht="18" customHeight="1">
      <c r="B137" s="851" t="s">
        <v>1456</v>
      </c>
      <c r="C137" s="852"/>
      <c r="D137" s="852"/>
      <c r="E137" s="852"/>
      <c r="F137" s="852"/>
      <c r="G137" s="853"/>
      <c r="H137" s="851" t="s">
        <v>1457</v>
      </c>
      <c r="I137" s="852"/>
      <c r="J137" s="852"/>
      <c r="K137" s="852"/>
      <c r="L137" s="852"/>
      <c r="M137" s="852"/>
      <c r="N137" s="852"/>
      <c r="O137" s="852"/>
      <c r="P137" s="852"/>
      <c r="Q137" s="852"/>
      <c r="R137" s="852"/>
      <c r="S137" s="852"/>
      <c r="T137" s="852"/>
      <c r="U137" s="852"/>
      <c r="V137" s="852"/>
      <c r="W137" s="852"/>
      <c r="X137" s="852"/>
      <c r="Y137" s="852"/>
      <c r="Z137" s="852"/>
      <c r="AA137" s="852"/>
      <c r="AB137" s="852"/>
      <c r="AC137" s="852"/>
      <c r="AD137" s="852"/>
      <c r="AE137" s="852"/>
      <c r="AF137" s="852"/>
      <c r="AG137" s="852"/>
      <c r="AH137" s="852"/>
      <c r="AI137" s="852"/>
      <c r="AJ137" s="852"/>
      <c r="AK137" s="852"/>
      <c r="AL137" s="852"/>
      <c r="AM137" s="852"/>
      <c r="AN137" s="852"/>
      <c r="AO137" s="852"/>
      <c r="AP137" s="852"/>
      <c r="AQ137" s="852"/>
      <c r="AR137" s="852"/>
      <c r="AS137" s="852"/>
      <c r="AT137" s="852"/>
      <c r="AU137" s="852"/>
      <c r="AV137" s="852"/>
      <c r="AW137" s="852"/>
      <c r="AX137" s="852"/>
      <c r="AY137" s="852"/>
      <c r="AZ137" s="852"/>
      <c r="BA137" s="852"/>
      <c r="BB137" s="852"/>
      <c r="BC137" s="852"/>
      <c r="BD137" s="852"/>
      <c r="BE137" s="852"/>
      <c r="BF137" s="852"/>
      <c r="BG137" s="852"/>
      <c r="BH137" s="853"/>
    </row>
    <row r="138" spans="2:60" s="25" customFormat="1" ht="18" customHeight="1">
      <c r="B138" s="854"/>
      <c r="C138" s="855"/>
      <c r="D138" s="855"/>
      <c r="E138" s="855"/>
      <c r="F138" s="855"/>
      <c r="G138" s="856"/>
      <c r="H138" s="854"/>
      <c r="I138" s="855"/>
      <c r="J138" s="855"/>
      <c r="K138" s="855"/>
      <c r="L138" s="855"/>
      <c r="M138" s="855"/>
      <c r="N138" s="855"/>
      <c r="O138" s="855"/>
      <c r="P138" s="855"/>
      <c r="Q138" s="855"/>
      <c r="R138" s="855"/>
      <c r="S138" s="855"/>
      <c r="T138" s="855"/>
      <c r="U138" s="855"/>
      <c r="V138" s="855"/>
      <c r="W138" s="855"/>
      <c r="X138" s="855"/>
      <c r="Y138" s="855"/>
      <c r="Z138" s="855"/>
      <c r="AA138" s="855"/>
      <c r="AB138" s="855"/>
      <c r="AC138" s="855"/>
      <c r="AD138" s="855"/>
      <c r="AE138" s="855"/>
      <c r="AF138" s="855"/>
      <c r="AG138" s="855"/>
      <c r="AH138" s="855"/>
      <c r="AI138" s="855"/>
      <c r="AJ138" s="855"/>
      <c r="AK138" s="855"/>
      <c r="AL138" s="855"/>
      <c r="AM138" s="855"/>
      <c r="AN138" s="855"/>
      <c r="AO138" s="855"/>
      <c r="AP138" s="855"/>
      <c r="AQ138" s="855"/>
      <c r="AR138" s="855"/>
      <c r="AS138" s="855"/>
      <c r="AT138" s="855"/>
      <c r="AU138" s="855"/>
      <c r="AV138" s="855"/>
      <c r="AW138" s="855"/>
      <c r="AX138" s="855"/>
      <c r="AY138" s="855"/>
      <c r="AZ138" s="855"/>
      <c r="BA138" s="855"/>
      <c r="BB138" s="855"/>
      <c r="BC138" s="855"/>
      <c r="BD138" s="855"/>
      <c r="BE138" s="855"/>
      <c r="BF138" s="855"/>
      <c r="BG138" s="855"/>
      <c r="BH138" s="856"/>
    </row>
    <row r="139" spans="2:60" s="25" customFormat="1" ht="18" customHeight="1">
      <c r="B139" s="857" t="s">
        <v>1458</v>
      </c>
      <c r="C139" s="858"/>
      <c r="D139" s="858"/>
      <c r="E139" s="858"/>
      <c r="F139" s="858"/>
      <c r="G139" s="859"/>
      <c r="H139" s="857" t="s">
        <v>1459</v>
      </c>
      <c r="I139" s="858"/>
      <c r="J139" s="858"/>
      <c r="K139" s="858"/>
      <c r="L139" s="858"/>
      <c r="M139" s="858"/>
      <c r="N139" s="858"/>
      <c r="O139" s="858"/>
      <c r="P139" s="858"/>
      <c r="Q139" s="858"/>
      <c r="R139" s="858"/>
      <c r="S139" s="858"/>
      <c r="T139" s="858"/>
      <c r="U139" s="858"/>
      <c r="V139" s="858"/>
      <c r="W139" s="858"/>
      <c r="X139" s="858"/>
      <c r="Y139" s="858"/>
      <c r="Z139" s="858"/>
      <c r="AA139" s="858"/>
      <c r="AB139" s="858"/>
      <c r="AC139" s="858"/>
      <c r="AD139" s="858"/>
      <c r="AE139" s="858"/>
      <c r="AF139" s="858"/>
      <c r="AG139" s="858"/>
      <c r="AH139" s="858"/>
      <c r="AI139" s="858"/>
      <c r="AJ139" s="858"/>
      <c r="AK139" s="858"/>
      <c r="AL139" s="858"/>
      <c r="AM139" s="858"/>
      <c r="AN139" s="858"/>
      <c r="AO139" s="858"/>
      <c r="AP139" s="858"/>
      <c r="AQ139" s="858"/>
      <c r="AR139" s="858"/>
      <c r="AS139" s="858"/>
      <c r="AT139" s="858"/>
      <c r="AU139" s="858"/>
      <c r="AV139" s="858"/>
      <c r="AW139" s="858"/>
      <c r="AX139" s="858"/>
      <c r="AY139" s="858"/>
      <c r="AZ139" s="858"/>
      <c r="BA139" s="858"/>
      <c r="BB139" s="858"/>
      <c r="BC139" s="858"/>
      <c r="BD139" s="858"/>
      <c r="BE139" s="858"/>
      <c r="BF139" s="858"/>
      <c r="BG139" s="858"/>
      <c r="BH139" s="859"/>
    </row>
    <row r="140" spans="2:60" s="25" customFormat="1" ht="18" customHeight="1">
      <c r="B140" s="860"/>
      <c r="C140" s="861"/>
      <c r="D140" s="861"/>
      <c r="E140" s="861"/>
      <c r="F140" s="861"/>
      <c r="G140" s="862"/>
      <c r="H140" s="860"/>
      <c r="I140" s="861"/>
      <c r="J140" s="861"/>
      <c r="K140" s="861"/>
      <c r="L140" s="861"/>
      <c r="M140" s="861"/>
      <c r="N140" s="861"/>
      <c r="O140" s="861"/>
      <c r="P140" s="861"/>
      <c r="Q140" s="861"/>
      <c r="R140" s="861"/>
      <c r="S140" s="861"/>
      <c r="T140" s="861"/>
      <c r="U140" s="861"/>
      <c r="V140" s="861"/>
      <c r="W140" s="861"/>
      <c r="X140" s="861"/>
      <c r="Y140" s="861"/>
      <c r="Z140" s="861"/>
      <c r="AA140" s="861"/>
      <c r="AB140" s="861"/>
      <c r="AC140" s="861"/>
      <c r="AD140" s="861"/>
      <c r="AE140" s="861"/>
      <c r="AF140" s="861"/>
      <c r="AG140" s="861"/>
      <c r="AH140" s="861"/>
      <c r="AI140" s="861"/>
      <c r="AJ140" s="861"/>
      <c r="AK140" s="861"/>
      <c r="AL140" s="861"/>
      <c r="AM140" s="861"/>
      <c r="AN140" s="861"/>
      <c r="AO140" s="861"/>
      <c r="AP140" s="861"/>
      <c r="AQ140" s="861"/>
      <c r="AR140" s="861"/>
      <c r="AS140" s="861"/>
      <c r="AT140" s="861"/>
      <c r="AU140" s="861"/>
      <c r="AV140" s="861"/>
      <c r="AW140" s="861"/>
      <c r="AX140" s="861"/>
      <c r="AY140" s="861"/>
      <c r="AZ140" s="861"/>
      <c r="BA140" s="861"/>
      <c r="BB140" s="861"/>
      <c r="BC140" s="861"/>
      <c r="BD140" s="861"/>
      <c r="BE140" s="861"/>
      <c r="BF140" s="861"/>
      <c r="BG140" s="861"/>
      <c r="BH140" s="862"/>
    </row>
    <row r="141" spans="2:60" s="25" customFormat="1" ht="18" customHeight="1">
      <c r="B141" s="851" t="s">
        <v>1460</v>
      </c>
      <c r="C141" s="852"/>
      <c r="D141" s="852"/>
      <c r="E141" s="852"/>
      <c r="F141" s="852"/>
      <c r="G141" s="853"/>
      <c r="H141" s="851" t="s">
        <v>1461</v>
      </c>
      <c r="I141" s="852"/>
      <c r="J141" s="852"/>
      <c r="K141" s="852"/>
      <c r="L141" s="852"/>
      <c r="M141" s="852"/>
      <c r="N141" s="852"/>
      <c r="O141" s="852"/>
      <c r="P141" s="852"/>
      <c r="Q141" s="852"/>
      <c r="R141" s="852"/>
      <c r="S141" s="852"/>
      <c r="T141" s="852"/>
      <c r="U141" s="852"/>
      <c r="V141" s="852"/>
      <c r="W141" s="852"/>
      <c r="X141" s="852"/>
      <c r="Y141" s="852"/>
      <c r="Z141" s="852"/>
      <c r="AA141" s="852"/>
      <c r="AB141" s="852"/>
      <c r="AC141" s="852"/>
      <c r="AD141" s="852"/>
      <c r="AE141" s="852"/>
      <c r="AF141" s="852"/>
      <c r="AG141" s="852"/>
      <c r="AH141" s="852"/>
      <c r="AI141" s="852"/>
      <c r="AJ141" s="852"/>
      <c r="AK141" s="852"/>
      <c r="AL141" s="852"/>
      <c r="AM141" s="852"/>
      <c r="AN141" s="852"/>
      <c r="AO141" s="852"/>
      <c r="AP141" s="852"/>
      <c r="AQ141" s="852"/>
      <c r="AR141" s="852"/>
      <c r="AS141" s="852"/>
      <c r="AT141" s="852"/>
      <c r="AU141" s="852"/>
      <c r="AV141" s="852"/>
      <c r="AW141" s="852"/>
      <c r="AX141" s="852"/>
      <c r="AY141" s="852"/>
      <c r="AZ141" s="852"/>
      <c r="BA141" s="852"/>
      <c r="BB141" s="852"/>
      <c r="BC141" s="852"/>
      <c r="BD141" s="852"/>
      <c r="BE141" s="852"/>
      <c r="BF141" s="852"/>
      <c r="BG141" s="852"/>
      <c r="BH141" s="853"/>
    </row>
    <row r="142" spans="2:60" s="25" customFormat="1" ht="18" customHeight="1">
      <c r="B142" s="854"/>
      <c r="C142" s="855"/>
      <c r="D142" s="855"/>
      <c r="E142" s="855"/>
      <c r="F142" s="855"/>
      <c r="G142" s="856"/>
      <c r="H142" s="854"/>
      <c r="I142" s="855"/>
      <c r="J142" s="855"/>
      <c r="K142" s="855"/>
      <c r="L142" s="855"/>
      <c r="M142" s="855"/>
      <c r="N142" s="855"/>
      <c r="O142" s="855"/>
      <c r="P142" s="855"/>
      <c r="Q142" s="855"/>
      <c r="R142" s="855"/>
      <c r="S142" s="855"/>
      <c r="T142" s="855"/>
      <c r="U142" s="855"/>
      <c r="V142" s="855"/>
      <c r="W142" s="855"/>
      <c r="X142" s="855"/>
      <c r="Y142" s="855"/>
      <c r="Z142" s="855"/>
      <c r="AA142" s="855"/>
      <c r="AB142" s="855"/>
      <c r="AC142" s="855"/>
      <c r="AD142" s="855"/>
      <c r="AE142" s="855"/>
      <c r="AF142" s="855"/>
      <c r="AG142" s="855"/>
      <c r="AH142" s="855"/>
      <c r="AI142" s="855"/>
      <c r="AJ142" s="855"/>
      <c r="AK142" s="855"/>
      <c r="AL142" s="855"/>
      <c r="AM142" s="855"/>
      <c r="AN142" s="855"/>
      <c r="AO142" s="855"/>
      <c r="AP142" s="855"/>
      <c r="AQ142" s="855"/>
      <c r="AR142" s="855"/>
      <c r="AS142" s="855"/>
      <c r="AT142" s="855"/>
      <c r="AU142" s="855"/>
      <c r="AV142" s="855"/>
      <c r="AW142" s="855"/>
      <c r="AX142" s="855"/>
      <c r="AY142" s="855"/>
      <c r="AZ142" s="855"/>
      <c r="BA142" s="855"/>
      <c r="BB142" s="855"/>
      <c r="BC142" s="855"/>
      <c r="BD142" s="855"/>
      <c r="BE142" s="855"/>
      <c r="BF142" s="855"/>
      <c r="BG142" s="855"/>
      <c r="BH142" s="856"/>
    </row>
    <row r="143" spans="2:60" s="25" customFormat="1" ht="18" customHeight="1">
      <c r="B143" s="857" t="s">
        <v>1462</v>
      </c>
      <c r="C143" s="858"/>
      <c r="D143" s="858"/>
      <c r="E143" s="858"/>
      <c r="F143" s="858"/>
      <c r="G143" s="859"/>
      <c r="H143" s="857" t="s">
        <v>1463</v>
      </c>
      <c r="I143" s="858"/>
      <c r="J143" s="858"/>
      <c r="K143" s="858"/>
      <c r="L143" s="858"/>
      <c r="M143" s="858"/>
      <c r="N143" s="858"/>
      <c r="O143" s="858"/>
      <c r="P143" s="858"/>
      <c r="Q143" s="858"/>
      <c r="R143" s="858"/>
      <c r="S143" s="858"/>
      <c r="T143" s="858"/>
      <c r="U143" s="858"/>
      <c r="V143" s="858"/>
      <c r="W143" s="858"/>
      <c r="X143" s="858"/>
      <c r="Y143" s="858"/>
      <c r="Z143" s="858"/>
      <c r="AA143" s="858"/>
      <c r="AB143" s="858"/>
      <c r="AC143" s="858"/>
      <c r="AD143" s="858"/>
      <c r="AE143" s="858"/>
      <c r="AF143" s="858"/>
      <c r="AG143" s="858"/>
      <c r="AH143" s="858"/>
      <c r="AI143" s="858"/>
      <c r="AJ143" s="858"/>
      <c r="AK143" s="858"/>
      <c r="AL143" s="858"/>
      <c r="AM143" s="858"/>
      <c r="AN143" s="858"/>
      <c r="AO143" s="858"/>
      <c r="AP143" s="858"/>
      <c r="AQ143" s="858"/>
      <c r="AR143" s="858"/>
      <c r="AS143" s="858"/>
      <c r="AT143" s="858"/>
      <c r="AU143" s="858"/>
      <c r="AV143" s="858"/>
      <c r="AW143" s="858"/>
      <c r="AX143" s="858"/>
      <c r="AY143" s="858"/>
      <c r="AZ143" s="858"/>
      <c r="BA143" s="858"/>
      <c r="BB143" s="858"/>
      <c r="BC143" s="858"/>
      <c r="BD143" s="858"/>
      <c r="BE143" s="858"/>
      <c r="BF143" s="858"/>
      <c r="BG143" s="858"/>
      <c r="BH143" s="859"/>
    </row>
    <row r="144" spans="2:60" s="25" customFormat="1" ht="18" customHeight="1">
      <c r="B144" s="860"/>
      <c r="C144" s="861"/>
      <c r="D144" s="861"/>
      <c r="E144" s="861"/>
      <c r="F144" s="861"/>
      <c r="G144" s="862"/>
      <c r="H144" s="860"/>
      <c r="I144" s="861"/>
      <c r="J144" s="861"/>
      <c r="K144" s="861"/>
      <c r="L144" s="861"/>
      <c r="M144" s="861"/>
      <c r="N144" s="861"/>
      <c r="O144" s="861"/>
      <c r="P144" s="861"/>
      <c r="Q144" s="861"/>
      <c r="R144" s="861"/>
      <c r="S144" s="861"/>
      <c r="T144" s="861"/>
      <c r="U144" s="861"/>
      <c r="V144" s="861"/>
      <c r="W144" s="861"/>
      <c r="X144" s="861"/>
      <c r="Y144" s="861"/>
      <c r="Z144" s="861"/>
      <c r="AA144" s="861"/>
      <c r="AB144" s="861"/>
      <c r="AC144" s="861"/>
      <c r="AD144" s="861"/>
      <c r="AE144" s="861"/>
      <c r="AF144" s="861"/>
      <c r="AG144" s="861"/>
      <c r="AH144" s="861"/>
      <c r="AI144" s="861"/>
      <c r="AJ144" s="861"/>
      <c r="AK144" s="861"/>
      <c r="AL144" s="861"/>
      <c r="AM144" s="861"/>
      <c r="AN144" s="861"/>
      <c r="AO144" s="861"/>
      <c r="AP144" s="861"/>
      <c r="AQ144" s="861"/>
      <c r="AR144" s="861"/>
      <c r="AS144" s="861"/>
      <c r="AT144" s="861"/>
      <c r="AU144" s="861"/>
      <c r="AV144" s="861"/>
      <c r="AW144" s="861"/>
      <c r="AX144" s="861"/>
      <c r="AY144" s="861"/>
      <c r="AZ144" s="861"/>
      <c r="BA144" s="861"/>
      <c r="BB144" s="861"/>
      <c r="BC144" s="861"/>
      <c r="BD144" s="861"/>
      <c r="BE144" s="861"/>
      <c r="BF144" s="861"/>
      <c r="BG144" s="861"/>
      <c r="BH144" s="862"/>
    </row>
    <row r="145" spans="2:60" s="25" customFormat="1" ht="18" customHeight="1">
      <c r="B145" s="851" t="s">
        <v>1464</v>
      </c>
      <c r="C145" s="852"/>
      <c r="D145" s="852"/>
      <c r="E145" s="852"/>
      <c r="F145" s="852"/>
      <c r="G145" s="853"/>
      <c r="H145" s="851" t="s">
        <v>1465</v>
      </c>
      <c r="I145" s="852"/>
      <c r="J145" s="852"/>
      <c r="K145" s="852"/>
      <c r="L145" s="852"/>
      <c r="M145" s="852"/>
      <c r="N145" s="852"/>
      <c r="O145" s="852"/>
      <c r="P145" s="852"/>
      <c r="Q145" s="852"/>
      <c r="R145" s="852"/>
      <c r="S145" s="852"/>
      <c r="T145" s="852"/>
      <c r="U145" s="852"/>
      <c r="V145" s="852"/>
      <c r="W145" s="852"/>
      <c r="X145" s="852"/>
      <c r="Y145" s="852"/>
      <c r="Z145" s="852"/>
      <c r="AA145" s="852"/>
      <c r="AB145" s="852"/>
      <c r="AC145" s="852"/>
      <c r="AD145" s="852"/>
      <c r="AE145" s="852"/>
      <c r="AF145" s="852"/>
      <c r="AG145" s="852"/>
      <c r="AH145" s="852"/>
      <c r="AI145" s="852"/>
      <c r="AJ145" s="852"/>
      <c r="AK145" s="852"/>
      <c r="AL145" s="852"/>
      <c r="AM145" s="852"/>
      <c r="AN145" s="852"/>
      <c r="AO145" s="852"/>
      <c r="AP145" s="852"/>
      <c r="AQ145" s="852"/>
      <c r="AR145" s="852"/>
      <c r="AS145" s="852"/>
      <c r="AT145" s="852"/>
      <c r="AU145" s="852"/>
      <c r="AV145" s="852"/>
      <c r="AW145" s="852"/>
      <c r="AX145" s="852"/>
      <c r="AY145" s="852"/>
      <c r="AZ145" s="852"/>
      <c r="BA145" s="852"/>
      <c r="BB145" s="852"/>
      <c r="BC145" s="852"/>
      <c r="BD145" s="852"/>
      <c r="BE145" s="852"/>
      <c r="BF145" s="852"/>
      <c r="BG145" s="852"/>
      <c r="BH145" s="853"/>
    </row>
    <row r="146" spans="2:60" s="25" customFormat="1" ht="18" customHeight="1">
      <c r="B146" s="854"/>
      <c r="C146" s="855"/>
      <c r="D146" s="855"/>
      <c r="E146" s="855"/>
      <c r="F146" s="855"/>
      <c r="G146" s="856"/>
      <c r="H146" s="854"/>
      <c r="I146" s="855"/>
      <c r="J146" s="855"/>
      <c r="K146" s="855"/>
      <c r="L146" s="855"/>
      <c r="M146" s="855"/>
      <c r="N146" s="855"/>
      <c r="O146" s="855"/>
      <c r="P146" s="855"/>
      <c r="Q146" s="855"/>
      <c r="R146" s="855"/>
      <c r="S146" s="855"/>
      <c r="T146" s="855"/>
      <c r="U146" s="855"/>
      <c r="V146" s="855"/>
      <c r="W146" s="855"/>
      <c r="X146" s="855"/>
      <c r="Y146" s="855"/>
      <c r="Z146" s="855"/>
      <c r="AA146" s="855"/>
      <c r="AB146" s="855"/>
      <c r="AC146" s="855"/>
      <c r="AD146" s="855"/>
      <c r="AE146" s="855"/>
      <c r="AF146" s="855"/>
      <c r="AG146" s="855"/>
      <c r="AH146" s="855"/>
      <c r="AI146" s="855"/>
      <c r="AJ146" s="855"/>
      <c r="AK146" s="855"/>
      <c r="AL146" s="855"/>
      <c r="AM146" s="855"/>
      <c r="AN146" s="855"/>
      <c r="AO146" s="855"/>
      <c r="AP146" s="855"/>
      <c r="AQ146" s="855"/>
      <c r="AR146" s="855"/>
      <c r="AS146" s="855"/>
      <c r="AT146" s="855"/>
      <c r="AU146" s="855"/>
      <c r="AV146" s="855"/>
      <c r="AW146" s="855"/>
      <c r="AX146" s="855"/>
      <c r="AY146" s="855"/>
      <c r="AZ146" s="855"/>
      <c r="BA146" s="855"/>
      <c r="BB146" s="855"/>
      <c r="BC146" s="855"/>
      <c r="BD146" s="855"/>
      <c r="BE146" s="855"/>
      <c r="BF146" s="855"/>
      <c r="BG146" s="855"/>
      <c r="BH146" s="856"/>
    </row>
    <row r="147" spans="2:60" s="25" customFormat="1" ht="18" customHeight="1">
      <c r="B147" s="857" t="s">
        <v>1466</v>
      </c>
      <c r="C147" s="858"/>
      <c r="D147" s="858"/>
      <c r="E147" s="858"/>
      <c r="F147" s="858"/>
      <c r="G147" s="859"/>
      <c r="H147" s="857" t="s">
        <v>1467</v>
      </c>
      <c r="I147" s="858"/>
      <c r="J147" s="858"/>
      <c r="K147" s="858"/>
      <c r="L147" s="858"/>
      <c r="M147" s="858"/>
      <c r="N147" s="858"/>
      <c r="O147" s="858"/>
      <c r="P147" s="858"/>
      <c r="Q147" s="858"/>
      <c r="R147" s="858"/>
      <c r="S147" s="858"/>
      <c r="T147" s="858"/>
      <c r="U147" s="858"/>
      <c r="V147" s="858"/>
      <c r="W147" s="858"/>
      <c r="X147" s="858"/>
      <c r="Y147" s="858"/>
      <c r="Z147" s="858"/>
      <c r="AA147" s="858"/>
      <c r="AB147" s="858"/>
      <c r="AC147" s="858"/>
      <c r="AD147" s="858"/>
      <c r="AE147" s="858"/>
      <c r="AF147" s="858"/>
      <c r="AG147" s="858"/>
      <c r="AH147" s="858"/>
      <c r="AI147" s="858"/>
      <c r="AJ147" s="858"/>
      <c r="AK147" s="858"/>
      <c r="AL147" s="858"/>
      <c r="AM147" s="858"/>
      <c r="AN147" s="858"/>
      <c r="AO147" s="858"/>
      <c r="AP147" s="858"/>
      <c r="AQ147" s="858"/>
      <c r="AR147" s="858"/>
      <c r="AS147" s="858"/>
      <c r="AT147" s="858"/>
      <c r="AU147" s="858"/>
      <c r="AV147" s="858"/>
      <c r="AW147" s="858"/>
      <c r="AX147" s="858"/>
      <c r="AY147" s="858"/>
      <c r="AZ147" s="858"/>
      <c r="BA147" s="858"/>
      <c r="BB147" s="858"/>
      <c r="BC147" s="858"/>
      <c r="BD147" s="858"/>
      <c r="BE147" s="858"/>
      <c r="BF147" s="858"/>
      <c r="BG147" s="858"/>
      <c r="BH147" s="859"/>
    </row>
    <row r="148" spans="2:60" s="25" customFormat="1" ht="18" customHeight="1">
      <c r="B148" s="860"/>
      <c r="C148" s="861"/>
      <c r="D148" s="861"/>
      <c r="E148" s="861"/>
      <c r="F148" s="861"/>
      <c r="G148" s="862"/>
      <c r="H148" s="860"/>
      <c r="I148" s="861"/>
      <c r="J148" s="861"/>
      <c r="K148" s="861"/>
      <c r="L148" s="861"/>
      <c r="M148" s="861"/>
      <c r="N148" s="861"/>
      <c r="O148" s="861"/>
      <c r="P148" s="861"/>
      <c r="Q148" s="861"/>
      <c r="R148" s="861"/>
      <c r="S148" s="861"/>
      <c r="T148" s="861"/>
      <c r="U148" s="861"/>
      <c r="V148" s="861"/>
      <c r="W148" s="861"/>
      <c r="X148" s="861"/>
      <c r="Y148" s="861"/>
      <c r="Z148" s="861"/>
      <c r="AA148" s="861"/>
      <c r="AB148" s="861"/>
      <c r="AC148" s="861"/>
      <c r="AD148" s="861"/>
      <c r="AE148" s="861"/>
      <c r="AF148" s="861"/>
      <c r="AG148" s="861"/>
      <c r="AH148" s="861"/>
      <c r="AI148" s="861"/>
      <c r="AJ148" s="861"/>
      <c r="AK148" s="861"/>
      <c r="AL148" s="861"/>
      <c r="AM148" s="861"/>
      <c r="AN148" s="861"/>
      <c r="AO148" s="861"/>
      <c r="AP148" s="861"/>
      <c r="AQ148" s="861"/>
      <c r="AR148" s="861"/>
      <c r="AS148" s="861"/>
      <c r="AT148" s="861"/>
      <c r="AU148" s="861"/>
      <c r="AV148" s="861"/>
      <c r="AW148" s="861"/>
      <c r="AX148" s="861"/>
      <c r="AY148" s="861"/>
      <c r="AZ148" s="861"/>
      <c r="BA148" s="861"/>
      <c r="BB148" s="861"/>
      <c r="BC148" s="861"/>
      <c r="BD148" s="861"/>
      <c r="BE148" s="861"/>
      <c r="BF148" s="861"/>
      <c r="BG148" s="861"/>
      <c r="BH148" s="862"/>
    </row>
    <row r="149" spans="2:60" s="25" customFormat="1" ht="18" customHeight="1">
      <c r="B149" s="851" t="s">
        <v>1468</v>
      </c>
      <c r="C149" s="852"/>
      <c r="D149" s="852"/>
      <c r="E149" s="852"/>
      <c r="F149" s="852"/>
      <c r="G149" s="853"/>
      <c r="H149" s="851" t="s">
        <v>1469</v>
      </c>
      <c r="I149" s="852"/>
      <c r="J149" s="852"/>
      <c r="K149" s="852"/>
      <c r="L149" s="852"/>
      <c r="M149" s="852"/>
      <c r="N149" s="852"/>
      <c r="O149" s="852"/>
      <c r="P149" s="852"/>
      <c r="Q149" s="852"/>
      <c r="R149" s="852"/>
      <c r="S149" s="852"/>
      <c r="T149" s="852"/>
      <c r="U149" s="852"/>
      <c r="V149" s="852"/>
      <c r="W149" s="852"/>
      <c r="X149" s="852"/>
      <c r="Y149" s="852"/>
      <c r="Z149" s="852"/>
      <c r="AA149" s="852"/>
      <c r="AB149" s="852"/>
      <c r="AC149" s="852"/>
      <c r="AD149" s="852"/>
      <c r="AE149" s="852"/>
      <c r="AF149" s="852"/>
      <c r="AG149" s="852"/>
      <c r="AH149" s="852"/>
      <c r="AI149" s="852"/>
      <c r="AJ149" s="852"/>
      <c r="AK149" s="852"/>
      <c r="AL149" s="852"/>
      <c r="AM149" s="852"/>
      <c r="AN149" s="852"/>
      <c r="AO149" s="852"/>
      <c r="AP149" s="852"/>
      <c r="AQ149" s="852"/>
      <c r="AR149" s="852"/>
      <c r="AS149" s="852"/>
      <c r="AT149" s="852"/>
      <c r="AU149" s="852"/>
      <c r="AV149" s="852"/>
      <c r="AW149" s="852"/>
      <c r="AX149" s="852"/>
      <c r="AY149" s="852"/>
      <c r="AZ149" s="852"/>
      <c r="BA149" s="852"/>
      <c r="BB149" s="852"/>
      <c r="BC149" s="852"/>
      <c r="BD149" s="852"/>
      <c r="BE149" s="852"/>
      <c r="BF149" s="852"/>
      <c r="BG149" s="852"/>
      <c r="BH149" s="853"/>
    </row>
    <row r="150" spans="2:60" s="25" customFormat="1" ht="18" customHeight="1">
      <c r="B150" s="854"/>
      <c r="C150" s="855"/>
      <c r="D150" s="855"/>
      <c r="E150" s="855"/>
      <c r="F150" s="855"/>
      <c r="G150" s="856"/>
      <c r="H150" s="854"/>
      <c r="I150" s="855"/>
      <c r="J150" s="855"/>
      <c r="K150" s="855"/>
      <c r="L150" s="855"/>
      <c r="M150" s="855"/>
      <c r="N150" s="855"/>
      <c r="O150" s="855"/>
      <c r="P150" s="855"/>
      <c r="Q150" s="855"/>
      <c r="R150" s="855"/>
      <c r="S150" s="855"/>
      <c r="T150" s="855"/>
      <c r="U150" s="855"/>
      <c r="V150" s="855"/>
      <c r="W150" s="855"/>
      <c r="X150" s="855"/>
      <c r="Y150" s="855"/>
      <c r="Z150" s="855"/>
      <c r="AA150" s="855"/>
      <c r="AB150" s="855"/>
      <c r="AC150" s="855"/>
      <c r="AD150" s="855"/>
      <c r="AE150" s="855"/>
      <c r="AF150" s="855"/>
      <c r="AG150" s="855"/>
      <c r="AH150" s="855"/>
      <c r="AI150" s="855"/>
      <c r="AJ150" s="855"/>
      <c r="AK150" s="855"/>
      <c r="AL150" s="855"/>
      <c r="AM150" s="855"/>
      <c r="AN150" s="855"/>
      <c r="AO150" s="855"/>
      <c r="AP150" s="855"/>
      <c r="AQ150" s="855"/>
      <c r="AR150" s="855"/>
      <c r="AS150" s="855"/>
      <c r="AT150" s="855"/>
      <c r="AU150" s="855"/>
      <c r="AV150" s="855"/>
      <c r="AW150" s="855"/>
      <c r="AX150" s="855"/>
      <c r="AY150" s="855"/>
      <c r="AZ150" s="855"/>
      <c r="BA150" s="855"/>
      <c r="BB150" s="855"/>
      <c r="BC150" s="855"/>
      <c r="BD150" s="855"/>
      <c r="BE150" s="855"/>
      <c r="BF150" s="855"/>
      <c r="BG150" s="855"/>
      <c r="BH150" s="856"/>
    </row>
    <row r="151" spans="2:60" s="25" customFormat="1" ht="18" customHeight="1">
      <c r="B151" s="857" t="s">
        <v>1470</v>
      </c>
      <c r="C151" s="858"/>
      <c r="D151" s="858"/>
      <c r="E151" s="858"/>
      <c r="F151" s="858"/>
      <c r="G151" s="859"/>
      <c r="H151" s="857" t="s">
        <v>1471</v>
      </c>
      <c r="I151" s="858"/>
      <c r="J151" s="858"/>
      <c r="K151" s="858"/>
      <c r="L151" s="858"/>
      <c r="M151" s="858"/>
      <c r="N151" s="858"/>
      <c r="O151" s="858"/>
      <c r="P151" s="858"/>
      <c r="Q151" s="858"/>
      <c r="R151" s="858"/>
      <c r="S151" s="858"/>
      <c r="T151" s="858"/>
      <c r="U151" s="858"/>
      <c r="V151" s="858"/>
      <c r="W151" s="858"/>
      <c r="X151" s="858"/>
      <c r="Y151" s="858"/>
      <c r="Z151" s="858"/>
      <c r="AA151" s="858"/>
      <c r="AB151" s="858"/>
      <c r="AC151" s="858"/>
      <c r="AD151" s="858"/>
      <c r="AE151" s="858"/>
      <c r="AF151" s="858"/>
      <c r="AG151" s="858"/>
      <c r="AH151" s="858"/>
      <c r="AI151" s="858"/>
      <c r="AJ151" s="858"/>
      <c r="AK151" s="858"/>
      <c r="AL151" s="858"/>
      <c r="AM151" s="858"/>
      <c r="AN151" s="858"/>
      <c r="AO151" s="858"/>
      <c r="AP151" s="858"/>
      <c r="AQ151" s="858"/>
      <c r="AR151" s="858"/>
      <c r="AS151" s="858"/>
      <c r="AT151" s="858"/>
      <c r="AU151" s="858"/>
      <c r="AV151" s="858"/>
      <c r="AW151" s="858"/>
      <c r="AX151" s="858"/>
      <c r="AY151" s="858"/>
      <c r="AZ151" s="858"/>
      <c r="BA151" s="858"/>
      <c r="BB151" s="858"/>
      <c r="BC151" s="858"/>
      <c r="BD151" s="858"/>
      <c r="BE151" s="858"/>
      <c r="BF151" s="858"/>
      <c r="BG151" s="858"/>
      <c r="BH151" s="859"/>
    </row>
    <row r="152" spans="2:60" s="25" customFormat="1" ht="18" customHeight="1">
      <c r="B152" s="860"/>
      <c r="C152" s="861"/>
      <c r="D152" s="861"/>
      <c r="E152" s="861"/>
      <c r="F152" s="861"/>
      <c r="G152" s="862"/>
      <c r="H152" s="860"/>
      <c r="I152" s="861"/>
      <c r="J152" s="861"/>
      <c r="K152" s="861"/>
      <c r="L152" s="861"/>
      <c r="M152" s="861"/>
      <c r="N152" s="861"/>
      <c r="O152" s="861"/>
      <c r="P152" s="861"/>
      <c r="Q152" s="861"/>
      <c r="R152" s="861"/>
      <c r="S152" s="861"/>
      <c r="T152" s="861"/>
      <c r="U152" s="861"/>
      <c r="V152" s="861"/>
      <c r="W152" s="861"/>
      <c r="X152" s="861"/>
      <c r="Y152" s="861"/>
      <c r="Z152" s="861"/>
      <c r="AA152" s="861"/>
      <c r="AB152" s="861"/>
      <c r="AC152" s="861"/>
      <c r="AD152" s="861"/>
      <c r="AE152" s="861"/>
      <c r="AF152" s="861"/>
      <c r="AG152" s="861"/>
      <c r="AH152" s="861"/>
      <c r="AI152" s="861"/>
      <c r="AJ152" s="861"/>
      <c r="AK152" s="861"/>
      <c r="AL152" s="861"/>
      <c r="AM152" s="861"/>
      <c r="AN152" s="861"/>
      <c r="AO152" s="861"/>
      <c r="AP152" s="861"/>
      <c r="AQ152" s="861"/>
      <c r="AR152" s="861"/>
      <c r="AS152" s="861"/>
      <c r="AT152" s="861"/>
      <c r="AU152" s="861"/>
      <c r="AV152" s="861"/>
      <c r="AW152" s="861"/>
      <c r="AX152" s="861"/>
      <c r="AY152" s="861"/>
      <c r="AZ152" s="861"/>
      <c r="BA152" s="861"/>
      <c r="BB152" s="861"/>
      <c r="BC152" s="861"/>
      <c r="BD152" s="861"/>
      <c r="BE152" s="861"/>
      <c r="BF152" s="861"/>
      <c r="BG152" s="861"/>
      <c r="BH152" s="862"/>
    </row>
    <row r="153" spans="2:60" s="25" customFormat="1" ht="18" customHeight="1">
      <c r="B153" s="851" t="s">
        <v>1472</v>
      </c>
      <c r="C153" s="852"/>
      <c r="D153" s="852"/>
      <c r="E153" s="852"/>
      <c r="F153" s="852"/>
      <c r="G153" s="853"/>
      <c r="H153" s="851" t="s">
        <v>1473</v>
      </c>
      <c r="I153" s="852"/>
      <c r="J153" s="852"/>
      <c r="K153" s="852"/>
      <c r="L153" s="852"/>
      <c r="M153" s="852"/>
      <c r="N153" s="852"/>
      <c r="O153" s="852"/>
      <c r="P153" s="852"/>
      <c r="Q153" s="852"/>
      <c r="R153" s="852"/>
      <c r="S153" s="852"/>
      <c r="T153" s="852"/>
      <c r="U153" s="852"/>
      <c r="V153" s="852"/>
      <c r="W153" s="852"/>
      <c r="X153" s="852"/>
      <c r="Y153" s="852"/>
      <c r="Z153" s="852"/>
      <c r="AA153" s="852"/>
      <c r="AB153" s="852"/>
      <c r="AC153" s="852"/>
      <c r="AD153" s="852"/>
      <c r="AE153" s="852"/>
      <c r="AF153" s="852"/>
      <c r="AG153" s="852"/>
      <c r="AH153" s="852"/>
      <c r="AI153" s="852"/>
      <c r="AJ153" s="852"/>
      <c r="AK153" s="852"/>
      <c r="AL153" s="852"/>
      <c r="AM153" s="852"/>
      <c r="AN153" s="852"/>
      <c r="AO153" s="852"/>
      <c r="AP153" s="852"/>
      <c r="AQ153" s="852"/>
      <c r="AR153" s="852"/>
      <c r="AS153" s="852"/>
      <c r="AT153" s="852"/>
      <c r="AU153" s="852"/>
      <c r="AV153" s="852"/>
      <c r="AW153" s="852"/>
      <c r="AX153" s="852"/>
      <c r="AY153" s="852"/>
      <c r="AZ153" s="852"/>
      <c r="BA153" s="852"/>
      <c r="BB153" s="852"/>
      <c r="BC153" s="852"/>
      <c r="BD153" s="852"/>
      <c r="BE153" s="852"/>
      <c r="BF153" s="852"/>
      <c r="BG153" s="852"/>
      <c r="BH153" s="853"/>
    </row>
    <row r="154" spans="2:60" s="25" customFormat="1" ht="18" customHeight="1">
      <c r="B154" s="854"/>
      <c r="C154" s="855"/>
      <c r="D154" s="855"/>
      <c r="E154" s="855"/>
      <c r="F154" s="855"/>
      <c r="G154" s="856"/>
      <c r="H154" s="854"/>
      <c r="I154" s="855"/>
      <c r="J154" s="855"/>
      <c r="K154" s="855"/>
      <c r="L154" s="855"/>
      <c r="M154" s="855"/>
      <c r="N154" s="855"/>
      <c r="O154" s="855"/>
      <c r="P154" s="855"/>
      <c r="Q154" s="855"/>
      <c r="R154" s="855"/>
      <c r="S154" s="855"/>
      <c r="T154" s="855"/>
      <c r="U154" s="855"/>
      <c r="V154" s="855"/>
      <c r="W154" s="855"/>
      <c r="X154" s="855"/>
      <c r="Y154" s="855"/>
      <c r="Z154" s="855"/>
      <c r="AA154" s="855"/>
      <c r="AB154" s="855"/>
      <c r="AC154" s="855"/>
      <c r="AD154" s="855"/>
      <c r="AE154" s="855"/>
      <c r="AF154" s="855"/>
      <c r="AG154" s="855"/>
      <c r="AH154" s="855"/>
      <c r="AI154" s="855"/>
      <c r="AJ154" s="855"/>
      <c r="AK154" s="855"/>
      <c r="AL154" s="855"/>
      <c r="AM154" s="855"/>
      <c r="AN154" s="855"/>
      <c r="AO154" s="855"/>
      <c r="AP154" s="855"/>
      <c r="AQ154" s="855"/>
      <c r="AR154" s="855"/>
      <c r="AS154" s="855"/>
      <c r="AT154" s="855"/>
      <c r="AU154" s="855"/>
      <c r="AV154" s="855"/>
      <c r="AW154" s="855"/>
      <c r="AX154" s="855"/>
      <c r="AY154" s="855"/>
      <c r="AZ154" s="855"/>
      <c r="BA154" s="855"/>
      <c r="BB154" s="855"/>
      <c r="BC154" s="855"/>
      <c r="BD154" s="855"/>
      <c r="BE154" s="855"/>
      <c r="BF154" s="855"/>
      <c r="BG154" s="855"/>
      <c r="BH154" s="856"/>
    </row>
    <row r="155" spans="2:60" s="25" customFormat="1" ht="18" customHeight="1">
      <c r="B155" s="857" t="s">
        <v>1474</v>
      </c>
      <c r="C155" s="858"/>
      <c r="D155" s="858"/>
      <c r="E155" s="858"/>
      <c r="F155" s="858"/>
      <c r="G155" s="859"/>
      <c r="H155" s="857" t="s">
        <v>1475</v>
      </c>
      <c r="I155" s="858"/>
      <c r="J155" s="858"/>
      <c r="K155" s="858"/>
      <c r="L155" s="858"/>
      <c r="M155" s="858"/>
      <c r="N155" s="858"/>
      <c r="O155" s="858"/>
      <c r="P155" s="858"/>
      <c r="Q155" s="858"/>
      <c r="R155" s="858"/>
      <c r="S155" s="858"/>
      <c r="T155" s="858"/>
      <c r="U155" s="858"/>
      <c r="V155" s="858"/>
      <c r="W155" s="858"/>
      <c r="X155" s="858"/>
      <c r="Y155" s="858"/>
      <c r="Z155" s="858"/>
      <c r="AA155" s="858"/>
      <c r="AB155" s="858"/>
      <c r="AC155" s="858"/>
      <c r="AD155" s="858"/>
      <c r="AE155" s="858"/>
      <c r="AF155" s="858"/>
      <c r="AG155" s="858"/>
      <c r="AH155" s="858"/>
      <c r="AI155" s="858"/>
      <c r="AJ155" s="858"/>
      <c r="AK155" s="858"/>
      <c r="AL155" s="858"/>
      <c r="AM155" s="858"/>
      <c r="AN155" s="858"/>
      <c r="AO155" s="858"/>
      <c r="AP155" s="858"/>
      <c r="AQ155" s="858"/>
      <c r="AR155" s="858"/>
      <c r="AS155" s="858"/>
      <c r="AT155" s="858"/>
      <c r="AU155" s="858"/>
      <c r="AV155" s="858"/>
      <c r="AW155" s="858"/>
      <c r="AX155" s="858"/>
      <c r="AY155" s="858"/>
      <c r="AZ155" s="858"/>
      <c r="BA155" s="858"/>
      <c r="BB155" s="858"/>
      <c r="BC155" s="858"/>
      <c r="BD155" s="858"/>
      <c r="BE155" s="858"/>
      <c r="BF155" s="858"/>
      <c r="BG155" s="858"/>
      <c r="BH155" s="859"/>
    </row>
    <row r="156" spans="2:60" s="25" customFormat="1" ht="18" customHeight="1">
      <c r="B156" s="860"/>
      <c r="C156" s="861"/>
      <c r="D156" s="861"/>
      <c r="E156" s="861"/>
      <c r="F156" s="861"/>
      <c r="G156" s="862"/>
      <c r="H156" s="860"/>
      <c r="I156" s="861"/>
      <c r="J156" s="861"/>
      <c r="K156" s="861"/>
      <c r="L156" s="861"/>
      <c r="M156" s="861"/>
      <c r="N156" s="861"/>
      <c r="O156" s="861"/>
      <c r="P156" s="861"/>
      <c r="Q156" s="861"/>
      <c r="R156" s="861"/>
      <c r="S156" s="861"/>
      <c r="T156" s="861"/>
      <c r="U156" s="861"/>
      <c r="V156" s="861"/>
      <c r="W156" s="861"/>
      <c r="X156" s="861"/>
      <c r="Y156" s="861"/>
      <c r="Z156" s="861"/>
      <c r="AA156" s="861"/>
      <c r="AB156" s="861"/>
      <c r="AC156" s="861"/>
      <c r="AD156" s="861"/>
      <c r="AE156" s="861"/>
      <c r="AF156" s="861"/>
      <c r="AG156" s="861"/>
      <c r="AH156" s="861"/>
      <c r="AI156" s="861"/>
      <c r="AJ156" s="861"/>
      <c r="AK156" s="861"/>
      <c r="AL156" s="861"/>
      <c r="AM156" s="861"/>
      <c r="AN156" s="861"/>
      <c r="AO156" s="861"/>
      <c r="AP156" s="861"/>
      <c r="AQ156" s="861"/>
      <c r="AR156" s="861"/>
      <c r="AS156" s="861"/>
      <c r="AT156" s="861"/>
      <c r="AU156" s="861"/>
      <c r="AV156" s="861"/>
      <c r="AW156" s="861"/>
      <c r="AX156" s="861"/>
      <c r="AY156" s="861"/>
      <c r="AZ156" s="861"/>
      <c r="BA156" s="861"/>
      <c r="BB156" s="861"/>
      <c r="BC156" s="861"/>
      <c r="BD156" s="861"/>
      <c r="BE156" s="861"/>
      <c r="BF156" s="861"/>
      <c r="BG156" s="861"/>
      <c r="BH156" s="862"/>
    </row>
    <row r="157" spans="2:60" s="25" customFormat="1" ht="18" customHeight="1">
      <c r="B157" s="851" t="s">
        <v>1476</v>
      </c>
      <c r="C157" s="852"/>
      <c r="D157" s="852"/>
      <c r="E157" s="852"/>
      <c r="F157" s="852"/>
      <c r="G157" s="853"/>
      <c r="H157" s="851" t="s">
        <v>1477</v>
      </c>
      <c r="I157" s="852"/>
      <c r="J157" s="852"/>
      <c r="K157" s="852"/>
      <c r="L157" s="852"/>
      <c r="M157" s="852"/>
      <c r="N157" s="852"/>
      <c r="O157" s="852"/>
      <c r="P157" s="852"/>
      <c r="Q157" s="852"/>
      <c r="R157" s="852"/>
      <c r="S157" s="852"/>
      <c r="T157" s="852"/>
      <c r="U157" s="852"/>
      <c r="V157" s="852"/>
      <c r="W157" s="852"/>
      <c r="X157" s="852"/>
      <c r="Y157" s="852"/>
      <c r="Z157" s="852"/>
      <c r="AA157" s="852"/>
      <c r="AB157" s="852"/>
      <c r="AC157" s="852"/>
      <c r="AD157" s="852"/>
      <c r="AE157" s="852"/>
      <c r="AF157" s="852"/>
      <c r="AG157" s="852"/>
      <c r="AH157" s="852"/>
      <c r="AI157" s="852"/>
      <c r="AJ157" s="852"/>
      <c r="AK157" s="852"/>
      <c r="AL157" s="852"/>
      <c r="AM157" s="852"/>
      <c r="AN157" s="852"/>
      <c r="AO157" s="852"/>
      <c r="AP157" s="852"/>
      <c r="AQ157" s="852"/>
      <c r="AR157" s="852"/>
      <c r="AS157" s="852"/>
      <c r="AT157" s="852"/>
      <c r="AU157" s="852"/>
      <c r="AV157" s="852"/>
      <c r="AW157" s="852"/>
      <c r="AX157" s="852"/>
      <c r="AY157" s="852"/>
      <c r="AZ157" s="852"/>
      <c r="BA157" s="852"/>
      <c r="BB157" s="852"/>
      <c r="BC157" s="852"/>
      <c r="BD157" s="852"/>
      <c r="BE157" s="852"/>
      <c r="BF157" s="852"/>
      <c r="BG157" s="852"/>
      <c r="BH157" s="853"/>
    </row>
    <row r="158" spans="2:60" s="25" customFormat="1" ht="18" customHeight="1">
      <c r="B158" s="854"/>
      <c r="C158" s="855"/>
      <c r="D158" s="855"/>
      <c r="E158" s="855"/>
      <c r="F158" s="855"/>
      <c r="G158" s="856"/>
      <c r="H158" s="854"/>
      <c r="I158" s="855"/>
      <c r="J158" s="855"/>
      <c r="K158" s="855"/>
      <c r="L158" s="855"/>
      <c r="M158" s="855"/>
      <c r="N158" s="855"/>
      <c r="O158" s="855"/>
      <c r="P158" s="855"/>
      <c r="Q158" s="855"/>
      <c r="R158" s="855"/>
      <c r="S158" s="855"/>
      <c r="T158" s="855"/>
      <c r="U158" s="855"/>
      <c r="V158" s="855"/>
      <c r="W158" s="855"/>
      <c r="X158" s="855"/>
      <c r="Y158" s="855"/>
      <c r="Z158" s="855"/>
      <c r="AA158" s="855"/>
      <c r="AB158" s="855"/>
      <c r="AC158" s="855"/>
      <c r="AD158" s="855"/>
      <c r="AE158" s="855"/>
      <c r="AF158" s="855"/>
      <c r="AG158" s="855"/>
      <c r="AH158" s="855"/>
      <c r="AI158" s="855"/>
      <c r="AJ158" s="855"/>
      <c r="AK158" s="855"/>
      <c r="AL158" s="855"/>
      <c r="AM158" s="855"/>
      <c r="AN158" s="855"/>
      <c r="AO158" s="855"/>
      <c r="AP158" s="855"/>
      <c r="AQ158" s="855"/>
      <c r="AR158" s="855"/>
      <c r="AS158" s="855"/>
      <c r="AT158" s="855"/>
      <c r="AU158" s="855"/>
      <c r="AV158" s="855"/>
      <c r="AW158" s="855"/>
      <c r="AX158" s="855"/>
      <c r="AY158" s="855"/>
      <c r="AZ158" s="855"/>
      <c r="BA158" s="855"/>
      <c r="BB158" s="855"/>
      <c r="BC158" s="855"/>
      <c r="BD158" s="855"/>
      <c r="BE158" s="855"/>
      <c r="BF158" s="855"/>
      <c r="BG158" s="855"/>
      <c r="BH158" s="856"/>
    </row>
    <row r="159" spans="2:60" s="25" customFormat="1" ht="18" customHeight="1">
      <c r="B159" s="857" t="s">
        <v>1478</v>
      </c>
      <c r="C159" s="858"/>
      <c r="D159" s="858"/>
      <c r="E159" s="858"/>
      <c r="F159" s="858"/>
      <c r="G159" s="859"/>
      <c r="H159" s="857" t="s">
        <v>1479</v>
      </c>
      <c r="I159" s="858"/>
      <c r="J159" s="858"/>
      <c r="K159" s="858"/>
      <c r="L159" s="858"/>
      <c r="M159" s="858"/>
      <c r="N159" s="858"/>
      <c r="O159" s="858"/>
      <c r="P159" s="858"/>
      <c r="Q159" s="858"/>
      <c r="R159" s="858"/>
      <c r="S159" s="858"/>
      <c r="T159" s="858"/>
      <c r="U159" s="858"/>
      <c r="V159" s="858"/>
      <c r="W159" s="858"/>
      <c r="X159" s="858"/>
      <c r="Y159" s="858"/>
      <c r="Z159" s="858"/>
      <c r="AA159" s="858"/>
      <c r="AB159" s="858"/>
      <c r="AC159" s="858"/>
      <c r="AD159" s="858"/>
      <c r="AE159" s="858"/>
      <c r="AF159" s="858"/>
      <c r="AG159" s="858"/>
      <c r="AH159" s="858"/>
      <c r="AI159" s="858"/>
      <c r="AJ159" s="858"/>
      <c r="AK159" s="858"/>
      <c r="AL159" s="858"/>
      <c r="AM159" s="858"/>
      <c r="AN159" s="858"/>
      <c r="AO159" s="858"/>
      <c r="AP159" s="858"/>
      <c r="AQ159" s="858"/>
      <c r="AR159" s="858"/>
      <c r="AS159" s="858"/>
      <c r="AT159" s="858"/>
      <c r="AU159" s="858"/>
      <c r="AV159" s="858"/>
      <c r="AW159" s="858"/>
      <c r="AX159" s="858"/>
      <c r="AY159" s="858"/>
      <c r="AZ159" s="858"/>
      <c r="BA159" s="858"/>
      <c r="BB159" s="858"/>
      <c r="BC159" s="858"/>
      <c r="BD159" s="858"/>
      <c r="BE159" s="858"/>
      <c r="BF159" s="858"/>
      <c r="BG159" s="858"/>
      <c r="BH159" s="859"/>
    </row>
    <row r="160" spans="2:60" s="25" customFormat="1" ht="18" customHeight="1">
      <c r="B160" s="860"/>
      <c r="C160" s="861"/>
      <c r="D160" s="861"/>
      <c r="E160" s="861"/>
      <c r="F160" s="861"/>
      <c r="G160" s="862"/>
      <c r="H160" s="860"/>
      <c r="I160" s="861"/>
      <c r="J160" s="861"/>
      <c r="K160" s="861"/>
      <c r="L160" s="861"/>
      <c r="M160" s="861"/>
      <c r="N160" s="861"/>
      <c r="O160" s="861"/>
      <c r="P160" s="861"/>
      <c r="Q160" s="861"/>
      <c r="R160" s="861"/>
      <c r="S160" s="861"/>
      <c r="T160" s="861"/>
      <c r="U160" s="861"/>
      <c r="V160" s="861"/>
      <c r="W160" s="861"/>
      <c r="X160" s="861"/>
      <c r="Y160" s="861"/>
      <c r="Z160" s="861"/>
      <c r="AA160" s="861"/>
      <c r="AB160" s="861"/>
      <c r="AC160" s="861"/>
      <c r="AD160" s="861"/>
      <c r="AE160" s="861"/>
      <c r="AF160" s="861"/>
      <c r="AG160" s="861"/>
      <c r="AH160" s="861"/>
      <c r="AI160" s="861"/>
      <c r="AJ160" s="861"/>
      <c r="AK160" s="861"/>
      <c r="AL160" s="861"/>
      <c r="AM160" s="861"/>
      <c r="AN160" s="861"/>
      <c r="AO160" s="861"/>
      <c r="AP160" s="861"/>
      <c r="AQ160" s="861"/>
      <c r="AR160" s="861"/>
      <c r="AS160" s="861"/>
      <c r="AT160" s="861"/>
      <c r="AU160" s="861"/>
      <c r="AV160" s="861"/>
      <c r="AW160" s="861"/>
      <c r="AX160" s="861"/>
      <c r="AY160" s="861"/>
      <c r="AZ160" s="861"/>
      <c r="BA160" s="861"/>
      <c r="BB160" s="861"/>
      <c r="BC160" s="861"/>
      <c r="BD160" s="861"/>
      <c r="BE160" s="861"/>
      <c r="BF160" s="861"/>
      <c r="BG160" s="861"/>
      <c r="BH160" s="862"/>
    </row>
    <row r="161" spans="2:60" s="25" customFormat="1" ht="18" customHeight="1">
      <c r="B161" s="851" t="s">
        <v>1480</v>
      </c>
      <c r="C161" s="852"/>
      <c r="D161" s="852"/>
      <c r="E161" s="852"/>
      <c r="F161" s="852"/>
      <c r="G161" s="853"/>
      <c r="H161" s="851" t="s">
        <v>1481</v>
      </c>
      <c r="I161" s="852"/>
      <c r="J161" s="852"/>
      <c r="K161" s="852"/>
      <c r="L161" s="852"/>
      <c r="M161" s="852"/>
      <c r="N161" s="852"/>
      <c r="O161" s="852"/>
      <c r="P161" s="852"/>
      <c r="Q161" s="852"/>
      <c r="R161" s="852"/>
      <c r="S161" s="852"/>
      <c r="T161" s="852"/>
      <c r="U161" s="852"/>
      <c r="V161" s="852"/>
      <c r="W161" s="852"/>
      <c r="X161" s="852"/>
      <c r="Y161" s="852"/>
      <c r="Z161" s="852"/>
      <c r="AA161" s="852"/>
      <c r="AB161" s="852"/>
      <c r="AC161" s="852"/>
      <c r="AD161" s="852"/>
      <c r="AE161" s="852"/>
      <c r="AF161" s="852"/>
      <c r="AG161" s="852"/>
      <c r="AH161" s="852"/>
      <c r="AI161" s="852"/>
      <c r="AJ161" s="852"/>
      <c r="AK161" s="852"/>
      <c r="AL161" s="852"/>
      <c r="AM161" s="852"/>
      <c r="AN161" s="852"/>
      <c r="AO161" s="852"/>
      <c r="AP161" s="852"/>
      <c r="AQ161" s="852"/>
      <c r="AR161" s="852"/>
      <c r="AS161" s="852"/>
      <c r="AT161" s="852"/>
      <c r="AU161" s="852"/>
      <c r="AV161" s="852"/>
      <c r="AW161" s="852"/>
      <c r="AX161" s="852"/>
      <c r="AY161" s="852"/>
      <c r="AZ161" s="852"/>
      <c r="BA161" s="852"/>
      <c r="BB161" s="852"/>
      <c r="BC161" s="852"/>
      <c r="BD161" s="852"/>
      <c r="BE161" s="852"/>
      <c r="BF161" s="852"/>
      <c r="BG161" s="852"/>
      <c r="BH161" s="853"/>
    </row>
    <row r="162" spans="2:60" s="25" customFormat="1" ht="18" customHeight="1">
      <c r="B162" s="854"/>
      <c r="C162" s="855"/>
      <c r="D162" s="855"/>
      <c r="E162" s="855"/>
      <c r="F162" s="855"/>
      <c r="G162" s="856"/>
      <c r="H162" s="854"/>
      <c r="I162" s="855"/>
      <c r="J162" s="855"/>
      <c r="K162" s="855"/>
      <c r="L162" s="855"/>
      <c r="M162" s="855"/>
      <c r="N162" s="855"/>
      <c r="O162" s="855"/>
      <c r="P162" s="855"/>
      <c r="Q162" s="855"/>
      <c r="R162" s="855"/>
      <c r="S162" s="855"/>
      <c r="T162" s="855"/>
      <c r="U162" s="855"/>
      <c r="V162" s="855"/>
      <c r="W162" s="855"/>
      <c r="X162" s="855"/>
      <c r="Y162" s="855"/>
      <c r="Z162" s="855"/>
      <c r="AA162" s="855"/>
      <c r="AB162" s="855"/>
      <c r="AC162" s="855"/>
      <c r="AD162" s="855"/>
      <c r="AE162" s="855"/>
      <c r="AF162" s="855"/>
      <c r="AG162" s="855"/>
      <c r="AH162" s="855"/>
      <c r="AI162" s="855"/>
      <c r="AJ162" s="855"/>
      <c r="AK162" s="855"/>
      <c r="AL162" s="855"/>
      <c r="AM162" s="855"/>
      <c r="AN162" s="855"/>
      <c r="AO162" s="855"/>
      <c r="AP162" s="855"/>
      <c r="AQ162" s="855"/>
      <c r="AR162" s="855"/>
      <c r="AS162" s="855"/>
      <c r="AT162" s="855"/>
      <c r="AU162" s="855"/>
      <c r="AV162" s="855"/>
      <c r="AW162" s="855"/>
      <c r="AX162" s="855"/>
      <c r="AY162" s="855"/>
      <c r="AZ162" s="855"/>
      <c r="BA162" s="855"/>
      <c r="BB162" s="855"/>
      <c r="BC162" s="855"/>
      <c r="BD162" s="855"/>
      <c r="BE162" s="855"/>
      <c r="BF162" s="855"/>
      <c r="BG162" s="855"/>
      <c r="BH162" s="856"/>
    </row>
    <row r="163" spans="2:60" s="25" customFormat="1" ht="18" customHeight="1">
      <c r="B163" s="857" t="s">
        <v>1482</v>
      </c>
      <c r="C163" s="858"/>
      <c r="D163" s="858"/>
      <c r="E163" s="858"/>
      <c r="F163" s="858"/>
      <c r="G163" s="859"/>
      <c r="H163" s="857" t="s">
        <v>1483</v>
      </c>
      <c r="I163" s="858"/>
      <c r="J163" s="858"/>
      <c r="K163" s="858"/>
      <c r="L163" s="858"/>
      <c r="M163" s="858"/>
      <c r="N163" s="858"/>
      <c r="O163" s="858"/>
      <c r="P163" s="858"/>
      <c r="Q163" s="858"/>
      <c r="R163" s="858"/>
      <c r="S163" s="858"/>
      <c r="T163" s="858"/>
      <c r="U163" s="858"/>
      <c r="V163" s="858"/>
      <c r="W163" s="858"/>
      <c r="X163" s="858"/>
      <c r="Y163" s="858"/>
      <c r="Z163" s="858"/>
      <c r="AA163" s="858"/>
      <c r="AB163" s="858"/>
      <c r="AC163" s="858"/>
      <c r="AD163" s="858"/>
      <c r="AE163" s="858"/>
      <c r="AF163" s="858"/>
      <c r="AG163" s="858"/>
      <c r="AH163" s="858"/>
      <c r="AI163" s="858"/>
      <c r="AJ163" s="858"/>
      <c r="AK163" s="858"/>
      <c r="AL163" s="858"/>
      <c r="AM163" s="858"/>
      <c r="AN163" s="858"/>
      <c r="AO163" s="858"/>
      <c r="AP163" s="858"/>
      <c r="AQ163" s="858"/>
      <c r="AR163" s="858"/>
      <c r="AS163" s="858"/>
      <c r="AT163" s="858"/>
      <c r="AU163" s="858"/>
      <c r="AV163" s="858"/>
      <c r="AW163" s="858"/>
      <c r="AX163" s="858"/>
      <c r="AY163" s="858"/>
      <c r="AZ163" s="858"/>
      <c r="BA163" s="858"/>
      <c r="BB163" s="858"/>
      <c r="BC163" s="858"/>
      <c r="BD163" s="858"/>
      <c r="BE163" s="858"/>
      <c r="BF163" s="858"/>
      <c r="BG163" s="858"/>
      <c r="BH163" s="859"/>
    </row>
    <row r="164" spans="2:60" s="25" customFormat="1" ht="18" customHeight="1">
      <c r="B164" s="860"/>
      <c r="C164" s="861"/>
      <c r="D164" s="861"/>
      <c r="E164" s="861"/>
      <c r="F164" s="861"/>
      <c r="G164" s="862"/>
      <c r="H164" s="860"/>
      <c r="I164" s="861"/>
      <c r="J164" s="861"/>
      <c r="K164" s="861"/>
      <c r="L164" s="861"/>
      <c r="M164" s="861"/>
      <c r="N164" s="861"/>
      <c r="O164" s="861"/>
      <c r="P164" s="861"/>
      <c r="Q164" s="861"/>
      <c r="R164" s="861"/>
      <c r="S164" s="861"/>
      <c r="T164" s="861"/>
      <c r="U164" s="861"/>
      <c r="V164" s="861"/>
      <c r="W164" s="861"/>
      <c r="X164" s="861"/>
      <c r="Y164" s="861"/>
      <c r="Z164" s="861"/>
      <c r="AA164" s="861"/>
      <c r="AB164" s="861"/>
      <c r="AC164" s="861"/>
      <c r="AD164" s="861"/>
      <c r="AE164" s="861"/>
      <c r="AF164" s="861"/>
      <c r="AG164" s="861"/>
      <c r="AH164" s="861"/>
      <c r="AI164" s="861"/>
      <c r="AJ164" s="861"/>
      <c r="AK164" s="861"/>
      <c r="AL164" s="861"/>
      <c r="AM164" s="861"/>
      <c r="AN164" s="861"/>
      <c r="AO164" s="861"/>
      <c r="AP164" s="861"/>
      <c r="AQ164" s="861"/>
      <c r="AR164" s="861"/>
      <c r="AS164" s="861"/>
      <c r="AT164" s="861"/>
      <c r="AU164" s="861"/>
      <c r="AV164" s="861"/>
      <c r="AW164" s="861"/>
      <c r="AX164" s="861"/>
      <c r="AY164" s="861"/>
      <c r="AZ164" s="861"/>
      <c r="BA164" s="861"/>
      <c r="BB164" s="861"/>
      <c r="BC164" s="861"/>
      <c r="BD164" s="861"/>
      <c r="BE164" s="861"/>
      <c r="BF164" s="861"/>
      <c r="BG164" s="861"/>
      <c r="BH164" s="862"/>
    </row>
    <row r="165" spans="2:60" s="25" customFormat="1" ht="18" customHeight="1">
      <c r="B165" s="851" t="s">
        <v>1484</v>
      </c>
      <c r="C165" s="852"/>
      <c r="D165" s="852"/>
      <c r="E165" s="852"/>
      <c r="F165" s="852"/>
      <c r="G165" s="853"/>
      <c r="H165" s="851" t="s">
        <v>1485</v>
      </c>
      <c r="I165" s="852"/>
      <c r="J165" s="852"/>
      <c r="K165" s="852"/>
      <c r="L165" s="852"/>
      <c r="M165" s="852"/>
      <c r="N165" s="852"/>
      <c r="O165" s="852"/>
      <c r="P165" s="852"/>
      <c r="Q165" s="852"/>
      <c r="R165" s="852"/>
      <c r="S165" s="852"/>
      <c r="T165" s="852"/>
      <c r="U165" s="852"/>
      <c r="V165" s="852"/>
      <c r="W165" s="852"/>
      <c r="X165" s="852"/>
      <c r="Y165" s="852"/>
      <c r="Z165" s="852"/>
      <c r="AA165" s="852"/>
      <c r="AB165" s="852"/>
      <c r="AC165" s="852"/>
      <c r="AD165" s="852"/>
      <c r="AE165" s="852"/>
      <c r="AF165" s="852"/>
      <c r="AG165" s="852"/>
      <c r="AH165" s="852"/>
      <c r="AI165" s="852"/>
      <c r="AJ165" s="852"/>
      <c r="AK165" s="852"/>
      <c r="AL165" s="852"/>
      <c r="AM165" s="852"/>
      <c r="AN165" s="852"/>
      <c r="AO165" s="852"/>
      <c r="AP165" s="852"/>
      <c r="AQ165" s="852"/>
      <c r="AR165" s="852"/>
      <c r="AS165" s="852"/>
      <c r="AT165" s="852"/>
      <c r="AU165" s="852"/>
      <c r="AV165" s="852"/>
      <c r="AW165" s="852"/>
      <c r="AX165" s="852"/>
      <c r="AY165" s="852"/>
      <c r="AZ165" s="852"/>
      <c r="BA165" s="852"/>
      <c r="BB165" s="852"/>
      <c r="BC165" s="852"/>
      <c r="BD165" s="852"/>
      <c r="BE165" s="852"/>
      <c r="BF165" s="852"/>
      <c r="BG165" s="852"/>
      <c r="BH165" s="853"/>
    </row>
    <row r="166" spans="2:60" s="25" customFormat="1" ht="18" customHeight="1">
      <c r="B166" s="854"/>
      <c r="C166" s="855"/>
      <c r="D166" s="855"/>
      <c r="E166" s="855"/>
      <c r="F166" s="855"/>
      <c r="G166" s="856"/>
      <c r="H166" s="854"/>
      <c r="I166" s="855"/>
      <c r="J166" s="855"/>
      <c r="K166" s="855"/>
      <c r="L166" s="855"/>
      <c r="M166" s="855"/>
      <c r="N166" s="855"/>
      <c r="O166" s="855"/>
      <c r="P166" s="855"/>
      <c r="Q166" s="855"/>
      <c r="R166" s="855"/>
      <c r="S166" s="855"/>
      <c r="T166" s="855"/>
      <c r="U166" s="855"/>
      <c r="V166" s="855"/>
      <c r="W166" s="855"/>
      <c r="X166" s="855"/>
      <c r="Y166" s="855"/>
      <c r="Z166" s="855"/>
      <c r="AA166" s="855"/>
      <c r="AB166" s="855"/>
      <c r="AC166" s="855"/>
      <c r="AD166" s="855"/>
      <c r="AE166" s="855"/>
      <c r="AF166" s="855"/>
      <c r="AG166" s="855"/>
      <c r="AH166" s="855"/>
      <c r="AI166" s="855"/>
      <c r="AJ166" s="855"/>
      <c r="AK166" s="855"/>
      <c r="AL166" s="855"/>
      <c r="AM166" s="855"/>
      <c r="AN166" s="855"/>
      <c r="AO166" s="855"/>
      <c r="AP166" s="855"/>
      <c r="AQ166" s="855"/>
      <c r="AR166" s="855"/>
      <c r="AS166" s="855"/>
      <c r="AT166" s="855"/>
      <c r="AU166" s="855"/>
      <c r="AV166" s="855"/>
      <c r="AW166" s="855"/>
      <c r="AX166" s="855"/>
      <c r="AY166" s="855"/>
      <c r="AZ166" s="855"/>
      <c r="BA166" s="855"/>
      <c r="BB166" s="855"/>
      <c r="BC166" s="855"/>
      <c r="BD166" s="855"/>
      <c r="BE166" s="855"/>
      <c r="BF166" s="855"/>
      <c r="BG166" s="855"/>
      <c r="BH166" s="856"/>
    </row>
    <row r="167" spans="2:60" s="25" customFormat="1" ht="18" customHeight="1">
      <c r="B167" s="857" t="s">
        <v>1486</v>
      </c>
      <c r="C167" s="858"/>
      <c r="D167" s="858"/>
      <c r="E167" s="858"/>
      <c r="F167" s="858"/>
      <c r="G167" s="859"/>
      <c r="H167" s="857" t="s">
        <v>1487</v>
      </c>
      <c r="I167" s="858"/>
      <c r="J167" s="858"/>
      <c r="K167" s="858"/>
      <c r="L167" s="858"/>
      <c r="M167" s="858"/>
      <c r="N167" s="858"/>
      <c r="O167" s="858"/>
      <c r="P167" s="858"/>
      <c r="Q167" s="858"/>
      <c r="R167" s="858"/>
      <c r="S167" s="858"/>
      <c r="T167" s="858"/>
      <c r="U167" s="858"/>
      <c r="V167" s="858"/>
      <c r="W167" s="858"/>
      <c r="X167" s="858"/>
      <c r="Y167" s="858"/>
      <c r="Z167" s="858"/>
      <c r="AA167" s="858"/>
      <c r="AB167" s="858"/>
      <c r="AC167" s="858"/>
      <c r="AD167" s="858"/>
      <c r="AE167" s="858"/>
      <c r="AF167" s="858"/>
      <c r="AG167" s="858"/>
      <c r="AH167" s="858"/>
      <c r="AI167" s="858"/>
      <c r="AJ167" s="858"/>
      <c r="AK167" s="858"/>
      <c r="AL167" s="858"/>
      <c r="AM167" s="858"/>
      <c r="AN167" s="858"/>
      <c r="AO167" s="858"/>
      <c r="AP167" s="858"/>
      <c r="AQ167" s="858"/>
      <c r="AR167" s="858"/>
      <c r="AS167" s="858"/>
      <c r="AT167" s="858"/>
      <c r="AU167" s="858"/>
      <c r="AV167" s="858"/>
      <c r="AW167" s="858"/>
      <c r="AX167" s="858"/>
      <c r="AY167" s="858"/>
      <c r="AZ167" s="858"/>
      <c r="BA167" s="858"/>
      <c r="BB167" s="858"/>
      <c r="BC167" s="858"/>
      <c r="BD167" s="858"/>
      <c r="BE167" s="858"/>
      <c r="BF167" s="858"/>
      <c r="BG167" s="858"/>
      <c r="BH167" s="859"/>
    </row>
    <row r="168" spans="2:60" s="25" customFormat="1" ht="18" customHeight="1">
      <c r="B168" s="860"/>
      <c r="C168" s="861"/>
      <c r="D168" s="861"/>
      <c r="E168" s="861"/>
      <c r="F168" s="861"/>
      <c r="G168" s="862"/>
      <c r="H168" s="860"/>
      <c r="I168" s="861"/>
      <c r="J168" s="861"/>
      <c r="K168" s="861"/>
      <c r="L168" s="861"/>
      <c r="M168" s="861"/>
      <c r="N168" s="861"/>
      <c r="O168" s="861"/>
      <c r="P168" s="861"/>
      <c r="Q168" s="861"/>
      <c r="R168" s="861"/>
      <c r="S168" s="861"/>
      <c r="T168" s="861"/>
      <c r="U168" s="861"/>
      <c r="V168" s="861"/>
      <c r="W168" s="861"/>
      <c r="X168" s="861"/>
      <c r="Y168" s="861"/>
      <c r="Z168" s="861"/>
      <c r="AA168" s="861"/>
      <c r="AB168" s="861"/>
      <c r="AC168" s="861"/>
      <c r="AD168" s="861"/>
      <c r="AE168" s="861"/>
      <c r="AF168" s="861"/>
      <c r="AG168" s="861"/>
      <c r="AH168" s="861"/>
      <c r="AI168" s="861"/>
      <c r="AJ168" s="861"/>
      <c r="AK168" s="861"/>
      <c r="AL168" s="861"/>
      <c r="AM168" s="861"/>
      <c r="AN168" s="861"/>
      <c r="AO168" s="861"/>
      <c r="AP168" s="861"/>
      <c r="AQ168" s="861"/>
      <c r="AR168" s="861"/>
      <c r="AS168" s="861"/>
      <c r="AT168" s="861"/>
      <c r="AU168" s="861"/>
      <c r="AV168" s="861"/>
      <c r="AW168" s="861"/>
      <c r="AX168" s="861"/>
      <c r="AY168" s="861"/>
      <c r="AZ168" s="861"/>
      <c r="BA168" s="861"/>
      <c r="BB168" s="861"/>
      <c r="BC168" s="861"/>
      <c r="BD168" s="861"/>
      <c r="BE168" s="861"/>
      <c r="BF168" s="861"/>
      <c r="BG168" s="861"/>
      <c r="BH168" s="862"/>
    </row>
    <row r="169" spans="2:60" s="25" customFormat="1" ht="18" customHeight="1">
      <c r="B169" s="851" t="s">
        <v>1488</v>
      </c>
      <c r="C169" s="852"/>
      <c r="D169" s="852"/>
      <c r="E169" s="852"/>
      <c r="F169" s="852"/>
      <c r="G169" s="853"/>
      <c r="H169" s="851" t="s">
        <v>1489</v>
      </c>
      <c r="I169" s="852"/>
      <c r="J169" s="852"/>
      <c r="K169" s="852"/>
      <c r="L169" s="852"/>
      <c r="M169" s="852"/>
      <c r="N169" s="852"/>
      <c r="O169" s="852"/>
      <c r="P169" s="852"/>
      <c r="Q169" s="852"/>
      <c r="R169" s="852"/>
      <c r="S169" s="852"/>
      <c r="T169" s="852"/>
      <c r="U169" s="852"/>
      <c r="V169" s="852"/>
      <c r="W169" s="852"/>
      <c r="X169" s="852"/>
      <c r="Y169" s="852"/>
      <c r="Z169" s="852"/>
      <c r="AA169" s="852"/>
      <c r="AB169" s="852"/>
      <c r="AC169" s="852"/>
      <c r="AD169" s="852"/>
      <c r="AE169" s="852"/>
      <c r="AF169" s="852"/>
      <c r="AG169" s="852"/>
      <c r="AH169" s="852"/>
      <c r="AI169" s="852"/>
      <c r="AJ169" s="852"/>
      <c r="AK169" s="852"/>
      <c r="AL169" s="852"/>
      <c r="AM169" s="852"/>
      <c r="AN169" s="852"/>
      <c r="AO169" s="852"/>
      <c r="AP169" s="852"/>
      <c r="AQ169" s="852"/>
      <c r="AR169" s="852"/>
      <c r="AS169" s="852"/>
      <c r="AT169" s="852"/>
      <c r="AU169" s="852"/>
      <c r="AV169" s="852"/>
      <c r="AW169" s="852"/>
      <c r="AX169" s="852"/>
      <c r="AY169" s="852"/>
      <c r="AZ169" s="852"/>
      <c r="BA169" s="852"/>
      <c r="BB169" s="852"/>
      <c r="BC169" s="852"/>
      <c r="BD169" s="852"/>
      <c r="BE169" s="852"/>
      <c r="BF169" s="852"/>
      <c r="BG169" s="852"/>
      <c r="BH169" s="853"/>
    </row>
    <row r="170" spans="2:60" s="25" customFormat="1" ht="18" customHeight="1">
      <c r="B170" s="854"/>
      <c r="C170" s="855"/>
      <c r="D170" s="855"/>
      <c r="E170" s="855"/>
      <c r="F170" s="855"/>
      <c r="G170" s="856"/>
      <c r="H170" s="854"/>
      <c r="I170" s="855"/>
      <c r="J170" s="855"/>
      <c r="K170" s="855"/>
      <c r="L170" s="855"/>
      <c r="M170" s="855"/>
      <c r="N170" s="855"/>
      <c r="O170" s="855"/>
      <c r="P170" s="855"/>
      <c r="Q170" s="855"/>
      <c r="R170" s="855"/>
      <c r="S170" s="855"/>
      <c r="T170" s="855"/>
      <c r="U170" s="855"/>
      <c r="V170" s="855"/>
      <c r="W170" s="855"/>
      <c r="X170" s="855"/>
      <c r="Y170" s="855"/>
      <c r="Z170" s="855"/>
      <c r="AA170" s="855"/>
      <c r="AB170" s="855"/>
      <c r="AC170" s="855"/>
      <c r="AD170" s="855"/>
      <c r="AE170" s="855"/>
      <c r="AF170" s="855"/>
      <c r="AG170" s="855"/>
      <c r="AH170" s="855"/>
      <c r="AI170" s="855"/>
      <c r="AJ170" s="855"/>
      <c r="AK170" s="855"/>
      <c r="AL170" s="855"/>
      <c r="AM170" s="855"/>
      <c r="AN170" s="855"/>
      <c r="AO170" s="855"/>
      <c r="AP170" s="855"/>
      <c r="AQ170" s="855"/>
      <c r="AR170" s="855"/>
      <c r="AS170" s="855"/>
      <c r="AT170" s="855"/>
      <c r="AU170" s="855"/>
      <c r="AV170" s="855"/>
      <c r="AW170" s="855"/>
      <c r="AX170" s="855"/>
      <c r="AY170" s="855"/>
      <c r="AZ170" s="855"/>
      <c r="BA170" s="855"/>
      <c r="BB170" s="855"/>
      <c r="BC170" s="855"/>
      <c r="BD170" s="855"/>
      <c r="BE170" s="855"/>
      <c r="BF170" s="855"/>
      <c r="BG170" s="855"/>
      <c r="BH170" s="856"/>
    </row>
    <row r="171" spans="2:60" s="25" customFormat="1" ht="18" customHeight="1">
      <c r="B171" s="857" t="s">
        <v>1490</v>
      </c>
      <c r="C171" s="858"/>
      <c r="D171" s="858"/>
      <c r="E171" s="858"/>
      <c r="F171" s="858"/>
      <c r="G171" s="859"/>
      <c r="H171" s="857" t="s">
        <v>1491</v>
      </c>
      <c r="I171" s="858"/>
      <c r="J171" s="858"/>
      <c r="K171" s="858"/>
      <c r="L171" s="858"/>
      <c r="M171" s="858"/>
      <c r="N171" s="858"/>
      <c r="O171" s="858"/>
      <c r="P171" s="858"/>
      <c r="Q171" s="858"/>
      <c r="R171" s="858"/>
      <c r="S171" s="858"/>
      <c r="T171" s="858"/>
      <c r="U171" s="858"/>
      <c r="V171" s="858"/>
      <c r="W171" s="858"/>
      <c r="X171" s="858"/>
      <c r="Y171" s="858"/>
      <c r="Z171" s="858"/>
      <c r="AA171" s="858"/>
      <c r="AB171" s="858"/>
      <c r="AC171" s="858"/>
      <c r="AD171" s="858"/>
      <c r="AE171" s="858"/>
      <c r="AF171" s="858"/>
      <c r="AG171" s="858"/>
      <c r="AH171" s="858"/>
      <c r="AI171" s="858"/>
      <c r="AJ171" s="858"/>
      <c r="AK171" s="858"/>
      <c r="AL171" s="858"/>
      <c r="AM171" s="858"/>
      <c r="AN171" s="858"/>
      <c r="AO171" s="858"/>
      <c r="AP171" s="858"/>
      <c r="AQ171" s="858"/>
      <c r="AR171" s="858"/>
      <c r="AS171" s="858"/>
      <c r="AT171" s="858"/>
      <c r="AU171" s="858"/>
      <c r="AV171" s="858"/>
      <c r="AW171" s="858"/>
      <c r="AX171" s="858"/>
      <c r="AY171" s="858"/>
      <c r="AZ171" s="858"/>
      <c r="BA171" s="858"/>
      <c r="BB171" s="858"/>
      <c r="BC171" s="858"/>
      <c r="BD171" s="858"/>
      <c r="BE171" s="858"/>
      <c r="BF171" s="858"/>
      <c r="BG171" s="858"/>
      <c r="BH171" s="859"/>
    </row>
    <row r="172" spans="2:60" s="25" customFormat="1" ht="18" customHeight="1">
      <c r="B172" s="860"/>
      <c r="C172" s="861"/>
      <c r="D172" s="861"/>
      <c r="E172" s="861"/>
      <c r="F172" s="861"/>
      <c r="G172" s="862"/>
      <c r="H172" s="860"/>
      <c r="I172" s="861"/>
      <c r="J172" s="861"/>
      <c r="K172" s="861"/>
      <c r="L172" s="861"/>
      <c r="M172" s="861"/>
      <c r="N172" s="861"/>
      <c r="O172" s="861"/>
      <c r="P172" s="861"/>
      <c r="Q172" s="861"/>
      <c r="R172" s="861"/>
      <c r="S172" s="861"/>
      <c r="T172" s="861"/>
      <c r="U172" s="861"/>
      <c r="V172" s="861"/>
      <c r="W172" s="861"/>
      <c r="X172" s="861"/>
      <c r="Y172" s="861"/>
      <c r="Z172" s="861"/>
      <c r="AA172" s="861"/>
      <c r="AB172" s="861"/>
      <c r="AC172" s="861"/>
      <c r="AD172" s="861"/>
      <c r="AE172" s="861"/>
      <c r="AF172" s="861"/>
      <c r="AG172" s="861"/>
      <c r="AH172" s="861"/>
      <c r="AI172" s="861"/>
      <c r="AJ172" s="861"/>
      <c r="AK172" s="861"/>
      <c r="AL172" s="861"/>
      <c r="AM172" s="861"/>
      <c r="AN172" s="861"/>
      <c r="AO172" s="861"/>
      <c r="AP172" s="861"/>
      <c r="AQ172" s="861"/>
      <c r="AR172" s="861"/>
      <c r="AS172" s="861"/>
      <c r="AT172" s="861"/>
      <c r="AU172" s="861"/>
      <c r="AV172" s="861"/>
      <c r="AW172" s="861"/>
      <c r="AX172" s="861"/>
      <c r="AY172" s="861"/>
      <c r="AZ172" s="861"/>
      <c r="BA172" s="861"/>
      <c r="BB172" s="861"/>
      <c r="BC172" s="861"/>
      <c r="BD172" s="861"/>
      <c r="BE172" s="861"/>
      <c r="BF172" s="861"/>
      <c r="BG172" s="861"/>
      <c r="BH172" s="862"/>
    </row>
    <row r="173" spans="2:60" s="25" customFormat="1" ht="18" customHeight="1">
      <c r="B173" s="851" t="s">
        <v>1492</v>
      </c>
      <c r="C173" s="852"/>
      <c r="D173" s="852"/>
      <c r="E173" s="852"/>
      <c r="F173" s="852"/>
      <c r="G173" s="853"/>
      <c r="H173" s="851" t="s">
        <v>1493</v>
      </c>
      <c r="I173" s="852"/>
      <c r="J173" s="852"/>
      <c r="K173" s="852"/>
      <c r="L173" s="852"/>
      <c r="M173" s="852"/>
      <c r="N173" s="852"/>
      <c r="O173" s="852"/>
      <c r="P173" s="852"/>
      <c r="Q173" s="852"/>
      <c r="R173" s="852"/>
      <c r="S173" s="852"/>
      <c r="T173" s="852"/>
      <c r="U173" s="852"/>
      <c r="V173" s="852"/>
      <c r="W173" s="852"/>
      <c r="X173" s="852"/>
      <c r="Y173" s="852"/>
      <c r="Z173" s="852"/>
      <c r="AA173" s="852"/>
      <c r="AB173" s="852"/>
      <c r="AC173" s="852"/>
      <c r="AD173" s="852"/>
      <c r="AE173" s="852"/>
      <c r="AF173" s="852"/>
      <c r="AG173" s="852"/>
      <c r="AH173" s="852"/>
      <c r="AI173" s="852"/>
      <c r="AJ173" s="852"/>
      <c r="AK173" s="852"/>
      <c r="AL173" s="852"/>
      <c r="AM173" s="852"/>
      <c r="AN173" s="852"/>
      <c r="AO173" s="852"/>
      <c r="AP173" s="852"/>
      <c r="AQ173" s="852"/>
      <c r="AR173" s="852"/>
      <c r="AS173" s="852"/>
      <c r="AT173" s="852"/>
      <c r="AU173" s="852"/>
      <c r="AV173" s="852"/>
      <c r="AW173" s="852"/>
      <c r="AX173" s="852"/>
      <c r="AY173" s="852"/>
      <c r="AZ173" s="852"/>
      <c r="BA173" s="852"/>
      <c r="BB173" s="852"/>
      <c r="BC173" s="852"/>
      <c r="BD173" s="852"/>
      <c r="BE173" s="852"/>
      <c r="BF173" s="852"/>
      <c r="BG173" s="852"/>
      <c r="BH173" s="853"/>
    </row>
    <row r="174" spans="2:60" s="25" customFormat="1" ht="18" customHeight="1">
      <c r="B174" s="854"/>
      <c r="C174" s="855"/>
      <c r="D174" s="855"/>
      <c r="E174" s="855"/>
      <c r="F174" s="855"/>
      <c r="G174" s="856"/>
      <c r="H174" s="854"/>
      <c r="I174" s="855"/>
      <c r="J174" s="855"/>
      <c r="K174" s="855"/>
      <c r="L174" s="855"/>
      <c r="M174" s="855"/>
      <c r="N174" s="855"/>
      <c r="O174" s="855"/>
      <c r="P174" s="855"/>
      <c r="Q174" s="855"/>
      <c r="R174" s="855"/>
      <c r="S174" s="855"/>
      <c r="T174" s="855"/>
      <c r="U174" s="855"/>
      <c r="V174" s="855"/>
      <c r="W174" s="855"/>
      <c r="X174" s="855"/>
      <c r="Y174" s="855"/>
      <c r="Z174" s="855"/>
      <c r="AA174" s="855"/>
      <c r="AB174" s="855"/>
      <c r="AC174" s="855"/>
      <c r="AD174" s="855"/>
      <c r="AE174" s="855"/>
      <c r="AF174" s="855"/>
      <c r="AG174" s="855"/>
      <c r="AH174" s="855"/>
      <c r="AI174" s="855"/>
      <c r="AJ174" s="855"/>
      <c r="AK174" s="855"/>
      <c r="AL174" s="855"/>
      <c r="AM174" s="855"/>
      <c r="AN174" s="855"/>
      <c r="AO174" s="855"/>
      <c r="AP174" s="855"/>
      <c r="AQ174" s="855"/>
      <c r="AR174" s="855"/>
      <c r="AS174" s="855"/>
      <c r="AT174" s="855"/>
      <c r="AU174" s="855"/>
      <c r="AV174" s="855"/>
      <c r="AW174" s="855"/>
      <c r="AX174" s="855"/>
      <c r="AY174" s="855"/>
      <c r="AZ174" s="855"/>
      <c r="BA174" s="855"/>
      <c r="BB174" s="855"/>
      <c r="BC174" s="855"/>
      <c r="BD174" s="855"/>
      <c r="BE174" s="855"/>
      <c r="BF174" s="855"/>
      <c r="BG174" s="855"/>
      <c r="BH174" s="856"/>
    </row>
    <row r="175" spans="2:60" s="25" customFormat="1" ht="18" customHeight="1">
      <c r="B175" s="857" t="s">
        <v>1494</v>
      </c>
      <c r="C175" s="858"/>
      <c r="D175" s="858"/>
      <c r="E175" s="858"/>
      <c r="F175" s="858"/>
      <c r="G175" s="859"/>
      <c r="H175" s="857" t="s">
        <v>1495</v>
      </c>
      <c r="I175" s="858"/>
      <c r="J175" s="858"/>
      <c r="K175" s="858"/>
      <c r="L175" s="858"/>
      <c r="M175" s="858"/>
      <c r="N175" s="858"/>
      <c r="O175" s="858"/>
      <c r="P175" s="858"/>
      <c r="Q175" s="858"/>
      <c r="R175" s="858"/>
      <c r="S175" s="858"/>
      <c r="T175" s="858"/>
      <c r="U175" s="858"/>
      <c r="V175" s="858"/>
      <c r="W175" s="858"/>
      <c r="X175" s="858"/>
      <c r="Y175" s="858"/>
      <c r="Z175" s="858"/>
      <c r="AA175" s="858"/>
      <c r="AB175" s="858"/>
      <c r="AC175" s="858"/>
      <c r="AD175" s="858"/>
      <c r="AE175" s="858"/>
      <c r="AF175" s="858"/>
      <c r="AG175" s="858"/>
      <c r="AH175" s="858"/>
      <c r="AI175" s="858"/>
      <c r="AJ175" s="858"/>
      <c r="AK175" s="858"/>
      <c r="AL175" s="858"/>
      <c r="AM175" s="858"/>
      <c r="AN175" s="858"/>
      <c r="AO175" s="858"/>
      <c r="AP175" s="858"/>
      <c r="AQ175" s="858"/>
      <c r="AR175" s="858"/>
      <c r="AS175" s="858"/>
      <c r="AT175" s="858"/>
      <c r="AU175" s="858"/>
      <c r="AV175" s="858"/>
      <c r="AW175" s="858"/>
      <c r="AX175" s="858"/>
      <c r="AY175" s="858"/>
      <c r="AZ175" s="858"/>
      <c r="BA175" s="858"/>
      <c r="BB175" s="858"/>
      <c r="BC175" s="858"/>
      <c r="BD175" s="858"/>
      <c r="BE175" s="858"/>
      <c r="BF175" s="858"/>
      <c r="BG175" s="858"/>
      <c r="BH175" s="859"/>
    </row>
    <row r="176" spans="2:60" s="25" customFormat="1" ht="18" customHeight="1">
      <c r="B176" s="860"/>
      <c r="C176" s="861"/>
      <c r="D176" s="861"/>
      <c r="E176" s="861"/>
      <c r="F176" s="861"/>
      <c r="G176" s="862"/>
      <c r="H176" s="860"/>
      <c r="I176" s="861"/>
      <c r="J176" s="861"/>
      <c r="K176" s="861"/>
      <c r="L176" s="861"/>
      <c r="M176" s="861"/>
      <c r="N176" s="861"/>
      <c r="O176" s="861"/>
      <c r="P176" s="861"/>
      <c r="Q176" s="861"/>
      <c r="R176" s="861"/>
      <c r="S176" s="861"/>
      <c r="T176" s="861"/>
      <c r="U176" s="861"/>
      <c r="V176" s="861"/>
      <c r="W176" s="861"/>
      <c r="X176" s="861"/>
      <c r="Y176" s="861"/>
      <c r="Z176" s="861"/>
      <c r="AA176" s="861"/>
      <c r="AB176" s="861"/>
      <c r="AC176" s="861"/>
      <c r="AD176" s="861"/>
      <c r="AE176" s="861"/>
      <c r="AF176" s="861"/>
      <c r="AG176" s="861"/>
      <c r="AH176" s="861"/>
      <c r="AI176" s="861"/>
      <c r="AJ176" s="861"/>
      <c r="AK176" s="861"/>
      <c r="AL176" s="861"/>
      <c r="AM176" s="861"/>
      <c r="AN176" s="861"/>
      <c r="AO176" s="861"/>
      <c r="AP176" s="861"/>
      <c r="AQ176" s="861"/>
      <c r="AR176" s="861"/>
      <c r="AS176" s="861"/>
      <c r="AT176" s="861"/>
      <c r="AU176" s="861"/>
      <c r="AV176" s="861"/>
      <c r="AW176" s="861"/>
      <c r="AX176" s="861"/>
      <c r="AY176" s="861"/>
      <c r="AZ176" s="861"/>
      <c r="BA176" s="861"/>
      <c r="BB176" s="861"/>
      <c r="BC176" s="861"/>
      <c r="BD176" s="861"/>
      <c r="BE176" s="861"/>
      <c r="BF176" s="861"/>
      <c r="BG176" s="861"/>
      <c r="BH176" s="862"/>
    </row>
    <row r="177" spans="2:60" s="25" customFormat="1" ht="18" customHeight="1">
      <c r="B177" s="851" t="s">
        <v>1496</v>
      </c>
      <c r="C177" s="852"/>
      <c r="D177" s="852"/>
      <c r="E177" s="852"/>
      <c r="F177" s="852"/>
      <c r="G177" s="853"/>
      <c r="H177" s="851" t="s">
        <v>1497</v>
      </c>
      <c r="I177" s="852"/>
      <c r="J177" s="852"/>
      <c r="K177" s="852"/>
      <c r="L177" s="852"/>
      <c r="M177" s="852"/>
      <c r="N177" s="852"/>
      <c r="O177" s="852"/>
      <c r="P177" s="852"/>
      <c r="Q177" s="852"/>
      <c r="R177" s="852"/>
      <c r="S177" s="852"/>
      <c r="T177" s="852"/>
      <c r="U177" s="852"/>
      <c r="V177" s="852"/>
      <c r="W177" s="852"/>
      <c r="X177" s="852"/>
      <c r="Y177" s="852"/>
      <c r="Z177" s="852"/>
      <c r="AA177" s="852"/>
      <c r="AB177" s="852"/>
      <c r="AC177" s="852"/>
      <c r="AD177" s="852"/>
      <c r="AE177" s="852"/>
      <c r="AF177" s="852"/>
      <c r="AG177" s="852"/>
      <c r="AH177" s="852"/>
      <c r="AI177" s="852"/>
      <c r="AJ177" s="852"/>
      <c r="AK177" s="852"/>
      <c r="AL177" s="852"/>
      <c r="AM177" s="852"/>
      <c r="AN177" s="852"/>
      <c r="AO177" s="852"/>
      <c r="AP177" s="852"/>
      <c r="AQ177" s="852"/>
      <c r="AR177" s="852"/>
      <c r="AS177" s="852"/>
      <c r="AT177" s="852"/>
      <c r="AU177" s="852"/>
      <c r="AV177" s="852"/>
      <c r="AW177" s="852"/>
      <c r="AX177" s="852"/>
      <c r="AY177" s="852"/>
      <c r="AZ177" s="852"/>
      <c r="BA177" s="852"/>
      <c r="BB177" s="852"/>
      <c r="BC177" s="852"/>
      <c r="BD177" s="852"/>
      <c r="BE177" s="852"/>
      <c r="BF177" s="852"/>
      <c r="BG177" s="852"/>
      <c r="BH177" s="853"/>
    </row>
    <row r="178" spans="2:60" s="25" customFormat="1" ht="18" customHeight="1">
      <c r="B178" s="854"/>
      <c r="C178" s="855"/>
      <c r="D178" s="855"/>
      <c r="E178" s="855"/>
      <c r="F178" s="855"/>
      <c r="G178" s="856"/>
      <c r="H178" s="854"/>
      <c r="I178" s="855"/>
      <c r="J178" s="855"/>
      <c r="K178" s="855"/>
      <c r="L178" s="855"/>
      <c r="M178" s="855"/>
      <c r="N178" s="855"/>
      <c r="O178" s="855"/>
      <c r="P178" s="855"/>
      <c r="Q178" s="855"/>
      <c r="R178" s="855"/>
      <c r="S178" s="855"/>
      <c r="T178" s="855"/>
      <c r="U178" s="855"/>
      <c r="V178" s="855"/>
      <c r="W178" s="855"/>
      <c r="X178" s="855"/>
      <c r="Y178" s="855"/>
      <c r="Z178" s="855"/>
      <c r="AA178" s="855"/>
      <c r="AB178" s="855"/>
      <c r="AC178" s="855"/>
      <c r="AD178" s="855"/>
      <c r="AE178" s="855"/>
      <c r="AF178" s="855"/>
      <c r="AG178" s="855"/>
      <c r="AH178" s="855"/>
      <c r="AI178" s="855"/>
      <c r="AJ178" s="855"/>
      <c r="AK178" s="855"/>
      <c r="AL178" s="855"/>
      <c r="AM178" s="855"/>
      <c r="AN178" s="855"/>
      <c r="AO178" s="855"/>
      <c r="AP178" s="855"/>
      <c r="AQ178" s="855"/>
      <c r="AR178" s="855"/>
      <c r="AS178" s="855"/>
      <c r="AT178" s="855"/>
      <c r="AU178" s="855"/>
      <c r="AV178" s="855"/>
      <c r="AW178" s="855"/>
      <c r="AX178" s="855"/>
      <c r="AY178" s="855"/>
      <c r="AZ178" s="855"/>
      <c r="BA178" s="855"/>
      <c r="BB178" s="855"/>
      <c r="BC178" s="855"/>
      <c r="BD178" s="855"/>
      <c r="BE178" s="855"/>
      <c r="BF178" s="855"/>
      <c r="BG178" s="855"/>
      <c r="BH178" s="856"/>
    </row>
    <row r="179" spans="2:60" s="25" customFormat="1" ht="18" customHeight="1">
      <c r="B179" s="857" t="s">
        <v>1498</v>
      </c>
      <c r="C179" s="858"/>
      <c r="D179" s="858"/>
      <c r="E179" s="858"/>
      <c r="F179" s="858"/>
      <c r="G179" s="859"/>
      <c r="H179" s="857" t="s">
        <v>1499</v>
      </c>
      <c r="I179" s="858"/>
      <c r="J179" s="858"/>
      <c r="K179" s="858"/>
      <c r="L179" s="858"/>
      <c r="M179" s="858"/>
      <c r="N179" s="858"/>
      <c r="O179" s="858"/>
      <c r="P179" s="858"/>
      <c r="Q179" s="858"/>
      <c r="R179" s="858"/>
      <c r="S179" s="858"/>
      <c r="T179" s="858"/>
      <c r="U179" s="858"/>
      <c r="V179" s="858"/>
      <c r="W179" s="858"/>
      <c r="X179" s="858"/>
      <c r="Y179" s="858"/>
      <c r="Z179" s="858"/>
      <c r="AA179" s="858"/>
      <c r="AB179" s="858"/>
      <c r="AC179" s="858"/>
      <c r="AD179" s="858"/>
      <c r="AE179" s="858"/>
      <c r="AF179" s="858"/>
      <c r="AG179" s="858"/>
      <c r="AH179" s="858"/>
      <c r="AI179" s="858"/>
      <c r="AJ179" s="858"/>
      <c r="AK179" s="858"/>
      <c r="AL179" s="858"/>
      <c r="AM179" s="858"/>
      <c r="AN179" s="858"/>
      <c r="AO179" s="858"/>
      <c r="AP179" s="858"/>
      <c r="AQ179" s="858"/>
      <c r="AR179" s="858"/>
      <c r="AS179" s="858"/>
      <c r="AT179" s="858"/>
      <c r="AU179" s="858"/>
      <c r="AV179" s="858"/>
      <c r="AW179" s="858"/>
      <c r="AX179" s="858"/>
      <c r="AY179" s="858"/>
      <c r="AZ179" s="858"/>
      <c r="BA179" s="858"/>
      <c r="BB179" s="858"/>
      <c r="BC179" s="858"/>
      <c r="BD179" s="858"/>
      <c r="BE179" s="858"/>
      <c r="BF179" s="858"/>
      <c r="BG179" s="858"/>
      <c r="BH179" s="859"/>
    </row>
    <row r="180" spans="2:60" s="25" customFormat="1" ht="18" customHeight="1">
      <c r="B180" s="860"/>
      <c r="C180" s="861"/>
      <c r="D180" s="861"/>
      <c r="E180" s="861"/>
      <c r="F180" s="861"/>
      <c r="G180" s="862"/>
      <c r="H180" s="860"/>
      <c r="I180" s="861"/>
      <c r="J180" s="861"/>
      <c r="K180" s="861"/>
      <c r="L180" s="861"/>
      <c r="M180" s="861"/>
      <c r="N180" s="861"/>
      <c r="O180" s="861"/>
      <c r="P180" s="861"/>
      <c r="Q180" s="861"/>
      <c r="R180" s="861"/>
      <c r="S180" s="861"/>
      <c r="T180" s="861"/>
      <c r="U180" s="861"/>
      <c r="V180" s="861"/>
      <c r="W180" s="861"/>
      <c r="X180" s="861"/>
      <c r="Y180" s="861"/>
      <c r="Z180" s="861"/>
      <c r="AA180" s="861"/>
      <c r="AB180" s="861"/>
      <c r="AC180" s="861"/>
      <c r="AD180" s="861"/>
      <c r="AE180" s="861"/>
      <c r="AF180" s="861"/>
      <c r="AG180" s="861"/>
      <c r="AH180" s="861"/>
      <c r="AI180" s="861"/>
      <c r="AJ180" s="861"/>
      <c r="AK180" s="861"/>
      <c r="AL180" s="861"/>
      <c r="AM180" s="861"/>
      <c r="AN180" s="861"/>
      <c r="AO180" s="861"/>
      <c r="AP180" s="861"/>
      <c r="AQ180" s="861"/>
      <c r="AR180" s="861"/>
      <c r="AS180" s="861"/>
      <c r="AT180" s="861"/>
      <c r="AU180" s="861"/>
      <c r="AV180" s="861"/>
      <c r="AW180" s="861"/>
      <c r="AX180" s="861"/>
      <c r="AY180" s="861"/>
      <c r="AZ180" s="861"/>
      <c r="BA180" s="861"/>
      <c r="BB180" s="861"/>
      <c r="BC180" s="861"/>
      <c r="BD180" s="861"/>
      <c r="BE180" s="861"/>
      <c r="BF180" s="861"/>
      <c r="BG180" s="861"/>
      <c r="BH180" s="862"/>
    </row>
    <row r="181" spans="2:60" s="25" customFormat="1" ht="18" customHeight="1">
      <c r="B181" s="851" t="s">
        <v>1500</v>
      </c>
      <c r="C181" s="852"/>
      <c r="D181" s="852"/>
      <c r="E181" s="852"/>
      <c r="F181" s="852"/>
      <c r="G181" s="853"/>
      <c r="H181" s="851" t="s">
        <v>1501</v>
      </c>
      <c r="I181" s="852"/>
      <c r="J181" s="852"/>
      <c r="K181" s="852"/>
      <c r="L181" s="852"/>
      <c r="M181" s="852"/>
      <c r="N181" s="852"/>
      <c r="O181" s="852"/>
      <c r="P181" s="852"/>
      <c r="Q181" s="852"/>
      <c r="R181" s="852"/>
      <c r="S181" s="852"/>
      <c r="T181" s="852"/>
      <c r="U181" s="852"/>
      <c r="V181" s="852"/>
      <c r="W181" s="852"/>
      <c r="X181" s="852"/>
      <c r="Y181" s="852"/>
      <c r="Z181" s="852"/>
      <c r="AA181" s="852"/>
      <c r="AB181" s="852"/>
      <c r="AC181" s="852"/>
      <c r="AD181" s="852"/>
      <c r="AE181" s="852"/>
      <c r="AF181" s="852"/>
      <c r="AG181" s="852"/>
      <c r="AH181" s="852"/>
      <c r="AI181" s="852"/>
      <c r="AJ181" s="852"/>
      <c r="AK181" s="852"/>
      <c r="AL181" s="852"/>
      <c r="AM181" s="852"/>
      <c r="AN181" s="852"/>
      <c r="AO181" s="852"/>
      <c r="AP181" s="852"/>
      <c r="AQ181" s="852"/>
      <c r="AR181" s="852"/>
      <c r="AS181" s="852"/>
      <c r="AT181" s="852"/>
      <c r="AU181" s="852"/>
      <c r="AV181" s="852"/>
      <c r="AW181" s="852"/>
      <c r="AX181" s="852"/>
      <c r="AY181" s="852"/>
      <c r="AZ181" s="852"/>
      <c r="BA181" s="852"/>
      <c r="BB181" s="852"/>
      <c r="BC181" s="852"/>
      <c r="BD181" s="852"/>
      <c r="BE181" s="852"/>
      <c r="BF181" s="852"/>
      <c r="BG181" s="852"/>
      <c r="BH181" s="853"/>
    </row>
    <row r="182" spans="2:60" s="25" customFormat="1" ht="18" customHeight="1">
      <c r="B182" s="854"/>
      <c r="C182" s="855"/>
      <c r="D182" s="855"/>
      <c r="E182" s="855"/>
      <c r="F182" s="855"/>
      <c r="G182" s="856"/>
      <c r="H182" s="854"/>
      <c r="I182" s="855"/>
      <c r="J182" s="855"/>
      <c r="K182" s="855"/>
      <c r="L182" s="855"/>
      <c r="M182" s="855"/>
      <c r="N182" s="855"/>
      <c r="O182" s="855"/>
      <c r="P182" s="855"/>
      <c r="Q182" s="855"/>
      <c r="R182" s="855"/>
      <c r="S182" s="855"/>
      <c r="T182" s="855"/>
      <c r="U182" s="855"/>
      <c r="V182" s="855"/>
      <c r="W182" s="855"/>
      <c r="X182" s="855"/>
      <c r="Y182" s="855"/>
      <c r="Z182" s="855"/>
      <c r="AA182" s="855"/>
      <c r="AB182" s="855"/>
      <c r="AC182" s="855"/>
      <c r="AD182" s="855"/>
      <c r="AE182" s="855"/>
      <c r="AF182" s="855"/>
      <c r="AG182" s="855"/>
      <c r="AH182" s="855"/>
      <c r="AI182" s="855"/>
      <c r="AJ182" s="855"/>
      <c r="AK182" s="855"/>
      <c r="AL182" s="855"/>
      <c r="AM182" s="855"/>
      <c r="AN182" s="855"/>
      <c r="AO182" s="855"/>
      <c r="AP182" s="855"/>
      <c r="AQ182" s="855"/>
      <c r="AR182" s="855"/>
      <c r="AS182" s="855"/>
      <c r="AT182" s="855"/>
      <c r="AU182" s="855"/>
      <c r="AV182" s="855"/>
      <c r="AW182" s="855"/>
      <c r="AX182" s="855"/>
      <c r="AY182" s="855"/>
      <c r="AZ182" s="855"/>
      <c r="BA182" s="855"/>
      <c r="BB182" s="855"/>
      <c r="BC182" s="855"/>
      <c r="BD182" s="855"/>
      <c r="BE182" s="855"/>
      <c r="BF182" s="855"/>
      <c r="BG182" s="855"/>
      <c r="BH182" s="856"/>
    </row>
    <row r="183" spans="2:60" s="25" customFormat="1" ht="18" customHeight="1">
      <c r="B183" s="857" t="s">
        <v>1502</v>
      </c>
      <c r="C183" s="858"/>
      <c r="D183" s="858"/>
      <c r="E183" s="858"/>
      <c r="F183" s="858"/>
      <c r="G183" s="859"/>
      <c r="H183" s="857" t="s">
        <v>1503</v>
      </c>
      <c r="I183" s="858"/>
      <c r="J183" s="858"/>
      <c r="K183" s="858"/>
      <c r="L183" s="858"/>
      <c r="M183" s="858"/>
      <c r="N183" s="858"/>
      <c r="O183" s="858"/>
      <c r="P183" s="858"/>
      <c r="Q183" s="858"/>
      <c r="R183" s="858"/>
      <c r="S183" s="858"/>
      <c r="T183" s="858"/>
      <c r="U183" s="858"/>
      <c r="V183" s="858"/>
      <c r="W183" s="858"/>
      <c r="X183" s="858"/>
      <c r="Y183" s="858"/>
      <c r="Z183" s="858"/>
      <c r="AA183" s="858"/>
      <c r="AB183" s="858"/>
      <c r="AC183" s="858"/>
      <c r="AD183" s="858"/>
      <c r="AE183" s="858"/>
      <c r="AF183" s="858"/>
      <c r="AG183" s="858"/>
      <c r="AH183" s="858"/>
      <c r="AI183" s="858"/>
      <c r="AJ183" s="858"/>
      <c r="AK183" s="858"/>
      <c r="AL183" s="858"/>
      <c r="AM183" s="858"/>
      <c r="AN183" s="858"/>
      <c r="AO183" s="858"/>
      <c r="AP183" s="858"/>
      <c r="AQ183" s="858"/>
      <c r="AR183" s="858"/>
      <c r="AS183" s="858"/>
      <c r="AT183" s="858"/>
      <c r="AU183" s="858"/>
      <c r="AV183" s="858"/>
      <c r="AW183" s="858"/>
      <c r="AX183" s="858"/>
      <c r="AY183" s="858"/>
      <c r="AZ183" s="858"/>
      <c r="BA183" s="858"/>
      <c r="BB183" s="858"/>
      <c r="BC183" s="858"/>
      <c r="BD183" s="858"/>
      <c r="BE183" s="858"/>
      <c r="BF183" s="858"/>
      <c r="BG183" s="858"/>
      <c r="BH183" s="859"/>
    </row>
    <row r="184" spans="2:60" s="25" customFormat="1" ht="18" customHeight="1">
      <c r="B184" s="860"/>
      <c r="C184" s="861"/>
      <c r="D184" s="861"/>
      <c r="E184" s="861"/>
      <c r="F184" s="861"/>
      <c r="G184" s="862"/>
      <c r="H184" s="860"/>
      <c r="I184" s="861"/>
      <c r="J184" s="861"/>
      <c r="K184" s="861"/>
      <c r="L184" s="861"/>
      <c r="M184" s="861"/>
      <c r="N184" s="861"/>
      <c r="O184" s="861"/>
      <c r="P184" s="861"/>
      <c r="Q184" s="861"/>
      <c r="R184" s="861"/>
      <c r="S184" s="861"/>
      <c r="T184" s="861"/>
      <c r="U184" s="861"/>
      <c r="V184" s="861"/>
      <c r="W184" s="861"/>
      <c r="X184" s="861"/>
      <c r="Y184" s="861"/>
      <c r="Z184" s="861"/>
      <c r="AA184" s="861"/>
      <c r="AB184" s="861"/>
      <c r="AC184" s="861"/>
      <c r="AD184" s="861"/>
      <c r="AE184" s="861"/>
      <c r="AF184" s="861"/>
      <c r="AG184" s="861"/>
      <c r="AH184" s="861"/>
      <c r="AI184" s="861"/>
      <c r="AJ184" s="861"/>
      <c r="AK184" s="861"/>
      <c r="AL184" s="861"/>
      <c r="AM184" s="861"/>
      <c r="AN184" s="861"/>
      <c r="AO184" s="861"/>
      <c r="AP184" s="861"/>
      <c r="AQ184" s="861"/>
      <c r="AR184" s="861"/>
      <c r="AS184" s="861"/>
      <c r="AT184" s="861"/>
      <c r="AU184" s="861"/>
      <c r="AV184" s="861"/>
      <c r="AW184" s="861"/>
      <c r="AX184" s="861"/>
      <c r="AY184" s="861"/>
      <c r="AZ184" s="861"/>
      <c r="BA184" s="861"/>
      <c r="BB184" s="861"/>
      <c r="BC184" s="861"/>
      <c r="BD184" s="861"/>
      <c r="BE184" s="861"/>
      <c r="BF184" s="861"/>
      <c r="BG184" s="861"/>
      <c r="BH184" s="862"/>
    </row>
    <row r="185" spans="2:60" s="25" customFormat="1" ht="18" customHeight="1">
      <c r="B185" s="851" t="s">
        <v>1504</v>
      </c>
      <c r="C185" s="852"/>
      <c r="D185" s="852"/>
      <c r="E185" s="852"/>
      <c r="F185" s="852"/>
      <c r="G185" s="853"/>
      <c r="H185" s="851" t="s">
        <v>1505</v>
      </c>
      <c r="I185" s="852"/>
      <c r="J185" s="852"/>
      <c r="K185" s="852"/>
      <c r="L185" s="852"/>
      <c r="M185" s="852"/>
      <c r="N185" s="852"/>
      <c r="O185" s="852"/>
      <c r="P185" s="852"/>
      <c r="Q185" s="852"/>
      <c r="R185" s="852"/>
      <c r="S185" s="852"/>
      <c r="T185" s="852"/>
      <c r="U185" s="852"/>
      <c r="V185" s="852"/>
      <c r="W185" s="852"/>
      <c r="X185" s="852"/>
      <c r="Y185" s="852"/>
      <c r="Z185" s="852"/>
      <c r="AA185" s="852"/>
      <c r="AB185" s="852"/>
      <c r="AC185" s="852"/>
      <c r="AD185" s="852"/>
      <c r="AE185" s="852"/>
      <c r="AF185" s="852"/>
      <c r="AG185" s="852"/>
      <c r="AH185" s="852"/>
      <c r="AI185" s="852"/>
      <c r="AJ185" s="852"/>
      <c r="AK185" s="852"/>
      <c r="AL185" s="852"/>
      <c r="AM185" s="852"/>
      <c r="AN185" s="852"/>
      <c r="AO185" s="852"/>
      <c r="AP185" s="852"/>
      <c r="AQ185" s="852"/>
      <c r="AR185" s="852"/>
      <c r="AS185" s="852"/>
      <c r="AT185" s="852"/>
      <c r="AU185" s="852"/>
      <c r="AV185" s="852"/>
      <c r="AW185" s="852"/>
      <c r="AX185" s="852"/>
      <c r="AY185" s="852"/>
      <c r="AZ185" s="852"/>
      <c r="BA185" s="852"/>
      <c r="BB185" s="852"/>
      <c r="BC185" s="852"/>
      <c r="BD185" s="852"/>
      <c r="BE185" s="852"/>
      <c r="BF185" s="852"/>
      <c r="BG185" s="852"/>
      <c r="BH185" s="853"/>
    </row>
    <row r="186" spans="2:60" s="25" customFormat="1" ht="18" customHeight="1">
      <c r="B186" s="854"/>
      <c r="C186" s="855"/>
      <c r="D186" s="855"/>
      <c r="E186" s="855"/>
      <c r="F186" s="855"/>
      <c r="G186" s="856"/>
      <c r="H186" s="854"/>
      <c r="I186" s="855"/>
      <c r="J186" s="855"/>
      <c r="K186" s="855"/>
      <c r="L186" s="855"/>
      <c r="M186" s="855"/>
      <c r="N186" s="855"/>
      <c r="O186" s="855"/>
      <c r="P186" s="855"/>
      <c r="Q186" s="855"/>
      <c r="R186" s="855"/>
      <c r="S186" s="855"/>
      <c r="T186" s="855"/>
      <c r="U186" s="855"/>
      <c r="V186" s="855"/>
      <c r="W186" s="855"/>
      <c r="X186" s="855"/>
      <c r="Y186" s="855"/>
      <c r="Z186" s="855"/>
      <c r="AA186" s="855"/>
      <c r="AB186" s="855"/>
      <c r="AC186" s="855"/>
      <c r="AD186" s="855"/>
      <c r="AE186" s="855"/>
      <c r="AF186" s="855"/>
      <c r="AG186" s="855"/>
      <c r="AH186" s="855"/>
      <c r="AI186" s="855"/>
      <c r="AJ186" s="855"/>
      <c r="AK186" s="855"/>
      <c r="AL186" s="855"/>
      <c r="AM186" s="855"/>
      <c r="AN186" s="855"/>
      <c r="AO186" s="855"/>
      <c r="AP186" s="855"/>
      <c r="AQ186" s="855"/>
      <c r="AR186" s="855"/>
      <c r="AS186" s="855"/>
      <c r="AT186" s="855"/>
      <c r="AU186" s="855"/>
      <c r="AV186" s="855"/>
      <c r="AW186" s="855"/>
      <c r="AX186" s="855"/>
      <c r="AY186" s="855"/>
      <c r="AZ186" s="855"/>
      <c r="BA186" s="855"/>
      <c r="BB186" s="855"/>
      <c r="BC186" s="855"/>
      <c r="BD186" s="855"/>
      <c r="BE186" s="855"/>
      <c r="BF186" s="855"/>
      <c r="BG186" s="855"/>
      <c r="BH186" s="856"/>
    </row>
    <row r="187" spans="2:60" s="25" customFormat="1" ht="18" customHeight="1">
      <c r="B187" s="857" t="s">
        <v>1506</v>
      </c>
      <c r="C187" s="858"/>
      <c r="D187" s="858"/>
      <c r="E187" s="858"/>
      <c r="F187" s="858"/>
      <c r="G187" s="859"/>
      <c r="H187" s="857" t="s">
        <v>1507</v>
      </c>
      <c r="I187" s="858"/>
      <c r="J187" s="858"/>
      <c r="K187" s="858"/>
      <c r="L187" s="858"/>
      <c r="M187" s="858"/>
      <c r="N187" s="858"/>
      <c r="O187" s="858"/>
      <c r="P187" s="858"/>
      <c r="Q187" s="858"/>
      <c r="R187" s="858"/>
      <c r="S187" s="858"/>
      <c r="T187" s="858"/>
      <c r="U187" s="858"/>
      <c r="V187" s="858"/>
      <c r="W187" s="858"/>
      <c r="X187" s="858"/>
      <c r="Y187" s="858"/>
      <c r="Z187" s="858"/>
      <c r="AA187" s="858"/>
      <c r="AB187" s="858"/>
      <c r="AC187" s="858"/>
      <c r="AD187" s="858"/>
      <c r="AE187" s="858"/>
      <c r="AF187" s="858"/>
      <c r="AG187" s="858"/>
      <c r="AH187" s="858"/>
      <c r="AI187" s="858"/>
      <c r="AJ187" s="858"/>
      <c r="AK187" s="858"/>
      <c r="AL187" s="858"/>
      <c r="AM187" s="858"/>
      <c r="AN187" s="858"/>
      <c r="AO187" s="858"/>
      <c r="AP187" s="858"/>
      <c r="AQ187" s="858"/>
      <c r="AR187" s="858"/>
      <c r="AS187" s="858"/>
      <c r="AT187" s="858"/>
      <c r="AU187" s="858"/>
      <c r="AV187" s="858"/>
      <c r="AW187" s="858"/>
      <c r="AX187" s="858"/>
      <c r="AY187" s="858"/>
      <c r="AZ187" s="858"/>
      <c r="BA187" s="858"/>
      <c r="BB187" s="858"/>
      <c r="BC187" s="858"/>
      <c r="BD187" s="858"/>
      <c r="BE187" s="858"/>
      <c r="BF187" s="858"/>
      <c r="BG187" s="858"/>
      <c r="BH187" s="859"/>
    </row>
    <row r="188" spans="2:60" s="25" customFormat="1" ht="18" customHeight="1">
      <c r="B188" s="860"/>
      <c r="C188" s="861"/>
      <c r="D188" s="861"/>
      <c r="E188" s="861"/>
      <c r="F188" s="861"/>
      <c r="G188" s="862"/>
      <c r="H188" s="860"/>
      <c r="I188" s="861"/>
      <c r="J188" s="861"/>
      <c r="K188" s="861"/>
      <c r="L188" s="861"/>
      <c r="M188" s="861"/>
      <c r="N188" s="861"/>
      <c r="O188" s="861"/>
      <c r="P188" s="861"/>
      <c r="Q188" s="861"/>
      <c r="R188" s="861"/>
      <c r="S188" s="861"/>
      <c r="T188" s="861"/>
      <c r="U188" s="861"/>
      <c r="V188" s="861"/>
      <c r="W188" s="861"/>
      <c r="X188" s="861"/>
      <c r="Y188" s="861"/>
      <c r="Z188" s="861"/>
      <c r="AA188" s="861"/>
      <c r="AB188" s="861"/>
      <c r="AC188" s="861"/>
      <c r="AD188" s="861"/>
      <c r="AE188" s="861"/>
      <c r="AF188" s="861"/>
      <c r="AG188" s="861"/>
      <c r="AH188" s="861"/>
      <c r="AI188" s="861"/>
      <c r="AJ188" s="861"/>
      <c r="AK188" s="861"/>
      <c r="AL188" s="861"/>
      <c r="AM188" s="861"/>
      <c r="AN188" s="861"/>
      <c r="AO188" s="861"/>
      <c r="AP188" s="861"/>
      <c r="AQ188" s="861"/>
      <c r="AR188" s="861"/>
      <c r="AS188" s="861"/>
      <c r="AT188" s="861"/>
      <c r="AU188" s="861"/>
      <c r="AV188" s="861"/>
      <c r="AW188" s="861"/>
      <c r="AX188" s="861"/>
      <c r="AY188" s="861"/>
      <c r="AZ188" s="861"/>
      <c r="BA188" s="861"/>
      <c r="BB188" s="861"/>
      <c r="BC188" s="861"/>
      <c r="BD188" s="861"/>
      <c r="BE188" s="861"/>
      <c r="BF188" s="861"/>
      <c r="BG188" s="861"/>
      <c r="BH188" s="862"/>
    </row>
    <row r="189" spans="2:60" s="25" customFormat="1" ht="18" customHeight="1">
      <c r="B189" s="851" t="s">
        <v>1508</v>
      </c>
      <c r="C189" s="852"/>
      <c r="D189" s="852"/>
      <c r="E189" s="852"/>
      <c r="F189" s="852"/>
      <c r="G189" s="853"/>
      <c r="H189" s="851" t="s">
        <v>1509</v>
      </c>
      <c r="I189" s="852"/>
      <c r="J189" s="852"/>
      <c r="K189" s="852"/>
      <c r="L189" s="852"/>
      <c r="M189" s="852"/>
      <c r="N189" s="852"/>
      <c r="O189" s="852"/>
      <c r="P189" s="852"/>
      <c r="Q189" s="852"/>
      <c r="R189" s="852"/>
      <c r="S189" s="852"/>
      <c r="T189" s="852"/>
      <c r="U189" s="852"/>
      <c r="V189" s="852"/>
      <c r="W189" s="852"/>
      <c r="X189" s="852"/>
      <c r="Y189" s="852"/>
      <c r="Z189" s="852"/>
      <c r="AA189" s="852"/>
      <c r="AB189" s="852"/>
      <c r="AC189" s="852"/>
      <c r="AD189" s="852"/>
      <c r="AE189" s="852"/>
      <c r="AF189" s="852"/>
      <c r="AG189" s="852"/>
      <c r="AH189" s="852"/>
      <c r="AI189" s="852"/>
      <c r="AJ189" s="852"/>
      <c r="AK189" s="852"/>
      <c r="AL189" s="852"/>
      <c r="AM189" s="852"/>
      <c r="AN189" s="852"/>
      <c r="AO189" s="852"/>
      <c r="AP189" s="852"/>
      <c r="AQ189" s="852"/>
      <c r="AR189" s="852"/>
      <c r="AS189" s="852"/>
      <c r="AT189" s="852"/>
      <c r="AU189" s="852"/>
      <c r="AV189" s="852"/>
      <c r="AW189" s="852"/>
      <c r="AX189" s="852"/>
      <c r="AY189" s="852"/>
      <c r="AZ189" s="852"/>
      <c r="BA189" s="852"/>
      <c r="BB189" s="852"/>
      <c r="BC189" s="852"/>
      <c r="BD189" s="852"/>
      <c r="BE189" s="852"/>
      <c r="BF189" s="852"/>
      <c r="BG189" s="852"/>
      <c r="BH189" s="853"/>
    </row>
    <row r="190" spans="2:60" s="25" customFormat="1" ht="18" customHeight="1">
      <c r="B190" s="854"/>
      <c r="C190" s="855"/>
      <c r="D190" s="855"/>
      <c r="E190" s="855"/>
      <c r="F190" s="855"/>
      <c r="G190" s="856"/>
      <c r="H190" s="854"/>
      <c r="I190" s="855"/>
      <c r="J190" s="855"/>
      <c r="K190" s="855"/>
      <c r="L190" s="855"/>
      <c r="M190" s="855"/>
      <c r="N190" s="855"/>
      <c r="O190" s="855"/>
      <c r="P190" s="855"/>
      <c r="Q190" s="855"/>
      <c r="R190" s="855"/>
      <c r="S190" s="855"/>
      <c r="T190" s="855"/>
      <c r="U190" s="855"/>
      <c r="V190" s="855"/>
      <c r="W190" s="855"/>
      <c r="X190" s="855"/>
      <c r="Y190" s="855"/>
      <c r="Z190" s="855"/>
      <c r="AA190" s="855"/>
      <c r="AB190" s="855"/>
      <c r="AC190" s="855"/>
      <c r="AD190" s="855"/>
      <c r="AE190" s="855"/>
      <c r="AF190" s="855"/>
      <c r="AG190" s="855"/>
      <c r="AH190" s="855"/>
      <c r="AI190" s="855"/>
      <c r="AJ190" s="855"/>
      <c r="AK190" s="855"/>
      <c r="AL190" s="855"/>
      <c r="AM190" s="855"/>
      <c r="AN190" s="855"/>
      <c r="AO190" s="855"/>
      <c r="AP190" s="855"/>
      <c r="AQ190" s="855"/>
      <c r="AR190" s="855"/>
      <c r="AS190" s="855"/>
      <c r="AT190" s="855"/>
      <c r="AU190" s="855"/>
      <c r="AV190" s="855"/>
      <c r="AW190" s="855"/>
      <c r="AX190" s="855"/>
      <c r="AY190" s="855"/>
      <c r="AZ190" s="855"/>
      <c r="BA190" s="855"/>
      <c r="BB190" s="855"/>
      <c r="BC190" s="855"/>
      <c r="BD190" s="855"/>
      <c r="BE190" s="855"/>
      <c r="BF190" s="855"/>
      <c r="BG190" s="855"/>
      <c r="BH190" s="856"/>
    </row>
    <row r="191" spans="2:60" s="25" customFormat="1" ht="18" customHeight="1">
      <c r="B191" s="857" t="s">
        <v>1510</v>
      </c>
      <c r="C191" s="858"/>
      <c r="D191" s="858"/>
      <c r="E191" s="858"/>
      <c r="F191" s="858"/>
      <c r="G191" s="859"/>
      <c r="H191" s="857" t="s">
        <v>1511</v>
      </c>
      <c r="I191" s="858"/>
      <c r="J191" s="858"/>
      <c r="K191" s="858"/>
      <c r="L191" s="858"/>
      <c r="M191" s="858"/>
      <c r="N191" s="858"/>
      <c r="O191" s="858"/>
      <c r="P191" s="858"/>
      <c r="Q191" s="858"/>
      <c r="R191" s="858"/>
      <c r="S191" s="858"/>
      <c r="T191" s="858"/>
      <c r="U191" s="858"/>
      <c r="V191" s="858"/>
      <c r="W191" s="858"/>
      <c r="X191" s="858"/>
      <c r="Y191" s="858"/>
      <c r="Z191" s="858"/>
      <c r="AA191" s="858"/>
      <c r="AB191" s="858"/>
      <c r="AC191" s="858"/>
      <c r="AD191" s="858"/>
      <c r="AE191" s="858"/>
      <c r="AF191" s="858"/>
      <c r="AG191" s="858"/>
      <c r="AH191" s="858"/>
      <c r="AI191" s="858"/>
      <c r="AJ191" s="858"/>
      <c r="AK191" s="858"/>
      <c r="AL191" s="858"/>
      <c r="AM191" s="858"/>
      <c r="AN191" s="858"/>
      <c r="AO191" s="858"/>
      <c r="AP191" s="858"/>
      <c r="AQ191" s="858"/>
      <c r="AR191" s="858"/>
      <c r="AS191" s="858"/>
      <c r="AT191" s="858"/>
      <c r="AU191" s="858"/>
      <c r="AV191" s="858"/>
      <c r="AW191" s="858"/>
      <c r="AX191" s="858"/>
      <c r="AY191" s="858"/>
      <c r="AZ191" s="858"/>
      <c r="BA191" s="858"/>
      <c r="BB191" s="858"/>
      <c r="BC191" s="858"/>
      <c r="BD191" s="858"/>
      <c r="BE191" s="858"/>
      <c r="BF191" s="858"/>
      <c r="BG191" s="858"/>
      <c r="BH191" s="859"/>
    </row>
    <row r="192" spans="2:60" s="25" customFormat="1" ht="18" customHeight="1">
      <c r="B192" s="860"/>
      <c r="C192" s="861"/>
      <c r="D192" s="861"/>
      <c r="E192" s="861"/>
      <c r="F192" s="861"/>
      <c r="G192" s="862"/>
      <c r="H192" s="860"/>
      <c r="I192" s="861"/>
      <c r="J192" s="861"/>
      <c r="K192" s="861"/>
      <c r="L192" s="861"/>
      <c r="M192" s="861"/>
      <c r="N192" s="861"/>
      <c r="O192" s="861"/>
      <c r="P192" s="861"/>
      <c r="Q192" s="861"/>
      <c r="R192" s="861"/>
      <c r="S192" s="861"/>
      <c r="T192" s="861"/>
      <c r="U192" s="861"/>
      <c r="V192" s="861"/>
      <c r="W192" s="861"/>
      <c r="X192" s="861"/>
      <c r="Y192" s="861"/>
      <c r="Z192" s="861"/>
      <c r="AA192" s="861"/>
      <c r="AB192" s="861"/>
      <c r="AC192" s="861"/>
      <c r="AD192" s="861"/>
      <c r="AE192" s="861"/>
      <c r="AF192" s="861"/>
      <c r="AG192" s="861"/>
      <c r="AH192" s="861"/>
      <c r="AI192" s="861"/>
      <c r="AJ192" s="861"/>
      <c r="AK192" s="861"/>
      <c r="AL192" s="861"/>
      <c r="AM192" s="861"/>
      <c r="AN192" s="861"/>
      <c r="AO192" s="861"/>
      <c r="AP192" s="861"/>
      <c r="AQ192" s="861"/>
      <c r="AR192" s="861"/>
      <c r="AS192" s="861"/>
      <c r="AT192" s="861"/>
      <c r="AU192" s="861"/>
      <c r="AV192" s="861"/>
      <c r="AW192" s="861"/>
      <c r="AX192" s="861"/>
      <c r="AY192" s="861"/>
      <c r="AZ192" s="861"/>
      <c r="BA192" s="861"/>
      <c r="BB192" s="861"/>
      <c r="BC192" s="861"/>
      <c r="BD192" s="861"/>
      <c r="BE192" s="861"/>
      <c r="BF192" s="861"/>
      <c r="BG192" s="861"/>
      <c r="BH192" s="862"/>
    </row>
    <row r="193" spans="2:60" s="25" customFormat="1" ht="18" customHeight="1">
      <c r="B193" s="851" t="s">
        <v>1512</v>
      </c>
      <c r="C193" s="852"/>
      <c r="D193" s="852"/>
      <c r="E193" s="852"/>
      <c r="F193" s="852"/>
      <c r="G193" s="853"/>
      <c r="H193" s="851" t="s">
        <v>1513</v>
      </c>
      <c r="I193" s="852"/>
      <c r="J193" s="852"/>
      <c r="K193" s="852"/>
      <c r="L193" s="852"/>
      <c r="M193" s="852"/>
      <c r="N193" s="852"/>
      <c r="O193" s="852"/>
      <c r="P193" s="852"/>
      <c r="Q193" s="852"/>
      <c r="R193" s="852"/>
      <c r="S193" s="852"/>
      <c r="T193" s="852"/>
      <c r="U193" s="852"/>
      <c r="V193" s="852"/>
      <c r="W193" s="852"/>
      <c r="X193" s="852"/>
      <c r="Y193" s="852"/>
      <c r="Z193" s="852"/>
      <c r="AA193" s="852"/>
      <c r="AB193" s="852"/>
      <c r="AC193" s="852"/>
      <c r="AD193" s="852"/>
      <c r="AE193" s="852"/>
      <c r="AF193" s="852"/>
      <c r="AG193" s="852"/>
      <c r="AH193" s="852"/>
      <c r="AI193" s="852"/>
      <c r="AJ193" s="852"/>
      <c r="AK193" s="852"/>
      <c r="AL193" s="852"/>
      <c r="AM193" s="852"/>
      <c r="AN193" s="852"/>
      <c r="AO193" s="852"/>
      <c r="AP193" s="852"/>
      <c r="AQ193" s="852"/>
      <c r="AR193" s="852"/>
      <c r="AS193" s="852"/>
      <c r="AT193" s="852"/>
      <c r="AU193" s="852"/>
      <c r="AV193" s="852"/>
      <c r="AW193" s="852"/>
      <c r="AX193" s="852"/>
      <c r="AY193" s="852"/>
      <c r="AZ193" s="852"/>
      <c r="BA193" s="852"/>
      <c r="BB193" s="852"/>
      <c r="BC193" s="852"/>
      <c r="BD193" s="852"/>
      <c r="BE193" s="852"/>
      <c r="BF193" s="852"/>
      <c r="BG193" s="852"/>
      <c r="BH193" s="853"/>
    </row>
    <row r="194" spans="2:60" s="25" customFormat="1" ht="18" customHeight="1">
      <c r="B194" s="854"/>
      <c r="C194" s="855"/>
      <c r="D194" s="855"/>
      <c r="E194" s="855"/>
      <c r="F194" s="855"/>
      <c r="G194" s="856"/>
      <c r="H194" s="854"/>
      <c r="I194" s="855"/>
      <c r="J194" s="855"/>
      <c r="K194" s="855"/>
      <c r="L194" s="855"/>
      <c r="M194" s="855"/>
      <c r="N194" s="855"/>
      <c r="O194" s="855"/>
      <c r="P194" s="855"/>
      <c r="Q194" s="855"/>
      <c r="R194" s="855"/>
      <c r="S194" s="855"/>
      <c r="T194" s="855"/>
      <c r="U194" s="855"/>
      <c r="V194" s="855"/>
      <c r="W194" s="855"/>
      <c r="X194" s="855"/>
      <c r="Y194" s="855"/>
      <c r="Z194" s="855"/>
      <c r="AA194" s="855"/>
      <c r="AB194" s="855"/>
      <c r="AC194" s="855"/>
      <c r="AD194" s="855"/>
      <c r="AE194" s="855"/>
      <c r="AF194" s="855"/>
      <c r="AG194" s="855"/>
      <c r="AH194" s="855"/>
      <c r="AI194" s="855"/>
      <c r="AJ194" s="855"/>
      <c r="AK194" s="855"/>
      <c r="AL194" s="855"/>
      <c r="AM194" s="855"/>
      <c r="AN194" s="855"/>
      <c r="AO194" s="855"/>
      <c r="AP194" s="855"/>
      <c r="AQ194" s="855"/>
      <c r="AR194" s="855"/>
      <c r="AS194" s="855"/>
      <c r="AT194" s="855"/>
      <c r="AU194" s="855"/>
      <c r="AV194" s="855"/>
      <c r="AW194" s="855"/>
      <c r="AX194" s="855"/>
      <c r="AY194" s="855"/>
      <c r="AZ194" s="855"/>
      <c r="BA194" s="855"/>
      <c r="BB194" s="855"/>
      <c r="BC194" s="855"/>
      <c r="BD194" s="855"/>
      <c r="BE194" s="855"/>
      <c r="BF194" s="855"/>
      <c r="BG194" s="855"/>
      <c r="BH194" s="856"/>
    </row>
    <row r="195" spans="2:60" s="25" customFormat="1" ht="18" customHeight="1">
      <c r="B195" s="857" t="s">
        <v>1514</v>
      </c>
      <c r="C195" s="858"/>
      <c r="D195" s="858"/>
      <c r="E195" s="858"/>
      <c r="F195" s="858"/>
      <c r="G195" s="859"/>
      <c r="H195" s="857" t="s">
        <v>1515</v>
      </c>
      <c r="I195" s="858"/>
      <c r="J195" s="858"/>
      <c r="K195" s="858"/>
      <c r="L195" s="858"/>
      <c r="M195" s="858"/>
      <c r="N195" s="858"/>
      <c r="O195" s="858"/>
      <c r="P195" s="858"/>
      <c r="Q195" s="858"/>
      <c r="R195" s="858"/>
      <c r="S195" s="858"/>
      <c r="T195" s="858"/>
      <c r="U195" s="858"/>
      <c r="V195" s="858"/>
      <c r="W195" s="858"/>
      <c r="X195" s="858"/>
      <c r="Y195" s="858"/>
      <c r="Z195" s="858"/>
      <c r="AA195" s="858"/>
      <c r="AB195" s="858"/>
      <c r="AC195" s="858"/>
      <c r="AD195" s="858"/>
      <c r="AE195" s="858"/>
      <c r="AF195" s="858"/>
      <c r="AG195" s="858"/>
      <c r="AH195" s="858"/>
      <c r="AI195" s="858"/>
      <c r="AJ195" s="858"/>
      <c r="AK195" s="858"/>
      <c r="AL195" s="858"/>
      <c r="AM195" s="858"/>
      <c r="AN195" s="858"/>
      <c r="AO195" s="858"/>
      <c r="AP195" s="858"/>
      <c r="AQ195" s="858"/>
      <c r="AR195" s="858"/>
      <c r="AS195" s="858"/>
      <c r="AT195" s="858"/>
      <c r="AU195" s="858"/>
      <c r="AV195" s="858"/>
      <c r="AW195" s="858"/>
      <c r="AX195" s="858"/>
      <c r="AY195" s="858"/>
      <c r="AZ195" s="858"/>
      <c r="BA195" s="858"/>
      <c r="BB195" s="858"/>
      <c r="BC195" s="858"/>
      <c r="BD195" s="858"/>
      <c r="BE195" s="858"/>
      <c r="BF195" s="858"/>
      <c r="BG195" s="858"/>
      <c r="BH195" s="859"/>
    </row>
    <row r="196" spans="2:60" s="25" customFormat="1" ht="18" customHeight="1">
      <c r="B196" s="860"/>
      <c r="C196" s="861"/>
      <c r="D196" s="861"/>
      <c r="E196" s="861"/>
      <c r="F196" s="861"/>
      <c r="G196" s="862"/>
      <c r="H196" s="860"/>
      <c r="I196" s="861"/>
      <c r="J196" s="861"/>
      <c r="K196" s="861"/>
      <c r="L196" s="861"/>
      <c r="M196" s="861"/>
      <c r="N196" s="861"/>
      <c r="O196" s="861"/>
      <c r="P196" s="861"/>
      <c r="Q196" s="861"/>
      <c r="R196" s="861"/>
      <c r="S196" s="861"/>
      <c r="T196" s="861"/>
      <c r="U196" s="861"/>
      <c r="V196" s="861"/>
      <c r="W196" s="861"/>
      <c r="X196" s="861"/>
      <c r="Y196" s="861"/>
      <c r="Z196" s="861"/>
      <c r="AA196" s="861"/>
      <c r="AB196" s="861"/>
      <c r="AC196" s="861"/>
      <c r="AD196" s="861"/>
      <c r="AE196" s="861"/>
      <c r="AF196" s="861"/>
      <c r="AG196" s="861"/>
      <c r="AH196" s="861"/>
      <c r="AI196" s="861"/>
      <c r="AJ196" s="861"/>
      <c r="AK196" s="861"/>
      <c r="AL196" s="861"/>
      <c r="AM196" s="861"/>
      <c r="AN196" s="861"/>
      <c r="AO196" s="861"/>
      <c r="AP196" s="861"/>
      <c r="AQ196" s="861"/>
      <c r="AR196" s="861"/>
      <c r="AS196" s="861"/>
      <c r="AT196" s="861"/>
      <c r="AU196" s="861"/>
      <c r="AV196" s="861"/>
      <c r="AW196" s="861"/>
      <c r="AX196" s="861"/>
      <c r="AY196" s="861"/>
      <c r="AZ196" s="861"/>
      <c r="BA196" s="861"/>
      <c r="BB196" s="861"/>
      <c r="BC196" s="861"/>
      <c r="BD196" s="861"/>
      <c r="BE196" s="861"/>
      <c r="BF196" s="861"/>
      <c r="BG196" s="861"/>
      <c r="BH196" s="862"/>
    </row>
    <row r="197" spans="2:60" s="25" customFormat="1" ht="18" customHeight="1">
      <c r="B197" s="851" t="s">
        <v>1516</v>
      </c>
      <c r="C197" s="852"/>
      <c r="D197" s="852"/>
      <c r="E197" s="852"/>
      <c r="F197" s="852"/>
      <c r="G197" s="853"/>
      <c r="H197" s="851" t="s">
        <v>1517</v>
      </c>
      <c r="I197" s="852"/>
      <c r="J197" s="852"/>
      <c r="K197" s="852"/>
      <c r="L197" s="852"/>
      <c r="M197" s="852"/>
      <c r="N197" s="852"/>
      <c r="O197" s="852"/>
      <c r="P197" s="852"/>
      <c r="Q197" s="852"/>
      <c r="R197" s="852"/>
      <c r="S197" s="852"/>
      <c r="T197" s="852"/>
      <c r="U197" s="852"/>
      <c r="V197" s="852"/>
      <c r="W197" s="852"/>
      <c r="X197" s="852"/>
      <c r="Y197" s="852"/>
      <c r="Z197" s="852"/>
      <c r="AA197" s="852"/>
      <c r="AB197" s="852"/>
      <c r="AC197" s="852"/>
      <c r="AD197" s="852"/>
      <c r="AE197" s="852"/>
      <c r="AF197" s="852"/>
      <c r="AG197" s="852"/>
      <c r="AH197" s="852"/>
      <c r="AI197" s="852"/>
      <c r="AJ197" s="852"/>
      <c r="AK197" s="852"/>
      <c r="AL197" s="852"/>
      <c r="AM197" s="852"/>
      <c r="AN197" s="852"/>
      <c r="AO197" s="852"/>
      <c r="AP197" s="852"/>
      <c r="AQ197" s="852"/>
      <c r="AR197" s="852"/>
      <c r="AS197" s="852"/>
      <c r="AT197" s="852"/>
      <c r="AU197" s="852"/>
      <c r="AV197" s="852"/>
      <c r="AW197" s="852"/>
      <c r="AX197" s="852"/>
      <c r="AY197" s="852"/>
      <c r="AZ197" s="852"/>
      <c r="BA197" s="852"/>
      <c r="BB197" s="852"/>
      <c r="BC197" s="852"/>
      <c r="BD197" s="852"/>
      <c r="BE197" s="852"/>
      <c r="BF197" s="852"/>
      <c r="BG197" s="852"/>
      <c r="BH197" s="853"/>
    </row>
    <row r="198" spans="2:60" s="25" customFormat="1" ht="18" customHeight="1">
      <c r="B198" s="854"/>
      <c r="C198" s="855"/>
      <c r="D198" s="855"/>
      <c r="E198" s="855"/>
      <c r="F198" s="855"/>
      <c r="G198" s="856"/>
      <c r="H198" s="854"/>
      <c r="I198" s="855"/>
      <c r="J198" s="855"/>
      <c r="K198" s="855"/>
      <c r="L198" s="855"/>
      <c r="M198" s="855"/>
      <c r="N198" s="855"/>
      <c r="O198" s="855"/>
      <c r="P198" s="855"/>
      <c r="Q198" s="855"/>
      <c r="R198" s="855"/>
      <c r="S198" s="855"/>
      <c r="T198" s="855"/>
      <c r="U198" s="855"/>
      <c r="V198" s="855"/>
      <c r="W198" s="855"/>
      <c r="X198" s="855"/>
      <c r="Y198" s="855"/>
      <c r="Z198" s="855"/>
      <c r="AA198" s="855"/>
      <c r="AB198" s="855"/>
      <c r="AC198" s="855"/>
      <c r="AD198" s="855"/>
      <c r="AE198" s="855"/>
      <c r="AF198" s="855"/>
      <c r="AG198" s="855"/>
      <c r="AH198" s="855"/>
      <c r="AI198" s="855"/>
      <c r="AJ198" s="855"/>
      <c r="AK198" s="855"/>
      <c r="AL198" s="855"/>
      <c r="AM198" s="855"/>
      <c r="AN198" s="855"/>
      <c r="AO198" s="855"/>
      <c r="AP198" s="855"/>
      <c r="AQ198" s="855"/>
      <c r="AR198" s="855"/>
      <c r="AS198" s="855"/>
      <c r="AT198" s="855"/>
      <c r="AU198" s="855"/>
      <c r="AV198" s="855"/>
      <c r="AW198" s="855"/>
      <c r="AX198" s="855"/>
      <c r="AY198" s="855"/>
      <c r="AZ198" s="855"/>
      <c r="BA198" s="855"/>
      <c r="BB198" s="855"/>
      <c r="BC198" s="855"/>
      <c r="BD198" s="855"/>
      <c r="BE198" s="855"/>
      <c r="BF198" s="855"/>
      <c r="BG198" s="855"/>
      <c r="BH198" s="856"/>
    </row>
    <row r="199" spans="2:60" s="25" customFormat="1" ht="18" customHeight="1">
      <c r="B199" s="857" t="s">
        <v>1518</v>
      </c>
      <c r="C199" s="858"/>
      <c r="D199" s="858"/>
      <c r="E199" s="858"/>
      <c r="F199" s="858"/>
      <c r="G199" s="859"/>
      <c r="H199" s="857" t="s">
        <v>1519</v>
      </c>
      <c r="I199" s="858"/>
      <c r="J199" s="858"/>
      <c r="K199" s="858"/>
      <c r="L199" s="858"/>
      <c r="M199" s="858"/>
      <c r="N199" s="858"/>
      <c r="O199" s="858"/>
      <c r="P199" s="858"/>
      <c r="Q199" s="858"/>
      <c r="R199" s="858"/>
      <c r="S199" s="858"/>
      <c r="T199" s="858"/>
      <c r="U199" s="858"/>
      <c r="V199" s="858"/>
      <c r="W199" s="858"/>
      <c r="X199" s="858"/>
      <c r="Y199" s="858"/>
      <c r="Z199" s="858"/>
      <c r="AA199" s="858"/>
      <c r="AB199" s="858"/>
      <c r="AC199" s="858"/>
      <c r="AD199" s="858"/>
      <c r="AE199" s="858"/>
      <c r="AF199" s="858"/>
      <c r="AG199" s="858"/>
      <c r="AH199" s="858"/>
      <c r="AI199" s="858"/>
      <c r="AJ199" s="858"/>
      <c r="AK199" s="858"/>
      <c r="AL199" s="858"/>
      <c r="AM199" s="858"/>
      <c r="AN199" s="858"/>
      <c r="AO199" s="858"/>
      <c r="AP199" s="858"/>
      <c r="AQ199" s="858"/>
      <c r="AR199" s="858"/>
      <c r="AS199" s="858"/>
      <c r="AT199" s="858"/>
      <c r="AU199" s="858"/>
      <c r="AV199" s="858"/>
      <c r="AW199" s="858"/>
      <c r="AX199" s="858"/>
      <c r="AY199" s="858"/>
      <c r="AZ199" s="858"/>
      <c r="BA199" s="858"/>
      <c r="BB199" s="858"/>
      <c r="BC199" s="858"/>
      <c r="BD199" s="858"/>
      <c r="BE199" s="858"/>
      <c r="BF199" s="858"/>
      <c r="BG199" s="858"/>
      <c r="BH199" s="859"/>
    </row>
    <row r="200" spans="2:60" s="25" customFormat="1" ht="18" customHeight="1">
      <c r="B200" s="860"/>
      <c r="C200" s="861"/>
      <c r="D200" s="861"/>
      <c r="E200" s="861"/>
      <c r="F200" s="861"/>
      <c r="G200" s="862"/>
      <c r="H200" s="860"/>
      <c r="I200" s="861"/>
      <c r="J200" s="861"/>
      <c r="K200" s="861"/>
      <c r="L200" s="861"/>
      <c r="M200" s="861"/>
      <c r="N200" s="861"/>
      <c r="O200" s="861"/>
      <c r="P200" s="861"/>
      <c r="Q200" s="861"/>
      <c r="R200" s="861"/>
      <c r="S200" s="861"/>
      <c r="T200" s="861"/>
      <c r="U200" s="861"/>
      <c r="V200" s="861"/>
      <c r="W200" s="861"/>
      <c r="X200" s="861"/>
      <c r="Y200" s="861"/>
      <c r="Z200" s="861"/>
      <c r="AA200" s="861"/>
      <c r="AB200" s="861"/>
      <c r="AC200" s="861"/>
      <c r="AD200" s="861"/>
      <c r="AE200" s="861"/>
      <c r="AF200" s="861"/>
      <c r="AG200" s="861"/>
      <c r="AH200" s="861"/>
      <c r="AI200" s="861"/>
      <c r="AJ200" s="861"/>
      <c r="AK200" s="861"/>
      <c r="AL200" s="861"/>
      <c r="AM200" s="861"/>
      <c r="AN200" s="861"/>
      <c r="AO200" s="861"/>
      <c r="AP200" s="861"/>
      <c r="AQ200" s="861"/>
      <c r="AR200" s="861"/>
      <c r="AS200" s="861"/>
      <c r="AT200" s="861"/>
      <c r="AU200" s="861"/>
      <c r="AV200" s="861"/>
      <c r="AW200" s="861"/>
      <c r="AX200" s="861"/>
      <c r="AY200" s="861"/>
      <c r="AZ200" s="861"/>
      <c r="BA200" s="861"/>
      <c r="BB200" s="861"/>
      <c r="BC200" s="861"/>
      <c r="BD200" s="861"/>
      <c r="BE200" s="861"/>
      <c r="BF200" s="861"/>
      <c r="BG200" s="861"/>
      <c r="BH200" s="862"/>
    </row>
    <row r="201" spans="2:60" s="25" customFormat="1" ht="18" customHeight="1">
      <c r="B201" s="851" t="s">
        <v>1520</v>
      </c>
      <c r="C201" s="852"/>
      <c r="D201" s="852"/>
      <c r="E201" s="852"/>
      <c r="F201" s="852"/>
      <c r="G201" s="853"/>
      <c r="H201" s="851" t="s">
        <v>1521</v>
      </c>
      <c r="I201" s="852"/>
      <c r="J201" s="852"/>
      <c r="K201" s="852"/>
      <c r="L201" s="852"/>
      <c r="M201" s="852"/>
      <c r="N201" s="852"/>
      <c r="O201" s="852"/>
      <c r="P201" s="852"/>
      <c r="Q201" s="852"/>
      <c r="R201" s="852"/>
      <c r="S201" s="852"/>
      <c r="T201" s="852"/>
      <c r="U201" s="852"/>
      <c r="V201" s="852"/>
      <c r="W201" s="852"/>
      <c r="X201" s="852"/>
      <c r="Y201" s="852"/>
      <c r="Z201" s="852"/>
      <c r="AA201" s="852"/>
      <c r="AB201" s="852"/>
      <c r="AC201" s="852"/>
      <c r="AD201" s="852"/>
      <c r="AE201" s="852"/>
      <c r="AF201" s="852"/>
      <c r="AG201" s="852"/>
      <c r="AH201" s="852"/>
      <c r="AI201" s="852"/>
      <c r="AJ201" s="852"/>
      <c r="AK201" s="852"/>
      <c r="AL201" s="852"/>
      <c r="AM201" s="852"/>
      <c r="AN201" s="852"/>
      <c r="AO201" s="852"/>
      <c r="AP201" s="852"/>
      <c r="AQ201" s="852"/>
      <c r="AR201" s="852"/>
      <c r="AS201" s="852"/>
      <c r="AT201" s="852"/>
      <c r="AU201" s="852"/>
      <c r="AV201" s="852"/>
      <c r="AW201" s="852"/>
      <c r="AX201" s="852"/>
      <c r="AY201" s="852"/>
      <c r="AZ201" s="852"/>
      <c r="BA201" s="852"/>
      <c r="BB201" s="852"/>
      <c r="BC201" s="852"/>
      <c r="BD201" s="852"/>
      <c r="BE201" s="852"/>
      <c r="BF201" s="852"/>
      <c r="BG201" s="852"/>
      <c r="BH201" s="853"/>
    </row>
    <row r="202" spans="2:60" s="25" customFormat="1" ht="18" customHeight="1">
      <c r="B202" s="854"/>
      <c r="C202" s="855"/>
      <c r="D202" s="855"/>
      <c r="E202" s="855"/>
      <c r="F202" s="855"/>
      <c r="G202" s="856"/>
      <c r="H202" s="854"/>
      <c r="I202" s="855"/>
      <c r="J202" s="855"/>
      <c r="K202" s="855"/>
      <c r="L202" s="855"/>
      <c r="M202" s="855"/>
      <c r="N202" s="855"/>
      <c r="O202" s="855"/>
      <c r="P202" s="855"/>
      <c r="Q202" s="855"/>
      <c r="R202" s="855"/>
      <c r="S202" s="855"/>
      <c r="T202" s="855"/>
      <c r="U202" s="855"/>
      <c r="V202" s="855"/>
      <c r="W202" s="855"/>
      <c r="X202" s="855"/>
      <c r="Y202" s="855"/>
      <c r="Z202" s="855"/>
      <c r="AA202" s="855"/>
      <c r="AB202" s="855"/>
      <c r="AC202" s="855"/>
      <c r="AD202" s="855"/>
      <c r="AE202" s="855"/>
      <c r="AF202" s="855"/>
      <c r="AG202" s="855"/>
      <c r="AH202" s="855"/>
      <c r="AI202" s="855"/>
      <c r="AJ202" s="855"/>
      <c r="AK202" s="855"/>
      <c r="AL202" s="855"/>
      <c r="AM202" s="855"/>
      <c r="AN202" s="855"/>
      <c r="AO202" s="855"/>
      <c r="AP202" s="855"/>
      <c r="AQ202" s="855"/>
      <c r="AR202" s="855"/>
      <c r="AS202" s="855"/>
      <c r="AT202" s="855"/>
      <c r="AU202" s="855"/>
      <c r="AV202" s="855"/>
      <c r="AW202" s="855"/>
      <c r="AX202" s="855"/>
      <c r="AY202" s="855"/>
      <c r="AZ202" s="855"/>
      <c r="BA202" s="855"/>
      <c r="BB202" s="855"/>
      <c r="BC202" s="855"/>
      <c r="BD202" s="855"/>
      <c r="BE202" s="855"/>
      <c r="BF202" s="855"/>
      <c r="BG202" s="855"/>
      <c r="BH202" s="856"/>
    </row>
    <row r="203" spans="2:60" s="25" customFormat="1" ht="18" customHeight="1">
      <c r="B203" s="857" t="s">
        <v>1522</v>
      </c>
      <c r="C203" s="858"/>
      <c r="D203" s="858"/>
      <c r="E203" s="858"/>
      <c r="F203" s="858"/>
      <c r="G203" s="859"/>
      <c r="H203" s="857" t="s">
        <v>1523</v>
      </c>
      <c r="I203" s="858"/>
      <c r="J203" s="858"/>
      <c r="K203" s="858"/>
      <c r="L203" s="858"/>
      <c r="M203" s="858"/>
      <c r="N203" s="858"/>
      <c r="O203" s="858"/>
      <c r="P203" s="858"/>
      <c r="Q203" s="858"/>
      <c r="R203" s="858"/>
      <c r="S203" s="858"/>
      <c r="T203" s="858"/>
      <c r="U203" s="858"/>
      <c r="V203" s="858"/>
      <c r="W203" s="858"/>
      <c r="X203" s="858"/>
      <c r="Y203" s="858"/>
      <c r="Z203" s="858"/>
      <c r="AA203" s="858"/>
      <c r="AB203" s="858"/>
      <c r="AC203" s="858"/>
      <c r="AD203" s="858"/>
      <c r="AE203" s="858"/>
      <c r="AF203" s="858"/>
      <c r="AG203" s="858"/>
      <c r="AH203" s="858"/>
      <c r="AI203" s="858"/>
      <c r="AJ203" s="858"/>
      <c r="AK203" s="858"/>
      <c r="AL203" s="858"/>
      <c r="AM203" s="858"/>
      <c r="AN203" s="858"/>
      <c r="AO203" s="858"/>
      <c r="AP203" s="858"/>
      <c r="AQ203" s="858"/>
      <c r="AR203" s="858"/>
      <c r="AS203" s="858"/>
      <c r="AT203" s="858"/>
      <c r="AU203" s="858"/>
      <c r="AV203" s="858"/>
      <c r="AW203" s="858"/>
      <c r="AX203" s="858"/>
      <c r="AY203" s="858"/>
      <c r="AZ203" s="858"/>
      <c r="BA203" s="858"/>
      <c r="BB203" s="858"/>
      <c r="BC203" s="858"/>
      <c r="BD203" s="858"/>
      <c r="BE203" s="858"/>
      <c r="BF203" s="858"/>
      <c r="BG203" s="858"/>
      <c r="BH203" s="859"/>
    </row>
    <row r="204" spans="2:60" s="25" customFormat="1" ht="18" customHeight="1">
      <c r="B204" s="860"/>
      <c r="C204" s="861"/>
      <c r="D204" s="861"/>
      <c r="E204" s="861"/>
      <c r="F204" s="861"/>
      <c r="G204" s="862"/>
      <c r="H204" s="860"/>
      <c r="I204" s="861"/>
      <c r="J204" s="861"/>
      <c r="K204" s="861"/>
      <c r="L204" s="861"/>
      <c r="M204" s="861"/>
      <c r="N204" s="861"/>
      <c r="O204" s="861"/>
      <c r="P204" s="861"/>
      <c r="Q204" s="861"/>
      <c r="R204" s="861"/>
      <c r="S204" s="861"/>
      <c r="T204" s="861"/>
      <c r="U204" s="861"/>
      <c r="V204" s="861"/>
      <c r="W204" s="861"/>
      <c r="X204" s="861"/>
      <c r="Y204" s="861"/>
      <c r="Z204" s="861"/>
      <c r="AA204" s="861"/>
      <c r="AB204" s="861"/>
      <c r="AC204" s="861"/>
      <c r="AD204" s="861"/>
      <c r="AE204" s="861"/>
      <c r="AF204" s="861"/>
      <c r="AG204" s="861"/>
      <c r="AH204" s="861"/>
      <c r="AI204" s="861"/>
      <c r="AJ204" s="861"/>
      <c r="AK204" s="861"/>
      <c r="AL204" s="861"/>
      <c r="AM204" s="861"/>
      <c r="AN204" s="861"/>
      <c r="AO204" s="861"/>
      <c r="AP204" s="861"/>
      <c r="AQ204" s="861"/>
      <c r="AR204" s="861"/>
      <c r="AS204" s="861"/>
      <c r="AT204" s="861"/>
      <c r="AU204" s="861"/>
      <c r="AV204" s="861"/>
      <c r="AW204" s="861"/>
      <c r="AX204" s="861"/>
      <c r="AY204" s="861"/>
      <c r="AZ204" s="861"/>
      <c r="BA204" s="861"/>
      <c r="BB204" s="861"/>
      <c r="BC204" s="861"/>
      <c r="BD204" s="861"/>
      <c r="BE204" s="861"/>
      <c r="BF204" s="861"/>
      <c r="BG204" s="861"/>
      <c r="BH204" s="862"/>
    </row>
    <row r="205" spans="2:60" s="25" customFormat="1" ht="18" customHeight="1">
      <c r="B205" s="851" t="s">
        <v>1524</v>
      </c>
      <c r="C205" s="852"/>
      <c r="D205" s="852"/>
      <c r="E205" s="852"/>
      <c r="F205" s="852"/>
      <c r="G205" s="853"/>
      <c r="H205" s="851" t="s">
        <v>1525</v>
      </c>
      <c r="I205" s="852"/>
      <c r="J205" s="852"/>
      <c r="K205" s="852"/>
      <c r="L205" s="852"/>
      <c r="M205" s="852"/>
      <c r="N205" s="852"/>
      <c r="O205" s="852"/>
      <c r="P205" s="852"/>
      <c r="Q205" s="852"/>
      <c r="R205" s="852"/>
      <c r="S205" s="852"/>
      <c r="T205" s="852"/>
      <c r="U205" s="852"/>
      <c r="V205" s="852"/>
      <c r="W205" s="852"/>
      <c r="X205" s="852"/>
      <c r="Y205" s="852"/>
      <c r="Z205" s="852"/>
      <c r="AA205" s="852"/>
      <c r="AB205" s="852"/>
      <c r="AC205" s="852"/>
      <c r="AD205" s="852"/>
      <c r="AE205" s="852"/>
      <c r="AF205" s="852"/>
      <c r="AG205" s="852"/>
      <c r="AH205" s="852"/>
      <c r="AI205" s="852"/>
      <c r="AJ205" s="852"/>
      <c r="AK205" s="852"/>
      <c r="AL205" s="852"/>
      <c r="AM205" s="852"/>
      <c r="AN205" s="852"/>
      <c r="AO205" s="852"/>
      <c r="AP205" s="852"/>
      <c r="AQ205" s="852"/>
      <c r="AR205" s="852"/>
      <c r="AS205" s="852"/>
      <c r="AT205" s="852"/>
      <c r="AU205" s="852"/>
      <c r="AV205" s="852"/>
      <c r="AW205" s="852"/>
      <c r="AX205" s="852"/>
      <c r="AY205" s="852"/>
      <c r="AZ205" s="852"/>
      <c r="BA205" s="852"/>
      <c r="BB205" s="852"/>
      <c r="BC205" s="852"/>
      <c r="BD205" s="852"/>
      <c r="BE205" s="852"/>
      <c r="BF205" s="852"/>
      <c r="BG205" s="852"/>
      <c r="BH205" s="853"/>
    </row>
    <row r="206" spans="2:60" s="25" customFormat="1" ht="18" customHeight="1">
      <c r="B206" s="854"/>
      <c r="C206" s="855"/>
      <c r="D206" s="855"/>
      <c r="E206" s="855"/>
      <c r="F206" s="855"/>
      <c r="G206" s="856"/>
      <c r="H206" s="854"/>
      <c r="I206" s="855"/>
      <c r="J206" s="855"/>
      <c r="K206" s="855"/>
      <c r="L206" s="855"/>
      <c r="M206" s="855"/>
      <c r="N206" s="855"/>
      <c r="O206" s="855"/>
      <c r="P206" s="855"/>
      <c r="Q206" s="855"/>
      <c r="R206" s="855"/>
      <c r="S206" s="855"/>
      <c r="T206" s="855"/>
      <c r="U206" s="855"/>
      <c r="V206" s="855"/>
      <c r="W206" s="855"/>
      <c r="X206" s="855"/>
      <c r="Y206" s="855"/>
      <c r="Z206" s="855"/>
      <c r="AA206" s="855"/>
      <c r="AB206" s="855"/>
      <c r="AC206" s="855"/>
      <c r="AD206" s="855"/>
      <c r="AE206" s="855"/>
      <c r="AF206" s="855"/>
      <c r="AG206" s="855"/>
      <c r="AH206" s="855"/>
      <c r="AI206" s="855"/>
      <c r="AJ206" s="855"/>
      <c r="AK206" s="855"/>
      <c r="AL206" s="855"/>
      <c r="AM206" s="855"/>
      <c r="AN206" s="855"/>
      <c r="AO206" s="855"/>
      <c r="AP206" s="855"/>
      <c r="AQ206" s="855"/>
      <c r="AR206" s="855"/>
      <c r="AS206" s="855"/>
      <c r="AT206" s="855"/>
      <c r="AU206" s="855"/>
      <c r="AV206" s="855"/>
      <c r="AW206" s="855"/>
      <c r="AX206" s="855"/>
      <c r="AY206" s="855"/>
      <c r="AZ206" s="855"/>
      <c r="BA206" s="855"/>
      <c r="BB206" s="855"/>
      <c r="BC206" s="855"/>
      <c r="BD206" s="855"/>
      <c r="BE206" s="855"/>
      <c r="BF206" s="855"/>
      <c r="BG206" s="855"/>
      <c r="BH206" s="856"/>
    </row>
    <row r="207" spans="2:60" s="25" customFormat="1" ht="18" customHeight="1">
      <c r="B207" s="857" t="s">
        <v>1526</v>
      </c>
      <c r="C207" s="858"/>
      <c r="D207" s="858"/>
      <c r="E207" s="858"/>
      <c r="F207" s="858"/>
      <c r="G207" s="859"/>
      <c r="H207" s="857" t="s">
        <v>1527</v>
      </c>
      <c r="I207" s="858"/>
      <c r="J207" s="858"/>
      <c r="K207" s="858"/>
      <c r="L207" s="858"/>
      <c r="M207" s="858"/>
      <c r="N207" s="858"/>
      <c r="O207" s="858"/>
      <c r="P207" s="858"/>
      <c r="Q207" s="858"/>
      <c r="R207" s="858"/>
      <c r="S207" s="858"/>
      <c r="T207" s="858"/>
      <c r="U207" s="858"/>
      <c r="V207" s="858"/>
      <c r="W207" s="858"/>
      <c r="X207" s="858"/>
      <c r="Y207" s="858"/>
      <c r="Z207" s="858"/>
      <c r="AA207" s="858"/>
      <c r="AB207" s="858"/>
      <c r="AC207" s="858"/>
      <c r="AD207" s="858"/>
      <c r="AE207" s="858"/>
      <c r="AF207" s="858"/>
      <c r="AG207" s="858"/>
      <c r="AH207" s="858"/>
      <c r="AI207" s="858"/>
      <c r="AJ207" s="858"/>
      <c r="AK207" s="858"/>
      <c r="AL207" s="858"/>
      <c r="AM207" s="858"/>
      <c r="AN207" s="858"/>
      <c r="AO207" s="858"/>
      <c r="AP207" s="858"/>
      <c r="AQ207" s="858"/>
      <c r="AR207" s="858"/>
      <c r="AS207" s="858"/>
      <c r="AT207" s="858"/>
      <c r="AU207" s="858"/>
      <c r="AV207" s="858"/>
      <c r="AW207" s="858"/>
      <c r="AX207" s="858"/>
      <c r="AY207" s="858"/>
      <c r="AZ207" s="858"/>
      <c r="BA207" s="858"/>
      <c r="BB207" s="858"/>
      <c r="BC207" s="858"/>
      <c r="BD207" s="858"/>
      <c r="BE207" s="858"/>
      <c r="BF207" s="858"/>
      <c r="BG207" s="858"/>
      <c r="BH207" s="859"/>
    </row>
    <row r="208" spans="2:60" s="25" customFormat="1" ht="18" customHeight="1">
      <c r="B208" s="860"/>
      <c r="C208" s="861"/>
      <c r="D208" s="861"/>
      <c r="E208" s="861"/>
      <c r="F208" s="861"/>
      <c r="G208" s="862"/>
      <c r="H208" s="860"/>
      <c r="I208" s="861"/>
      <c r="J208" s="861"/>
      <c r="K208" s="861"/>
      <c r="L208" s="861"/>
      <c r="M208" s="861"/>
      <c r="N208" s="861"/>
      <c r="O208" s="861"/>
      <c r="P208" s="861"/>
      <c r="Q208" s="861"/>
      <c r="R208" s="861"/>
      <c r="S208" s="861"/>
      <c r="T208" s="861"/>
      <c r="U208" s="861"/>
      <c r="V208" s="861"/>
      <c r="W208" s="861"/>
      <c r="X208" s="861"/>
      <c r="Y208" s="861"/>
      <c r="Z208" s="861"/>
      <c r="AA208" s="861"/>
      <c r="AB208" s="861"/>
      <c r="AC208" s="861"/>
      <c r="AD208" s="861"/>
      <c r="AE208" s="861"/>
      <c r="AF208" s="861"/>
      <c r="AG208" s="861"/>
      <c r="AH208" s="861"/>
      <c r="AI208" s="861"/>
      <c r="AJ208" s="861"/>
      <c r="AK208" s="861"/>
      <c r="AL208" s="861"/>
      <c r="AM208" s="861"/>
      <c r="AN208" s="861"/>
      <c r="AO208" s="861"/>
      <c r="AP208" s="861"/>
      <c r="AQ208" s="861"/>
      <c r="AR208" s="861"/>
      <c r="AS208" s="861"/>
      <c r="AT208" s="861"/>
      <c r="AU208" s="861"/>
      <c r="AV208" s="861"/>
      <c r="AW208" s="861"/>
      <c r="AX208" s="861"/>
      <c r="AY208" s="861"/>
      <c r="AZ208" s="861"/>
      <c r="BA208" s="861"/>
      <c r="BB208" s="861"/>
      <c r="BC208" s="861"/>
      <c r="BD208" s="861"/>
      <c r="BE208" s="861"/>
      <c r="BF208" s="861"/>
      <c r="BG208" s="861"/>
      <c r="BH208" s="862"/>
    </row>
    <row r="209" s="25" customFormat="1" ht="18" customHeight="1"/>
    <row r="210" s="25" customFormat="1" ht="18" customHeight="1"/>
    <row r="211" s="25" customFormat="1" ht="18" customHeight="1"/>
    <row r="212" s="25" customFormat="1" ht="18" customHeight="1"/>
    <row r="213" s="25" customFormat="1" ht="18" customHeight="1"/>
    <row r="214" s="25" customFormat="1" ht="18" customHeight="1"/>
    <row r="215" s="25" customFormat="1" ht="18" customHeight="1"/>
    <row r="216" s="25" customFormat="1" ht="18" customHeight="1"/>
    <row r="217" s="25" customFormat="1" ht="18" customHeight="1"/>
    <row r="218" s="25" customFormat="1" ht="18" customHeight="1"/>
    <row r="219" s="25" customFormat="1" ht="18" customHeight="1"/>
    <row r="220" s="25" customFormat="1" ht="18" customHeight="1"/>
    <row r="221" s="25" customFormat="1" ht="18" customHeight="1"/>
    <row r="222" s="25" customFormat="1" ht="18" customHeight="1"/>
    <row r="223" s="25" customFormat="1" ht="18" customHeight="1"/>
    <row r="224" s="25" customFormat="1" ht="18" customHeight="1"/>
    <row r="225" s="25" customFormat="1" ht="18" customHeight="1"/>
    <row r="226" s="25" customFormat="1" ht="18" customHeight="1"/>
    <row r="227" s="25" customFormat="1" ht="18" customHeight="1"/>
    <row r="228" s="25" customFormat="1" ht="18" customHeight="1"/>
    <row r="229" s="25" customFormat="1" ht="18" customHeight="1"/>
    <row r="230" s="25" customFormat="1" ht="18" customHeight="1"/>
    <row r="231" s="25" customFormat="1" ht="18" customHeight="1"/>
    <row r="232" s="25" customFormat="1" ht="18" customHeight="1"/>
    <row r="233" s="25" customFormat="1" ht="18" customHeight="1"/>
    <row r="234" s="25" customFormat="1" ht="18" customHeight="1"/>
    <row r="235" s="25" customFormat="1" ht="18" customHeight="1"/>
    <row r="236" s="25" customFormat="1" ht="18" customHeight="1"/>
    <row r="237" s="25" customFormat="1" ht="18" customHeight="1"/>
    <row r="238" s="25" customFormat="1" ht="18" customHeight="1"/>
    <row r="239" s="25" customFormat="1" ht="18" customHeight="1"/>
    <row r="240" s="25" customFormat="1" ht="18" customHeight="1"/>
    <row r="241" s="25" customFormat="1" ht="18" customHeight="1"/>
    <row r="242" s="25" customFormat="1" ht="18" customHeight="1"/>
    <row r="243" s="25" customFormat="1" ht="18" customHeight="1"/>
    <row r="244" s="25" customFormat="1" ht="18" customHeight="1"/>
    <row r="245" s="25" customFormat="1" ht="18" customHeight="1"/>
    <row r="246" s="25" customFormat="1" ht="18" customHeight="1"/>
    <row r="247" s="25" customFormat="1" ht="18" customHeight="1"/>
    <row r="248" s="25" customFormat="1" ht="18" customHeight="1"/>
    <row r="249" s="25" customFormat="1" ht="18" customHeight="1"/>
    <row r="250" s="25" customFormat="1" ht="18" customHeight="1"/>
    <row r="251" s="25" customFormat="1" ht="18" customHeight="1"/>
    <row r="252" s="25" customFormat="1" ht="18" customHeight="1"/>
    <row r="253" s="25" customFormat="1" ht="18" customHeight="1"/>
    <row r="254" s="25" customFormat="1" ht="18" customHeight="1"/>
    <row r="255" s="25" customFormat="1" ht="18" customHeight="1"/>
    <row r="256" s="25" customFormat="1" ht="18" customHeight="1"/>
    <row r="257" s="25" customFormat="1" ht="18" customHeight="1"/>
    <row r="258" s="25" customFormat="1" ht="18" customHeight="1"/>
    <row r="259" s="25" customFormat="1" ht="18" customHeight="1"/>
    <row r="260" s="25" customFormat="1" ht="18" customHeight="1"/>
    <row r="261" s="25" customFormat="1" ht="18" customHeight="1"/>
    <row r="262" s="25" customFormat="1" ht="18" customHeight="1"/>
    <row r="263" s="25" customFormat="1" ht="18" customHeight="1"/>
    <row r="264" s="25" customFormat="1" ht="18" customHeight="1"/>
    <row r="265" s="25" customFormat="1" ht="18" customHeight="1"/>
    <row r="266" s="25" customFormat="1" ht="18" customHeight="1"/>
    <row r="267" s="25" customFormat="1" ht="18" customHeight="1"/>
    <row r="268" s="25" customFormat="1" ht="18" customHeight="1"/>
    <row r="269" s="25" customFormat="1" ht="18" customHeight="1"/>
    <row r="270" s="25" customFormat="1" ht="18" customHeight="1"/>
    <row r="271" s="25" customFormat="1" ht="18" customHeight="1"/>
    <row r="272" s="25" customFormat="1" ht="18" customHeight="1"/>
    <row r="273" s="25" customFormat="1" ht="18" customHeight="1"/>
    <row r="274" s="25" customFormat="1" ht="18" customHeight="1"/>
    <row r="275" s="25" customFormat="1" ht="18" customHeight="1"/>
    <row r="276" s="25" customFormat="1" ht="18" customHeight="1"/>
    <row r="277" s="25" customFormat="1" ht="18" customHeight="1"/>
    <row r="278" s="25" customFormat="1" ht="18" customHeight="1"/>
    <row r="279" s="25" customFormat="1" ht="18" customHeight="1"/>
    <row r="280" s="25" customFormat="1" ht="18" customHeight="1"/>
    <row r="281" s="25" customFormat="1" ht="18" customHeight="1"/>
    <row r="282" s="25" customFormat="1" ht="18" customHeight="1"/>
    <row r="283" s="25" customFormat="1" ht="18" customHeight="1"/>
    <row r="284" s="25" customFormat="1" ht="18" customHeight="1"/>
    <row r="285" s="25" customFormat="1" ht="18" customHeight="1"/>
    <row r="286" s="25" customFormat="1" ht="18" customHeight="1"/>
    <row r="287" s="25" customFormat="1" ht="18" customHeight="1"/>
    <row r="288" s="25" customFormat="1" ht="18" customHeight="1"/>
    <row r="289" s="25" customFormat="1" ht="18" customHeight="1"/>
    <row r="290" s="25" customFormat="1" ht="18" customHeight="1"/>
    <row r="291" s="25" customFormat="1" ht="18" customHeight="1"/>
    <row r="292" s="25" customFormat="1" ht="18" customHeight="1"/>
    <row r="293" s="25" customFormat="1" ht="18" customHeight="1"/>
    <row r="294" s="25" customFormat="1" ht="18" customHeight="1"/>
    <row r="295" s="25" customFormat="1" ht="18" customHeight="1"/>
    <row r="296" s="25" customFormat="1" ht="18" customHeight="1"/>
    <row r="297" s="25" customFormat="1" ht="18" customHeight="1"/>
    <row r="298" s="25" customFormat="1" ht="18" customHeight="1"/>
    <row r="299" s="25" customFormat="1" ht="18" customHeight="1"/>
    <row r="300" s="25" customFormat="1" ht="18" customHeight="1"/>
    <row r="301" s="25" customFormat="1" ht="18" customHeight="1"/>
    <row r="302" s="25" customFormat="1" ht="18" customHeight="1"/>
    <row r="303" s="25" customFormat="1" ht="18" customHeight="1"/>
    <row r="304" s="25" customFormat="1" ht="18" customHeight="1"/>
    <row r="305" s="25" customFormat="1" ht="18" customHeight="1"/>
    <row r="306" s="25" customFormat="1" ht="18" customHeight="1"/>
    <row r="307" s="25" customFormat="1" ht="18" customHeight="1"/>
    <row r="308" s="25" customFormat="1" ht="18" customHeight="1"/>
    <row r="309" s="25" customFormat="1" ht="18" customHeight="1"/>
    <row r="310" s="25" customFormat="1" ht="18" customHeight="1"/>
    <row r="311" s="25" customFormat="1" ht="18" customHeight="1"/>
    <row r="312" s="25" customFormat="1" ht="18" customHeight="1"/>
    <row r="313" s="25" customFormat="1" ht="18" customHeight="1"/>
    <row r="314" s="25" customFormat="1" ht="18" customHeight="1"/>
    <row r="315" s="25" customFormat="1" ht="18" customHeight="1"/>
    <row r="316" s="25" customFormat="1" ht="18" customHeight="1"/>
    <row r="317" s="25" customFormat="1" ht="18" customHeight="1"/>
    <row r="318" s="25" customFormat="1" ht="18" customHeight="1"/>
    <row r="319" s="25" customFormat="1" ht="18" customHeight="1"/>
    <row r="320" s="25" customFormat="1" ht="18" customHeight="1"/>
    <row r="321" s="25" customFormat="1" ht="18" customHeight="1"/>
    <row r="322" s="25" customFormat="1" ht="18" customHeight="1"/>
    <row r="323" s="25" customFormat="1" ht="18" customHeight="1"/>
    <row r="324" s="25" customFormat="1" ht="18" customHeight="1"/>
    <row r="325" s="25" customFormat="1" ht="18" customHeight="1"/>
    <row r="326" s="25" customFormat="1" ht="18" customHeight="1"/>
    <row r="327" s="25" customFormat="1" ht="18" customHeight="1"/>
    <row r="328" s="25" customFormat="1" ht="18" customHeight="1"/>
    <row r="329" s="25" customFormat="1" ht="18" customHeight="1"/>
    <row r="330" s="25" customFormat="1" ht="18" customHeight="1"/>
    <row r="331" s="25" customFormat="1" ht="18" customHeight="1"/>
    <row r="332" s="25" customFormat="1" ht="18" customHeight="1"/>
    <row r="333" s="25" customFormat="1" ht="18" customHeight="1"/>
    <row r="334" s="25" customFormat="1" ht="18" customHeight="1"/>
    <row r="335" s="25" customFormat="1" ht="18" customHeight="1"/>
    <row r="336" s="25" customFormat="1" ht="18" customHeight="1"/>
    <row r="337" s="25" customFormat="1" ht="18" customHeight="1"/>
    <row r="338" s="25" customFormat="1" ht="18" customHeight="1"/>
    <row r="339" s="25" customFormat="1" ht="18" customHeight="1"/>
    <row r="340" s="25" customFormat="1" ht="18" customHeight="1"/>
    <row r="341" s="25" customFormat="1" ht="18" customHeight="1"/>
    <row r="342" s="25" customFormat="1" ht="18" customHeight="1"/>
    <row r="343" s="25" customFormat="1" ht="18" customHeight="1"/>
    <row r="344" s="25" customFormat="1" ht="18" customHeight="1"/>
    <row r="345" s="25" customFormat="1" ht="18" customHeight="1"/>
    <row r="346" s="25" customFormat="1" ht="18" customHeight="1"/>
    <row r="347" s="25" customFormat="1" ht="18" customHeight="1"/>
    <row r="348" s="25" customFormat="1" ht="18" customHeight="1"/>
    <row r="349" s="25" customFormat="1" ht="18" customHeight="1"/>
    <row r="350" s="25" customFormat="1" ht="18" customHeight="1"/>
    <row r="351" s="25" customFormat="1" ht="18" customHeight="1"/>
    <row r="352" s="25" customFormat="1" ht="18" customHeight="1"/>
    <row r="353" s="25" customFormat="1" ht="18" customHeight="1"/>
    <row r="354" s="25" customFormat="1" ht="18" customHeight="1"/>
    <row r="355" s="25" customFormat="1" ht="18" customHeight="1"/>
    <row r="356" s="25" customFormat="1" ht="18" customHeight="1"/>
    <row r="357" s="25" customFormat="1" ht="18" customHeight="1"/>
    <row r="358" s="25" customFormat="1" ht="18" customHeight="1"/>
    <row r="359" s="25" customFormat="1" ht="18" customHeight="1"/>
    <row r="360" s="25" customFormat="1" ht="18" customHeight="1"/>
    <row r="361" s="25" customFormat="1" ht="18" customHeight="1"/>
    <row r="362" s="25" customFormat="1" ht="18" customHeight="1"/>
    <row r="363" s="25" customFormat="1" ht="18" customHeight="1"/>
    <row r="364" s="25" customFormat="1" ht="18" customHeight="1"/>
    <row r="365" s="25" customFormat="1" ht="18" customHeight="1"/>
    <row r="366" s="25" customFormat="1" ht="18" customHeight="1"/>
    <row r="367" s="25" customFormat="1" ht="18" customHeight="1"/>
    <row r="368" s="25" customFormat="1" ht="18" customHeight="1"/>
    <row r="369" s="25" customFormat="1" ht="18" customHeight="1"/>
    <row r="370" s="25" customFormat="1" ht="18" customHeight="1"/>
    <row r="371" s="25" customFormat="1" ht="18" customHeight="1"/>
    <row r="372" s="25" customFormat="1" ht="18" customHeight="1"/>
    <row r="373" s="25" customFormat="1" ht="18" customHeight="1"/>
    <row r="374" s="25" customFormat="1" ht="18" customHeight="1"/>
    <row r="375" s="25" customFormat="1" ht="18" customHeight="1"/>
    <row r="376" s="25" customFormat="1" ht="18" customHeight="1"/>
    <row r="377" s="25" customFormat="1" ht="18" customHeight="1"/>
    <row r="378" s="25" customFormat="1" ht="18" customHeight="1"/>
    <row r="379" s="25" customFormat="1" ht="18" customHeight="1"/>
    <row r="380" s="25" customFormat="1" ht="18" customHeight="1"/>
    <row r="381" s="25" customFormat="1" ht="18" customHeight="1"/>
    <row r="382" s="25" customFormat="1" ht="18" customHeight="1"/>
    <row r="383" s="25" customFormat="1" ht="18" customHeight="1"/>
    <row r="384" s="25" customFormat="1" ht="18" customHeight="1"/>
    <row r="385" s="25" customFormat="1" ht="18" customHeight="1"/>
    <row r="386" s="25" customFormat="1" ht="18" customHeight="1"/>
    <row r="387" s="25" customFormat="1" ht="18" customHeight="1"/>
    <row r="388" s="25" customFormat="1" ht="18" customHeight="1"/>
    <row r="389" s="25" customFormat="1" ht="18" customHeight="1"/>
    <row r="390" s="25" customFormat="1" ht="18" customHeight="1"/>
    <row r="391" s="25" customFormat="1" ht="18" customHeight="1"/>
    <row r="392" s="25" customFormat="1" ht="18" customHeight="1"/>
    <row r="393" s="25" customFormat="1" ht="18" customHeight="1"/>
    <row r="394" s="25" customFormat="1" ht="18" customHeight="1"/>
    <row r="395" s="25" customFormat="1" ht="18" customHeight="1"/>
    <row r="396" s="25" customFormat="1" ht="18" customHeight="1"/>
    <row r="397" s="25" customFormat="1" ht="18" customHeight="1"/>
    <row r="398" s="25" customFormat="1" ht="18" customHeight="1"/>
    <row r="399" s="25" customFormat="1" ht="18" customHeight="1"/>
    <row r="400" s="25" customFormat="1" ht="18" customHeight="1"/>
    <row r="401" s="25" customFormat="1" ht="18" customHeight="1"/>
    <row r="402" s="25" customFormat="1" ht="18" customHeight="1"/>
    <row r="403" s="25" customFormat="1" ht="18" customHeight="1"/>
    <row r="404" s="25" customFormat="1" ht="18" customHeight="1"/>
    <row r="405" s="25" customFormat="1" ht="18" customHeight="1"/>
    <row r="406" s="25" customFormat="1" ht="18" customHeight="1"/>
    <row r="407" s="25" customFormat="1" ht="18" customHeight="1"/>
    <row r="408" s="25" customFormat="1" ht="18" customHeight="1"/>
    <row r="409" s="25" customFormat="1" ht="18" customHeight="1"/>
    <row r="410" s="25" customFormat="1" ht="18" customHeight="1"/>
    <row r="411" s="25" customFormat="1" ht="18" customHeight="1"/>
    <row r="412" s="25" customFormat="1" ht="18" customHeight="1"/>
    <row r="413" s="25" customFormat="1" ht="18" customHeight="1"/>
    <row r="414" s="25" customFormat="1" ht="18" customHeight="1"/>
    <row r="415" s="25" customFormat="1" ht="18" customHeight="1"/>
    <row r="416" s="25" customFormat="1" ht="18" customHeight="1"/>
    <row r="417" s="25" customFormat="1" ht="18" customHeight="1"/>
    <row r="418" s="25" customFormat="1" ht="18" customHeight="1"/>
    <row r="419" s="25" customFormat="1" ht="18" customHeight="1"/>
    <row r="420" s="25" customFormat="1" ht="18" customHeight="1"/>
    <row r="421" s="25" customFormat="1" ht="18" customHeight="1"/>
    <row r="422" s="25" customFormat="1" ht="18" customHeight="1"/>
    <row r="423" s="25" customFormat="1" ht="18" customHeight="1"/>
    <row r="424" s="25" customFormat="1" ht="18" customHeight="1"/>
    <row r="425" s="25" customFormat="1" ht="18" customHeight="1"/>
    <row r="426" s="25" customFormat="1" ht="18" customHeight="1"/>
    <row r="427" s="25" customFormat="1" ht="18" customHeight="1"/>
    <row r="428" s="25" customFormat="1" ht="18" customHeight="1"/>
    <row r="429" s="25" customFormat="1" ht="18" customHeight="1"/>
    <row r="430" s="25" customFormat="1" ht="18" customHeight="1"/>
    <row r="431" s="25" customFormat="1" ht="18" customHeight="1"/>
    <row r="432" s="25" customFormat="1" ht="18" customHeight="1"/>
    <row r="433" s="25" customFormat="1" ht="18" customHeight="1"/>
    <row r="434" s="25" customFormat="1" ht="18" customHeight="1"/>
    <row r="435" s="25" customFormat="1" ht="18" customHeight="1"/>
    <row r="436" s="25" customFormat="1" ht="18" customHeight="1"/>
    <row r="437" s="25" customFormat="1" ht="18" customHeight="1"/>
    <row r="438" s="25" customFormat="1" ht="18" customHeight="1"/>
    <row r="439" s="25" customFormat="1" ht="18" customHeight="1"/>
    <row r="440" s="25" customFormat="1" ht="18" customHeight="1"/>
    <row r="441" s="25" customFormat="1" ht="18" customHeight="1"/>
    <row r="442" s="25" customFormat="1" ht="18" customHeight="1"/>
    <row r="443" s="25" customFormat="1" ht="18" customHeight="1"/>
    <row r="444" s="25" customFormat="1" ht="18" customHeight="1"/>
    <row r="445" s="25" customFormat="1" ht="18" customHeight="1"/>
    <row r="446" s="25" customFormat="1" ht="18" customHeight="1"/>
    <row r="447" s="25" customFormat="1" ht="18" customHeight="1"/>
    <row r="448" s="25" customFormat="1" ht="18" customHeight="1"/>
    <row r="449" s="25" customFormat="1" ht="18" customHeight="1"/>
    <row r="450" s="25" customFormat="1" ht="18" customHeight="1"/>
    <row r="451" s="25" customFormat="1" ht="18" customHeight="1"/>
    <row r="452" s="25" customFormat="1" ht="18" customHeight="1"/>
    <row r="453" s="25" customFormat="1" ht="18" customHeight="1"/>
    <row r="454" s="25" customFormat="1" ht="18" customHeight="1"/>
    <row r="455" s="25" customFormat="1" ht="18" customHeight="1"/>
    <row r="456" s="25" customFormat="1" ht="18" customHeight="1"/>
    <row r="457" s="25" customFormat="1" ht="18" customHeight="1"/>
    <row r="458" s="25" customFormat="1" ht="18" customHeight="1"/>
    <row r="459" s="25" customFormat="1" ht="18" customHeight="1"/>
    <row r="460" s="25" customFormat="1" ht="18" customHeight="1"/>
    <row r="461" s="25" customFormat="1" ht="18" customHeight="1"/>
    <row r="462" s="25" customFormat="1" ht="18" customHeight="1"/>
    <row r="463" s="25" customFormat="1" ht="18" customHeight="1"/>
    <row r="464" s="25" customFormat="1" ht="18" customHeight="1"/>
    <row r="465" s="25" customFormat="1" ht="18" customHeight="1"/>
    <row r="466" s="25" customFormat="1" ht="18" customHeight="1"/>
    <row r="467" s="25" customFormat="1" ht="18" customHeight="1"/>
    <row r="468" s="25" customFormat="1" ht="18" customHeight="1"/>
    <row r="469" s="25" customFormat="1" ht="18" customHeight="1"/>
    <row r="470" s="25" customFormat="1" ht="18" customHeight="1"/>
    <row r="471" s="25" customFormat="1" ht="18" customHeight="1"/>
    <row r="472" s="25" customFormat="1" ht="18" customHeight="1"/>
    <row r="473" s="25" customFormat="1" ht="18" customHeight="1"/>
    <row r="474" s="25" customFormat="1" ht="18" customHeight="1"/>
    <row r="475" s="25" customFormat="1" ht="18" customHeight="1"/>
    <row r="476" s="25" customFormat="1" ht="18" customHeight="1"/>
    <row r="477" s="25" customFormat="1" ht="18" customHeight="1"/>
    <row r="478" s="25" customFormat="1" ht="18" customHeight="1"/>
    <row r="479" s="25" customFormat="1" ht="18" customHeight="1"/>
    <row r="480" s="25" customFormat="1" ht="18" customHeight="1"/>
    <row r="481" s="25" customFormat="1" ht="18" customHeight="1"/>
    <row r="482" s="25" customFormat="1" ht="18" customHeight="1"/>
    <row r="483" s="25" customFormat="1" ht="18" customHeight="1"/>
    <row r="484" s="25" customFormat="1" ht="18" customHeight="1"/>
    <row r="485" s="25" customFormat="1" ht="18" customHeight="1"/>
    <row r="486" s="25" customFormat="1" ht="18" customHeight="1"/>
    <row r="487" s="25" customFormat="1" ht="18" customHeight="1"/>
    <row r="488" s="25" customFormat="1" ht="18" customHeight="1"/>
    <row r="489" s="25" customFormat="1" ht="18" customHeight="1"/>
    <row r="490" s="25" customFormat="1" ht="18" customHeight="1"/>
    <row r="491" s="25" customFormat="1" ht="18" customHeight="1"/>
    <row r="492" s="25" customFormat="1" ht="18" customHeight="1"/>
    <row r="493" s="25" customFormat="1" ht="18" customHeight="1"/>
    <row r="494" s="25" customFormat="1" ht="18" customHeight="1"/>
    <row r="495" s="25" customFormat="1" ht="18" customHeight="1"/>
    <row r="496" s="25" customFormat="1" ht="18" customHeight="1"/>
    <row r="497" s="25" customFormat="1" ht="18" customHeight="1"/>
    <row r="498" s="25" customFormat="1" ht="18" customHeight="1"/>
    <row r="499" s="25" customFormat="1" ht="18" customHeight="1"/>
    <row r="500" s="25" customFormat="1" ht="18" customHeight="1"/>
    <row r="501" s="25" customFormat="1" ht="18" customHeight="1"/>
    <row r="502" s="25" customFormat="1" ht="18" customHeight="1"/>
    <row r="503" s="25" customFormat="1" ht="18" customHeight="1"/>
    <row r="504" s="25" customFormat="1" ht="18" customHeight="1"/>
    <row r="505" s="25" customFormat="1" ht="18" customHeight="1"/>
    <row r="506" s="25" customFormat="1" ht="18" customHeight="1"/>
    <row r="507" s="25" customFormat="1" ht="18" customHeight="1"/>
    <row r="508" s="25" customFormat="1" ht="18" customHeight="1"/>
    <row r="509" s="25" customFormat="1" ht="18" customHeight="1"/>
    <row r="510" s="25" customFormat="1" ht="18" customHeight="1"/>
    <row r="511" s="25" customFormat="1" ht="18" customHeight="1"/>
    <row r="512" s="25" customFormat="1" ht="18" customHeight="1"/>
    <row r="513" s="25" customFormat="1" ht="18" customHeight="1"/>
    <row r="514" s="25" customFormat="1" ht="18" customHeight="1"/>
    <row r="515" s="25" customFormat="1" ht="18" customHeight="1"/>
    <row r="516" s="25" customFormat="1" ht="18" customHeight="1"/>
    <row r="517" s="25" customFormat="1" ht="18" customHeight="1"/>
    <row r="518" s="25" customFormat="1" ht="18" customHeight="1"/>
    <row r="519" s="25" customFormat="1" ht="18" customHeight="1"/>
    <row r="520" s="25" customFormat="1" ht="18" customHeight="1"/>
    <row r="521" s="25" customFormat="1" ht="18" customHeight="1"/>
    <row r="522" s="25" customFormat="1" ht="18" customHeight="1"/>
    <row r="523" s="25" customFormat="1" ht="18" customHeight="1"/>
    <row r="524" s="25" customFormat="1" ht="18" customHeight="1"/>
    <row r="525" s="25" customFormat="1" ht="18" customHeight="1"/>
    <row r="526" s="25" customFormat="1" ht="18" customHeight="1"/>
    <row r="527" s="25" customFormat="1" ht="18" customHeight="1"/>
    <row r="528" s="25" customFormat="1" ht="18" customHeight="1"/>
    <row r="529" s="25" customFormat="1" ht="18" customHeight="1"/>
    <row r="530" s="25" customFormat="1" ht="18" customHeight="1"/>
    <row r="531" s="25" customFormat="1" ht="18" customHeight="1"/>
    <row r="532" s="25" customFormat="1" ht="18" customHeight="1"/>
    <row r="533" s="25" customFormat="1" ht="18" customHeight="1"/>
    <row r="534" s="25" customFormat="1" ht="18" customHeight="1"/>
    <row r="535" s="25" customFormat="1" ht="18" customHeight="1"/>
    <row r="536" s="25" customFormat="1" ht="18" customHeight="1"/>
  </sheetData>
  <mergeCells count="206">
    <mergeCell ref="B165:G166"/>
    <mergeCell ref="H165:BH166"/>
    <mergeCell ref="B167:G168"/>
    <mergeCell ref="H167:BH168"/>
    <mergeCell ref="B169:G170"/>
    <mergeCell ref="H169:BH170"/>
    <mergeCell ref="B171:G172"/>
    <mergeCell ref="H171:BH172"/>
    <mergeCell ref="B173:G174"/>
    <mergeCell ref="H173:BH174"/>
    <mergeCell ref="B191:G192"/>
    <mergeCell ref="H191:BH192"/>
    <mergeCell ref="B193:G194"/>
    <mergeCell ref="H193:BH194"/>
    <mergeCell ref="B175:G176"/>
    <mergeCell ref="H175:BH176"/>
    <mergeCell ref="B187:G188"/>
    <mergeCell ref="H187:BH188"/>
    <mergeCell ref="B189:G190"/>
    <mergeCell ref="H189:BH190"/>
    <mergeCell ref="B177:G178"/>
    <mergeCell ref="H177:BH178"/>
    <mergeCell ref="B179:G180"/>
    <mergeCell ref="H179:BH180"/>
    <mergeCell ref="B181:G182"/>
    <mergeCell ref="H181:BH182"/>
    <mergeCell ref="B183:G184"/>
    <mergeCell ref="H183:BH184"/>
    <mergeCell ref="B185:G186"/>
    <mergeCell ref="H185:BH186"/>
    <mergeCell ref="B205:G206"/>
    <mergeCell ref="H205:BH206"/>
    <mergeCell ref="B207:G208"/>
    <mergeCell ref="H207:BH208"/>
    <mergeCell ref="B195:G196"/>
    <mergeCell ref="H195:BH196"/>
    <mergeCell ref="B197:G198"/>
    <mergeCell ref="H197:BH198"/>
    <mergeCell ref="B199:G200"/>
    <mergeCell ref="H199:BH200"/>
    <mergeCell ref="B201:G202"/>
    <mergeCell ref="H201:BH202"/>
    <mergeCell ref="B203:G204"/>
    <mergeCell ref="H203:BH204"/>
    <mergeCell ref="B155:G156"/>
    <mergeCell ref="H155:BH156"/>
    <mergeCell ref="B157:G158"/>
    <mergeCell ref="H157:BH158"/>
    <mergeCell ref="B159:G160"/>
    <mergeCell ref="H159:BH160"/>
    <mergeCell ref="B161:G162"/>
    <mergeCell ref="H161:BH162"/>
    <mergeCell ref="B163:G164"/>
    <mergeCell ref="H163:BH164"/>
    <mergeCell ref="B145:G146"/>
    <mergeCell ref="H145:BH146"/>
    <mergeCell ref="B147:G148"/>
    <mergeCell ref="H147:BH148"/>
    <mergeCell ref="B149:G150"/>
    <mergeCell ref="H149:BH150"/>
    <mergeCell ref="B151:G152"/>
    <mergeCell ref="H151:BH152"/>
    <mergeCell ref="B153:G154"/>
    <mergeCell ref="H153:BH154"/>
    <mergeCell ref="B135:G136"/>
    <mergeCell ref="H135:BH136"/>
    <mergeCell ref="B137:G138"/>
    <mergeCell ref="H137:BH138"/>
    <mergeCell ref="B139:G140"/>
    <mergeCell ref="H139:BH140"/>
    <mergeCell ref="B141:G142"/>
    <mergeCell ref="H141:BH142"/>
    <mergeCell ref="B143:G144"/>
    <mergeCell ref="H143:BH144"/>
    <mergeCell ref="B125:G126"/>
    <mergeCell ref="H125:BH126"/>
    <mergeCell ref="B127:G128"/>
    <mergeCell ref="H127:BH128"/>
    <mergeCell ref="B129:G130"/>
    <mergeCell ref="H129:BH130"/>
    <mergeCell ref="B131:G132"/>
    <mergeCell ref="H131:BH132"/>
    <mergeCell ref="B133:G134"/>
    <mergeCell ref="H133:BH134"/>
    <mergeCell ref="B115:G116"/>
    <mergeCell ref="H115:BH116"/>
    <mergeCell ref="B117:G118"/>
    <mergeCell ref="H117:BH118"/>
    <mergeCell ref="B119:G120"/>
    <mergeCell ref="H119:BH120"/>
    <mergeCell ref="B121:G122"/>
    <mergeCell ref="H121:BH122"/>
    <mergeCell ref="B123:G124"/>
    <mergeCell ref="H123:BH124"/>
    <mergeCell ref="B105:G106"/>
    <mergeCell ref="H105:BH106"/>
    <mergeCell ref="B107:G108"/>
    <mergeCell ref="H107:BH108"/>
    <mergeCell ref="B109:G110"/>
    <mergeCell ref="H109:BH110"/>
    <mergeCell ref="B111:G112"/>
    <mergeCell ref="H111:BH112"/>
    <mergeCell ref="B113:G114"/>
    <mergeCell ref="H113:BH114"/>
    <mergeCell ref="B95:G96"/>
    <mergeCell ref="H95:BH96"/>
    <mergeCell ref="B97:G98"/>
    <mergeCell ref="H97:BH98"/>
    <mergeCell ref="B99:G100"/>
    <mergeCell ref="H99:BH100"/>
    <mergeCell ref="B101:G102"/>
    <mergeCell ref="H101:BH102"/>
    <mergeCell ref="B103:G104"/>
    <mergeCell ref="H103:BH104"/>
    <mergeCell ref="B83:G84"/>
    <mergeCell ref="H83:BH84"/>
    <mergeCell ref="B86:BH87"/>
    <mergeCell ref="B89:G90"/>
    <mergeCell ref="H89:BH90"/>
    <mergeCell ref="B91:G92"/>
    <mergeCell ref="H91:BH92"/>
    <mergeCell ref="B93:G94"/>
    <mergeCell ref="H93:BH94"/>
    <mergeCell ref="B88:G88"/>
    <mergeCell ref="H88:BH88"/>
    <mergeCell ref="B73:G74"/>
    <mergeCell ref="H73:BH74"/>
    <mergeCell ref="B75:G76"/>
    <mergeCell ref="H75:BH76"/>
    <mergeCell ref="B77:G78"/>
    <mergeCell ref="H77:BH78"/>
    <mergeCell ref="B79:G80"/>
    <mergeCell ref="H79:BH80"/>
    <mergeCell ref="B81:G82"/>
    <mergeCell ref="H81:BH82"/>
    <mergeCell ref="B63:G64"/>
    <mergeCell ref="H63:BH64"/>
    <mergeCell ref="B65:G66"/>
    <mergeCell ref="H65:BH66"/>
    <mergeCell ref="B67:G68"/>
    <mergeCell ref="H67:BH68"/>
    <mergeCell ref="B69:G70"/>
    <mergeCell ref="H69:BH70"/>
    <mergeCell ref="B71:G72"/>
    <mergeCell ref="H71:BH72"/>
    <mergeCell ref="B53:G54"/>
    <mergeCell ref="H53:BH54"/>
    <mergeCell ref="B55:G56"/>
    <mergeCell ref="H55:BH56"/>
    <mergeCell ref="B57:G58"/>
    <mergeCell ref="H57:BH58"/>
    <mergeCell ref="B59:G60"/>
    <mergeCell ref="H59:BH60"/>
    <mergeCell ref="B61:G62"/>
    <mergeCell ref="H61:BH62"/>
    <mergeCell ref="B43:G44"/>
    <mergeCell ref="H43:BH44"/>
    <mergeCell ref="B45:G46"/>
    <mergeCell ref="H45:BH46"/>
    <mergeCell ref="B47:G48"/>
    <mergeCell ref="H47:BH48"/>
    <mergeCell ref="B49:G50"/>
    <mergeCell ref="H49:BH50"/>
    <mergeCell ref="B51:G52"/>
    <mergeCell ref="H51:BH52"/>
    <mergeCell ref="B33:G34"/>
    <mergeCell ref="H33:BH34"/>
    <mergeCell ref="B35:G36"/>
    <mergeCell ref="H35:BH36"/>
    <mergeCell ref="B37:G38"/>
    <mergeCell ref="H37:BH38"/>
    <mergeCell ref="B39:G40"/>
    <mergeCell ref="H39:BH40"/>
    <mergeCell ref="B41:G42"/>
    <mergeCell ref="H41:BH42"/>
    <mergeCell ref="B2:BH3"/>
    <mergeCell ref="B5:G6"/>
    <mergeCell ref="H5:BH6"/>
    <mergeCell ref="B7:G8"/>
    <mergeCell ref="H7:BH8"/>
    <mergeCell ref="B9:G10"/>
    <mergeCell ref="H9:BH10"/>
    <mergeCell ref="B11:G12"/>
    <mergeCell ref="H11:BH12"/>
    <mergeCell ref="B4:G4"/>
    <mergeCell ref="H4:BH4"/>
    <mergeCell ref="B13:G14"/>
    <mergeCell ref="H13:BH14"/>
    <mergeCell ref="B15:G16"/>
    <mergeCell ref="H15:BH16"/>
    <mergeCell ref="B17:G18"/>
    <mergeCell ref="H17:BH18"/>
    <mergeCell ref="B19:G20"/>
    <mergeCell ref="H19:BH20"/>
    <mergeCell ref="B21:G22"/>
    <mergeCell ref="H21:BH22"/>
    <mergeCell ref="H23:BH24"/>
    <mergeCell ref="B25:G26"/>
    <mergeCell ref="H25:BH26"/>
    <mergeCell ref="B27:G28"/>
    <mergeCell ref="H27:BH28"/>
    <mergeCell ref="B29:G30"/>
    <mergeCell ref="H29:BH30"/>
    <mergeCell ref="B31:G32"/>
    <mergeCell ref="H31:BH32"/>
    <mergeCell ref="B23:G24"/>
  </mergeCells>
  <phoneticPr fontId="3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81"/>
  <sheetViews>
    <sheetView topLeftCell="A48" zoomScale="85" zoomScaleNormal="85" workbookViewId="0">
      <selection activeCell="D51" sqref="D51:E56"/>
    </sheetView>
  </sheetViews>
  <sheetFormatPr defaultColWidth="8.88671875" defaultRowHeight="13.8"/>
  <cols>
    <col min="6" max="6" width="10.21875" customWidth="1"/>
    <col min="7" max="7" width="113.33203125" customWidth="1"/>
    <col min="8" max="8" width="11.88671875" customWidth="1"/>
    <col min="9" max="9" width="18.6640625" customWidth="1"/>
    <col min="10" max="10" width="228.109375" customWidth="1"/>
    <col min="11" max="11" width="31.33203125" customWidth="1"/>
  </cols>
  <sheetData>
    <row r="1" spans="1:10" ht="17.399999999999999">
      <c r="A1" s="9"/>
      <c r="F1" t="s">
        <v>44</v>
      </c>
    </row>
    <row r="2" spans="1:10" ht="15.6">
      <c r="A2" s="10" t="s">
        <v>1528</v>
      </c>
      <c r="B2" t="s">
        <v>869</v>
      </c>
      <c r="C2" t="s">
        <v>776</v>
      </c>
      <c r="D2" s="11">
        <v>0</v>
      </c>
      <c r="F2" s="12" t="s">
        <v>612</v>
      </c>
      <c r="G2" s="12" t="s">
        <v>613</v>
      </c>
      <c r="H2" t="s">
        <v>608</v>
      </c>
      <c r="I2" t="s">
        <v>1529</v>
      </c>
      <c r="J2" t="s">
        <v>1530</v>
      </c>
    </row>
    <row r="3" spans="1:10" ht="41.4">
      <c r="A3" s="13" t="s">
        <v>1531</v>
      </c>
      <c r="B3" t="s">
        <v>871</v>
      </c>
      <c r="C3" t="s">
        <v>778</v>
      </c>
      <c r="D3" s="14">
        <v>0</v>
      </c>
      <c r="F3" s="15" t="s">
        <v>618</v>
      </c>
      <c r="G3" s="15" t="s">
        <v>619</v>
      </c>
      <c r="H3" t="s">
        <v>614</v>
      </c>
      <c r="I3" t="s">
        <v>1532</v>
      </c>
      <c r="J3" t="s">
        <v>1533</v>
      </c>
    </row>
    <row r="4" spans="1:10" ht="15.6">
      <c r="A4" s="10" t="s">
        <v>1534</v>
      </c>
      <c r="B4" t="s">
        <v>873</v>
      </c>
      <c r="C4" t="s">
        <v>780</v>
      </c>
      <c r="D4" s="11">
        <v>0</v>
      </c>
      <c r="F4" s="12" t="s">
        <v>624</v>
      </c>
      <c r="G4" s="12" t="s">
        <v>1535</v>
      </c>
      <c r="H4" t="s">
        <v>620</v>
      </c>
      <c r="I4" s="22" t="s">
        <v>1536</v>
      </c>
      <c r="J4" s="22" t="s">
        <v>1537</v>
      </c>
    </row>
    <row r="5" spans="1:10" ht="27.6">
      <c r="B5" t="s">
        <v>672</v>
      </c>
      <c r="C5" t="s">
        <v>782</v>
      </c>
      <c r="D5" s="14">
        <v>0</v>
      </c>
      <c r="F5" s="15" t="s">
        <v>634</v>
      </c>
      <c r="G5" s="15" t="s">
        <v>635</v>
      </c>
      <c r="H5" t="s">
        <v>626</v>
      </c>
      <c r="I5" s="22" t="s">
        <v>1538</v>
      </c>
      <c r="J5" s="22" t="s">
        <v>1539</v>
      </c>
    </row>
    <row r="6" spans="1:10" ht="27.6">
      <c r="B6" t="s">
        <v>876</v>
      </c>
      <c r="C6" t="s">
        <v>784</v>
      </c>
      <c r="D6" s="11">
        <v>0</v>
      </c>
      <c r="F6" s="12" t="s">
        <v>639</v>
      </c>
      <c r="G6" s="12" t="s">
        <v>640</v>
      </c>
      <c r="H6" t="s">
        <v>630</v>
      </c>
      <c r="I6" s="22" t="s">
        <v>1540</v>
      </c>
      <c r="J6" s="22" t="s">
        <v>1541</v>
      </c>
    </row>
    <row r="7" spans="1:10">
      <c r="B7" t="s">
        <v>878</v>
      </c>
      <c r="C7" t="s">
        <v>786</v>
      </c>
      <c r="D7" s="14">
        <v>0</v>
      </c>
      <c r="F7" s="15" t="s">
        <v>645</v>
      </c>
      <c r="G7" s="15" t="s">
        <v>646</v>
      </c>
      <c r="H7" t="s">
        <v>636</v>
      </c>
      <c r="I7" s="22" t="s">
        <v>1542</v>
      </c>
      <c r="J7" s="22" t="s">
        <v>1543</v>
      </c>
    </row>
    <row r="8" spans="1:10">
      <c r="B8" t="s">
        <v>880</v>
      </c>
      <c r="C8" t="s">
        <v>788</v>
      </c>
      <c r="D8" s="11">
        <v>0</v>
      </c>
      <c r="F8" s="12" t="s">
        <v>655</v>
      </c>
      <c r="G8" s="12" t="s">
        <v>656</v>
      </c>
      <c r="H8" t="s">
        <v>641</v>
      </c>
      <c r="I8" s="22" t="s">
        <v>1544</v>
      </c>
      <c r="J8" s="22" t="s">
        <v>1545</v>
      </c>
    </row>
    <row r="9" spans="1:10">
      <c r="B9" t="s">
        <v>882</v>
      </c>
      <c r="C9" t="s">
        <v>790</v>
      </c>
      <c r="D9" s="14">
        <v>0</v>
      </c>
      <c r="F9" s="15" t="s">
        <v>661</v>
      </c>
      <c r="G9" s="15" t="s">
        <v>662</v>
      </c>
      <c r="H9" t="s">
        <v>647</v>
      </c>
      <c r="I9" s="22" t="s">
        <v>1546</v>
      </c>
      <c r="J9" s="22" t="s">
        <v>1547</v>
      </c>
    </row>
    <row r="10" spans="1:10" ht="27.6">
      <c r="B10" t="s">
        <v>884</v>
      </c>
      <c r="C10" t="s">
        <v>17</v>
      </c>
      <c r="D10" s="11">
        <v>0</v>
      </c>
      <c r="F10" s="12" t="s">
        <v>666</v>
      </c>
      <c r="G10" s="12" t="s">
        <v>667</v>
      </c>
      <c r="H10" t="s">
        <v>651</v>
      </c>
      <c r="I10" s="22" t="s">
        <v>1548</v>
      </c>
      <c r="J10" s="22" t="s">
        <v>1549</v>
      </c>
    </row>
    <row r="11" spans="1:10">
      <c r="B11" t="s">
        <v>886</v>
      </c>
      <c r="C11" t="s">
        <v>793</v>
      </c>
      <c r="D11" s="14">
        <v>0</v>
      </c>
      <c r="F11" s="15" t="s">
        <v>675</v>
      </c>
      <c r="G11" s="15" t="s">
        <v>676</v>
      </c>
      <c r="H11" t="s">
        <v>657</v>
      </c>
      <c r="I11" s="22" t="s">
        <v>1550</v>
      </c>
      <c r="J11" s="22" t="s">
        <v>1551</v>
      </c>
    </row>
    <row r="12" spans="1:10">
      <c r="B12" t="s">
        <v>888</v>
      </c>
      <c r="C12" t="s">
        <v>795</v>
      </c>
      <c r="D12" s="11">
        <v>0</v>
      </c>
      <c r="F12" s="12" t="s">
        <v>681</v>
      </c>
      <c r="G12" s="12" t="s">
        <v>682</v>
      </c>
      <c r="H12" t="s">
        <v>663</v>
      </c>
      <c r="I12" s="22" t="s">
        <v>1552</v>
      </c>
      <c r="J12" s="22" t="s">
        <v>1553</v>
      </c>
    </row>
    <row r="13" spans="1:10">
      <c r="B13" t="s">
        <v>890</v>
      </c>
      <c r="C13" t="s">
        <v>797</v>
      </c>
      <c r="D13" s="14">
        <v>0</v>
      </c>
      <c r="F13" s="15" t="s">
        <v>687</v>
      </c>
      <c r="G13" s="15" t="s">
        <v>688</v>
      </c>
      <c r="H13" t="s">
        <v>668</v>
      </c>
      <c r="I13" s="22" t="s">
        <v>1554</v>
      </c>
      <c r="J13" s="22" t="s">
        <v>1555</v>
      </c>
    </row>
    <row r="14" spans="1:10">
      <c r="B14" t="s">
        <v>892</v>
      </c>
      <c r="C14" t="s">
        <v>799</v>
      </c>
      <c r="D14" s="11">
        <v>0</v>
      </c>
      <c r="F14" s="12" t="s">
        <v>696</v>
      </c>
      <c r="G14" s="12" t="s">
        <v>697</v>
      </c>
      <c r="H14" t="s">
        <v>672</v>
      </c>
      <c r="I14" s="22" t="s">
        <v>1556</v>
      </c>
      <c r="J14" s="22" t="s">
        <v>1557</v>
      </c>
    </row>
    <row r="15" spans="1:10">
      <c r="B15" t="s">
        <v>894</v>
      </c>
      <c r="C15" t="s">
        <v>801</v>
      </c>
      <c r="D15" s="14">
        <v>0</v>
      </c>
      <c r="F15" s="15" t="s">
        <v>701</v>
      </c>
      <c r="G15" s="15" t="s">
        <v>702</v>
      </c>
      <c r="H15" t="s">
        <v>677</v>
      </c>
      <c r="I15" s="22" t="s">
        <v>31</v>
      </c>
      <c r="J15" s="22" t="s">
        <v>1558</v>
      </c>
    </row>
    <row r="16" spans="1:10">
      <c r="B16" t="s">
        <v>896</v>
      </c>
      <c r="C16" t="s">
        <v>803</v>
      </c>
      <c r="D16" s="11">
        <v>0</v>
      </c>
      <c r="F16" s="12" t="s">
        <v>706</v>
      </c>
      <c r="G16" s="12" t="s">
        <v>707</v>
      </c>
      <c r="H16" t="s">
        <v>683</v>
      </c>
      <c r="I16" s="22" t="s">
        <v>1559</v>
      </c>
      <c r="J16" s="22" t="s">
        <v>1560</v>
      </c>
    </row>
    <row r="17" spans="2:10">
      <c r="B17" t="s">
        <v>898</v>
      </c>
      <c r="C17" t="s">
        <v>805</v>
      </c>
      <c r="D17" s="14">
        <v>5</v>
      </c>
      <c r="F17" s="15" t="s">
        <v>714</v>
      </c>
      <c r="G17" s="15" t="s">
        <v>1561</v>
      </c>
      <c r="H17" t="s">
        <v>689</v>
      </c>
      <c r="I17" s="22" t="s">
        <v>1562</v>
      </c>
      <c r="J17" s="22" t="s">
        <v>1563</v>
      </c>
    </row>
    <row r="18" spans="2:10">
      <c r="B18" t="s">
        <v>900</v>
      </c>
      <c r="C18" t="s">
        <v>807</v>
      </c>
      <c r="D18" s="11">
        <v>0</v>
      </c>
      <c r="F18" s="12" t="s">
        <v>719</v>
      </c>
      <c r="G18" s="12" t="s">
        <v>720</v>
      </c>
      <c r="H18" t="s">
        <v>693</v>
      </c>
      <c r="I18" s="22" t="s">
        <v>1564</v>
      </c>
      <c r="J18" s="22" t="s">
        <v>1565</v>
      </c>
    </row>
    <row r="19" spans="2:10">
      <c r="B19" t="s">
        <v>902</v>
      </c>
      <c r="C19" t="s">
        <v>809</v>
      </c>
      <c r="D19" s="14">
        <v>0</v>
      </c>
      <c r="F19" s="15" t="s">
        <v>724</v>
      </c>
      <c r="G19" s="15" t="s">
        <v>725</v>
      </c>
      <c r="H19" t="s">
        <v>698</v>
      </c>
      <c r="I19" s="22" t="s">
        <v>1566</v>
      </c>
      <c r="J19" s="22" t="s">
        <v>1567</v>
      </c>
    </row>
    <row r="20" spans="2:10">
      <c r="B20" t="s">
        <v>1568</v>
      </c>
      <c r="C20" t="s">
        <v>811</v>
      </c>
      <c r="D20" s="11">
        <v>0</v>
      </c>
      <c r="F20" s="12" t="s">
        <v>733</v>
      </c>
      <c r="G20" s="12" t="s">
        <v>734</v>
      </c>
      <c r="H20" t="s">
        <v>703</v>
      </c>
      <c r="I20" s="22" t="s">
        <v>1569</v>
      </c>
      <c r="J20" s="22" t="s">
        <v>1570</v>
      </c>
    </row>
    <row r="21" spans="2:10">
      <c r="B21" t="s">
        <v>906</v>
      </c>
      <c r="C21" t="s">
        <v>813</v>
      </c>
      <c r="D21" s="14">
        <v>5</v>
      </c>
      <c r="F21" s="15" t="s">
        <v>738</v>
      </c>
      <c r="G21" s="15" t="s">
        <v>739</v>
      </c>
      <c r="H21" t="s">
        <v>708</v>
      </c>
      <c r="I21" s="22" t="s">
        <v>1571</v>
      </c>
      <c r="J21" s="22" t="s">
        <v>1572</v>
      </c>
    </row>
    <row r="22" spans="2:10">
      <c r="C22" t="s">
        <v>815</v>
      </c>
      <c r="D22" s="11">
        <v>5</v>
      </c>
      <c r="H22" t="s">
        <v>711</v>
      </c>
      <c r="I22" s="22" t="s">
        <v>1573</v>
      </c>
      <c r="J22" s="22" t="s">
        <v>1574</v>
      </c>
    </row>
    <row r="23" spans="2:10">
      <c r="C23" t="s">
        <v>817</v>
      </c>
      <c r="D23" s="14">
        <v>5</v>
      </c>
      <c r="H23" t="s">
        <v>716</v>
      </c>
      <c r="I23" s="22" t="s">
        <v>1512</v>
      </c>
      <c r="J23" s="22" t="s">
        <v>1575</v>
      </c>
    </row>
    <row r="24" spans="2:10">
      <c r="C24" t="s">
        <v>819</v>
      </c>
      <c r="D24" s="11">
        <v>0</v>
      </c>
      <c r="H24" t="s">
        <v>721</v>
      </c>
      <c r="I24" s="22" t="s">
        <v>1576</v>
      </c>
      <c r="J24" s="22" t="s">
        <v>1577</v>
      </c>
    </row>
    <row r="25" spans="2:10">
      <c r="C25" t="s">
        <v>821</v>
      </c>
      <c r="D25" s="14">
        <v>5</v>
      </c>
      <c r="H25" t="s">
        <v>726</v>
      </c>
      <c r="I25" s="22" t="s">
        <v>1397</v>
      </c>
      <c r="J25" s="22" t="s">
        <v>1578</v>
      </c>
    </row>
    <row r="26" spans="2:10">
      <c r="C26" t="s">
        <v>823</v>
      </c>
      <c r="D26" s="11">
        <v>5</v>
      </c>
      <c r="H26" t="s">
        <v>729</v>
      </c>
      <c r="I26" s="22" t="s">
        <v>1514</v>
      </c>
      <c r="J26" s="22" t="s">
        <v>1579</v>
      </c>
    </row>
    <row r="27" spans="2:10">
      <c r="C27" t="s">
        <v>825</v>
      </c>
      <c r="D27" s="14">
        <v>10</v>
      </c>
      <c r="H27" t="s">
        <v>735</v>
      </c>
      <c r="I27" s="22" t="s">
        <v>1580</v>
      </c>
      <c r="J27" s="22" t="s">
        <v>1581</v>
      </c>
    </row>
    <row r="28" spans="2:10">
      <c r="C28" t="s">
        <v>827</v>
      </c>
      <c r="D28" s="11">
        <v>15</v>
      </c>
      <c r="H28" t="s">
        <v>740</v>
      </c>
      <c r="I28" s="22" t="s">
        <v>1582</v>
      </c>
      <c r="J28" s="22" t="s">
        <v>1583</v>
      </c>
    </row>
    <row r="29" spans="2:10">
      <c r="C29" t="s">
        <v>829</v>
      </c>
      <c r="D29" s="14">
        <v>0</v>
      </c>
      <c r="H29" t="s">
        <v>744</v>
      </c>
      <c r="I29" s="22" t="s">
        <v>1584</v>
      </c>
      <c r="J29" s="22" t="s">
        <v>1585</v>
      </c>
    </row>
    <row r="30" spans="2:10">
      <c r="C30" t="s">
        <v>831</v>
      </c>
      <c r="D30" s="11">
        <v>0</v>
      </c>
      <c r="H30" t="s">
        <v>748</v>
      </c>
      <c r="I30" s="22" t="s">
        <v>1586</v>
      </c>
      <c r="J30" s="22" t="s">
        <v>1587</v>
      </c>
    </row>
    <row r="31" spans="2:10">
      <c r="C31" t="s">
        <v>833</v>
      </c>
      <c r="D31" s="14">
        <v>0</v>
      </c>
      <c r="H31" t="s">
        <v>751</v>
      </c>
      <c r="I31" s="22" t="s">
        <v>1580</v>
      </c>
      <c r="J31" s="22" t="s">
        <v>1581</v>
      </c>
    </row>
    <row r="32" spans="2:10">
      <c r="C32" t="s">
        <v>835</v>
      </c>
      <c r="D32" s="11">
        <v>0</v>
      </c>
      <c r="H32" t="s">
        <v>753</v>
      </c>
      <c r="I32" s="22" t="s">
        <v>1588</v>
      </c>
      <c r="J32" s="22" t="s">
        <v>1589</v>
      </c>
    </row>
    <row r="33" spans="3:27">
      <c r="C33" t="s">
        <v>837</v>
      </c>
      <c r="D33" s="14">
        <v>0</v>
      </c>
      <c r="H33" t="s">
        <v>757</v>
      </c>
      <c r="I33" s="22" t="s">
        <v>1590</v>
      </c>
      <c r="J33" s="22" t="s">
        <v>1591</v>
      </c>
    </row>
    <row r="34" spans="3:27">
      <c r="C34" t="s">
        <v>839</v>
      </c>
      <c r="D34" s="11">
        <v>0</v>
      </c>
      <c r="H34" t="s">
        <v>761</v>
      </c>
      <c r="I34" s="22" t="s">
        <v>1592</v>
      </c>
      <c r="J34" s="22" t="s">
        <v>1592</v>
      </c>
    </row>
    <row r="35" spans="3:27">
      <c r="C35" t="s">
        <v>841</v>
      </c>
      <c r="D35" s="14">
        <v>0</v>
      </c>
      <c r="H35" t="s">
        <v>765</v>
      </c>
      <c r="I35" s="22" t="s">
        <v>1593</v>
      </c>
      <c r="J35" s="22" t="s">
        <v>1591</v>
      </c>
    </row>
    <row r="36" spans="3:27">
      <c r="C36" t="s">
        <v>843</v>
      </c>
      <c r="D36" s="11">
        <v>0</v>
      </c>
      <c r="H36" t="s">
        <v>768</v>
      </c>
      <c r="I36" s="22" t="s">
        <v>1594</v>
      </c>
      <c r="J36" s="22" t="s">
        <v>1595</v>
      </c>
    </row>
    <row r="37" spans="3:27">
      <c r="C37" t="s">
        <v>845</v>
      </c>
      <c r="D37" s="14">
        <v>0</v>
      </c>
      <c r="H37" t="s">
        <v>770</v>
      </c>
      <c r="I37" s="22" t="s">
        <v>1596</v>
      </c>
      <c r="J37" s="22" t="s">
        <v>1597</v>
      </c>
    </row>
    <row r="38" spans="3:27">
      <c r="C38" t="s">
        <v>847</v>
      </c>
      <c r="D38" s="11">
        <v>0</v>
      </c>
      <c r="H38" s="16"/>
      <c r="I38" s="16"/>
      <c r="J38" s="16"/>
      <c r="K38" s="16"/>
      <c r="L38" s="16"/>
      <c r="M38" s="16"/>
      <c r="N38" s="16"/>
      <c r="O38" s="16"/>
      <c r="P38" s="16"/>
      <c r="Q38" s="16"/>
      <c r="R38" s="16"/>
      <c r="S38" s="16"/>
      <c r="T38" s="16"/>
      <c r="U38" s="16"/>
      <c r="V38" s="16"/>
      <c r="W38" s="16"/>
      <c r="X38" s="16"/>
      <c r="Y38" s="16"/>
      <c r="Z38" s="16"/>
      <c r="AA38" s="23"/>
    </row>
    <row r="39" spans="3:27">
      <c r="C39" t="s">
        <v>849</v>
      </c>
      <c r="D39" s="14">
        <v>0</v>
      </c>
      <c r="H39" s="17"/>
      <c r="I39" s="17"/>
      <c r="J39" s="17"/>
      <c r="K39" s="17"/>
      <c r="L39" s="17"/>
      <c r="M39" s="17"/>
      <c r="N39" s="17"/>
      <c r="O39" s="17"/>
      <c r="P39" s="17"/>
      <c r="Q39" s="17"/>
      <c r="R39" s="17"/>
      <c r="S39" s="17"/>
      <c r="T39" s="17"/>
      <c r="U39" s="17"/>
      <c r="V39" s="17"/>
      <c r="W39" s="17"/>
      <c r="X39" s="17"/>
      <c r="Y39" s="17"/>
      <c r="Z39" s="17"/>
      <c r="AA39" s="24"/>
    </row>
    <row r="40" spans="3:27">
      <c r="C40" t="s">
        <v>851</v>
      </c>
      <c r="D40" s="11">
        <v>0</v>
      </c>
      <c r="H40" s="16"/>
      <c r="I40" s="16"/>
      <c r="J40" s="16"/>
      <c r="K40" s="16"/>
      <c r="L40" s="16"/>
      <c r="M40" s="16"/>
      <c r="N40" s="16"/>
      <c r="O40" s="16"/>
      <c r="P40" s="16"/>
      <c r="Q40" s="16"/>
      <c r="R40" s="16"/>
      <c r="S40" s="16"/>
      <c r="T40" s="16"/>
      <c r="U40" s="16"/>
      <c r="V40" s="16"/>
      <c r="W40" s="16"/>
      <c r="X40" s="16"/>
      <c r="Y40" s="16"/>
      <c r="Z40" s="16"/>
      <c r="AA40" s="23"/>
    </row>
    <row r="41" spans="3:27">
      <c r="C41" t="s">
        <v>853</v>
      </c>
      <c r="D41" s="14">
        <v>0</v>
      </c>
      <c r="H41" s="17"/>
      <c r="I41" s="17"/>
      <c r="J41" s="17"/>
      <c r="K41" s="17"/>
      <c r="L41" s="17"/>
      <c r="M41" s="17"/>
      <c r="N41" s="17"/>
      <c r="O41" s="17"/>
      <c r="P41" s="17"/>
      <c r="Q41" s="17"/>
      <c r="R41" s="17"/>
      <c r="S41" s="17"/>
      <c r="T41" s="17"/>
      <c r="U41" s="17"/>
      <c r="V41" s="17"/>
      <c r="W41" s="17"/>
      <c r="X41" s="17"/>
      <c r="Y41" s="17"/>
      <c r="Z41" s="17"/>
      <c r="AA41" s="24"/>
    </row>
    <row r="42" spans="3:27">
      <c r="C42" t="s">
        <v>854</v>
      </c>
      <c r="D42" s="11">
        <v>0</v>
      </c>
      <c r="H42" s="16"/>
      <c r="I42" s="16"/>
      <c r="J42" s="16"/>
      <c r="K42" s="16"/>
      <c r="L42" s="16"/>
      <c r="M42" s="16"/>
      <c r="N42" s="16"/>
      <c r="O42" s="16"/>
      <c r="P42" s="16"/>
      <c r="Q42" s="16"/>
      <c r="R42" s="16"/>
      <c r="S42" s="16"/>
      <c r="T42" s="16"/>
      <c r="U42" s="16"/>
      <c r="V42" s="16"/>
      <c r="W42" s="16"/>
      <c r="X42" s="16"/>
      <c r="Y42" s="16"/>
      <c r="Z42" s="16"/>
      <c r="AA42" s="23"/>
    </row>
    <row r="43" spans="3:27">
      <c r="C43" t="s">
        <v>856</v>
      </c>
      <c r="D43" s="14">
        <v>0</v>
      </c>
      <c r="H43" s="17"/>
      <c r="I43" s="17"/>
      <c r="J43" s="17"/>
      <c r="K43" s="17"/>
      <c r="L43" s="17"/>
      <c r="M43" s="17"/>
      <c r="N43" s="17"/>
      <c r="O43" s="17"/>
      <c r="P43" s="17"/>
      <c r="Q43" s="17"/>
      <c r="R43" s="17"/>
      <c r="S43" s="17"/>
      <c r="T43" s="17"/>
      <c r="U43" s="17"/>
      <c r="V43" s="17"/>
      <c r="W43" s="17"/>
      <c r="X43" s="17"/>
      <c r="Y43" s="17"/>
      <c r="Z43" s="17"/>
      <c r="AA43" s="24"/>
    </row>
    <row r="44" spans="3:27">
      <c r="C44" t="s">
        <v>858</v>
      </c>
      <c r="D44" s="11">
        <v>0</v>
      </c>
      <c r="H44" s="16"/>
      <c r="I44" s="16"/>
      <c r="J44" s="16"/>
      <c r="K44" s="16"/>
      <c r="L44" s="16"/>
      <c r="M44" s="16"/>
      <c r="N44" s="16"/>
      <c r="O44" s="16"/>
      <c r="P44" s="16"/>
      <c r="Q44" s="16"/>
      <c r="R44" s="16"/>
      <c r="S44" s="16"/>
      <c r="T44" s="16"/>
      <c r="U44" s="16"/>
      <c r="V44" s="16"/>
      <c r="W44" s="16"/>
      <c r="X44" s="16"/>
      <c r="Y44" s="16"/>
      <c r="Z44" s="16"/>
      <c r="AA44" s="23"/>
    </row>
    <row r="45" spans="3:27">
      <c r="C45" t="s">
        <v>860</v>
      </c>
      <c r="D45" s="14">
        <v>0</v>
      </c>
      <c r="H45" s="17"/>
      <c r="I45" s="17"/>
      <c r="J45" s="17"/>
      <c r="K45" s="17"/>
      <c r="L45" s="17"/>
      <c r="M45" s="17"/>
      <c r="N45" s="17"/>
      <c r="O45" s="17"/>
      <c r="P45" s="17"/>
      <c r="Q45" s="17"/>
      <c r="R45" s="17"/>
      <c r="S45" s="17"/>
      <c r="T45" s="17"/>
      <c r="U45" s="17"/>
      <c r="V45" s="17"/>
      <c r="W45" s="17"/>
      <c r="X45" s="17"/>
      <c r="Y45" s="17"/>
      <c r="Z45" s="17"/>
      <c r="AA45" s="24"/>
    </row>
    <row r="46" spans="3:27">
      <c r="C46" t="s">
        <v>862</v>
      </c>
      <c r="D46" s="11">
        <v>0</v>
      </c>
      <c r="H46" s="16"/>
      <c r="I46" s="16"/>
      <c r="J46" s="16"/>
      <c r="K46" s="16"/>
      <c r="L46" s="16"/>
      <c r="M46" s="16"/>
      <c r="N46" s="16"/>
      <c r="O46" s="16"/>
      <c r="P46" s="16"/>
      <c r="Q46" s="16"/>
      <c r="R46" s="16"/>
      <c r="S46" s="16"/>
      <c r="T46" s="16"/>
      <c r="U46" s="16"/>
      <c r="V46" s="16"/>
      <c r="W46" s="16"/>
      <c r="X46" s="16"/>
      <c r="Y46" s="16"/>
      <c r="Z46" s="16"/>
      <c r="AA46" s="23"/>
    </row>
    <row r="47" spans="3:27">
      <c r="C47" t="s">
        <v>864</v>
      </c>
      <c r="D47" s="14">
        <v>15</v>
      </c>
      <c r="H47" s="17"/>
      <c r="I47" s="17"/>
      <c r="J47" s="17"/>
      <c r="K47" s="17"/>
      <c r="L47" s="17"/>
      <c r="M47" s="17"/>
      <c r="N47" s="17"/>
      <c r="O47" s="17"/>
      <c r="P47" s="17"/>
      <c r="Q47" s="17"/>
      <c r="R47" s="17"/>
      <c r="S47" s="17"/>
      <c r="T47" s="17"/>
      <c r="U47" s="17"/>
      <c r="V47" s="17"/>
      <c r="W47" s="17"/>
      <c r="X47" s="17"/>
      <c r="Y47" s="17"/>
      <c r="Z47" s="17"/>
      <c r="AA47" s="24"/>
    </row>
    <row r="48" spans="3:27">
      <c r="C48" t="s">
        <v>866</v>
      </c>
      <c r="D48" s="11">
        <v>5</v>
      </c>
      <c r="H48" s="16"/>
      <c r="I48" s="16"/>
      <c r="J48" s="16"/>
      <c r="K48" s="16"/>
      <c r="L48" s="16"/>
      <c r="M48" s="16"/>
      <c r="N48" s="16"/>
      <c r="O48" s="16"/>
      <c r="P48" s="16"/>
      <c r="Q48" s="16"/>
      <c r="R48" s="16"/>
      <c r="S48" s="16"/>
      <c r="T48" s="16"/>
      <c r="U48" s="16"/>
      <c r="V48" s="16"/>
      <c r="W48" s="16"/>
      <c r="X48" s="16"/>
      <c r="Y48" s="16"/>
      <c r="Z48" s="16"/>
      <c r="AA48" s="23"/>
    </row>
    <row r="49" spans="1:27">
      <c r="H49" s="17"/>
      <c r="I49" s="17"/>
      <c r="J49" s="17"/>
      <c r="K49" s="17"/>
      <c r="L49" s="17"/>
      <c r="M49" s="17"/>
      <c r="N49" s="17"/>
      <c r="O49" s="17"/>
      <c r="P49" s="17"/>
      <c r="Q49" s="17"/>
      <c r="R49" s="17"/>
      <c r="S49" s="17"/>
      <c r="T49" s="17"/>
      <c r="U49" s="17"/>
      <c r="V49" s="17"/>
      <c r="W49" s="17"/>
      <c r="X49" s="17"/>
      <c r="Y49" s="17"/>
      <c r="Z49" s="17"/>
      <c r="AA49" s="24"/>
    </row>
    <row r="50" spans="1:27">
      <c r="H50" s="16"/>
      <c r="I50" s="16"/>
      <c r="J50" s="16"/>
      <c r="K50" s="16"/>
      <c r="L50" s="16"/>
      <c r="M50" s="16"/>
      <c r="N50" s="16"/>
      <c r="O50" s="16"/>
      <c r="P50" s="16"/>
      <c r="Q50" s="16"/>
      <c r="R50" s="16"/>
      <c r="S50" s="16"/>
      <c r="T50" s="16"/>
      <c r="U50" s="16"/>
      <c r="V50" s="16"/>
      <c r="W50" s="16"/>
      <c r="X50" s="16"/>
      <c r="Y50" s="16"/>
      <c r="Z50" s="16"/>
      <c r="AA50" s="23"/>
    </row>
    <row r="51" spans="1:27">
      <c r="A51" t="s">
        <v>6</v>
      </c>
      <c r="B51">
        <f>角色卡!AF8</f>
        <v>0</v>
      </c>
      <c r="D51" t="s">
        <v>1598</v>
      </c>
      <c r="E51">
        <f>SUM(角色卡!P28:Q43)</f>
        <v>0</v>
      </c>
      <c r="H51" s="17"/>
      <c r="I51" s="17"/>
      <c r="J51" s="17"/>
      <c r="K51" s="17"/>
      <c r="L51" s="17"/>
      <c r="M51" s="17"/>
      <c r="N51" s="17"/>
      <c r="O51" s="17"/>
      <c r="P51" s="17"/>
      <c r="Q51" s="17"/>
      <c r="R51" s="17"/>
      <c r="S51" s="17"/>
      <c r="T51" s="17"/>
      <c r="U51" s="17"/>
      <c r="V51" s="17"/>
      <c r="W51" s="17"/>
      <c r="X51" s="17"/>
      <c r="Y51" s="17"/>
      <c r="Z51" s="17"/>
      <c r="AA51" s="24"/>
    </row>
    <row r="52" spans="1:27">
      <c r="A52" t="s">
        <v>7</v>
      </c>
      <c r="B52">
        <f>角色卡!AJ8</f>
        <v>0</v>
      </c>
      <c r="D52" t="s">
        <v>1599</v>
      </c>
      <c r="E52">
        <f>SUM(角色卡!P47:Q50)</f>
        <v>0</v>
      </c>
      <c r="H52" s="16"/>
      <c r="I52" s="16"/>
      <c r="J52" s="16"/>
      <c r="K52" s="16"/>
      <c r="L52" s="16"/>
      <c r="M52" s="16"/>
      <c r="N52" s="16"/>
      <c r="O52" s="16"/>
      <c r="P52" s="16"/>
      <c r="Q52" s="16"/>
      <c r="R52" s="16"/>
      <c r="S52" s="16"/>
      <c r="T52" s="16"/>
      <c r="U52" s="16"/>
      <c r="V52" s="16"/>
      <c r="W52" s="16"/>
      <c r="X52" s="16"/>
      <c r="Y52" s="16"/>
      <c r="Z52" s="16"/>
      <c r="AA52" s="23"/>
    </row>
    <row r="53" spans="1:27">
      <c r="A53" t="s">
        <v>8</v>
      </c>
      <c r="B53">
        <f>角色卡!AN8</f>
        <v>0</v>
      </c>
      <c r="D53" t="s">
        <v>1600</v>
      </c>
      <c r="E53">
        <f>SUM(角色卡!P54:Q68)</f>
        <v>0</v>
      </c>
      <c r="H53" s="17"/>
      <c r="I53" s="17"/>
      <c r="J53" s="17"/>
      <c r="K53" s="17"/>
      <c r="L53" s="17"/>
      <c r="M53" s="17"/>
      <c r="N53" s="17"/>
      <c r="O53" s="17"/>
      <c r="P53" s="17"/>
      <c r="Q53" s="17"/>
      <c r="R53" s="17"/>
      <c r="S53" s="17"/>
      <c r="T53" s="17"/>
      <c r="U53" s="17"/>
      <c r="V53" s="17"/>
      <c r="W53" s="17"/>
      <c r="X53" s="17"/>
      <c r="Y53" s="17"/>
      <c r="Z53" s="17"/>
      <c r="AA53" s="24"/>
    </row>
    <row r="54" spans="1:27">
      <c r="A54" t="s">
        <v>9</v>
      </c>
      <c r="B54">
        <f>角色卡!AR8</f>
        <v>0</v>
      </c>
      <c r="D54" s="1" t="s">
        <v>1601</v>
      </c>
      <c r="E54">
        <f>SUM(角色卡!P72:Q77,角色卡!AV26:AW29)</f>
        <v>0</v>
      </c>
      <c r="H54" s="16"/>
      <c r="I54" s="16"/>
      <c r="J54" s="16"/>
      <c r="K54" s="16"/>
      <c r="L54" s="16"/>
      <c r="M54" s="16"/>
      <c r="N54" s="16"/>
      <c r="O54" s="16"/>
      <c r="P54" s="16"/>
      <c r="Q54" s="16"/>
      <c r="R54" s="16"/>
      <c r="S54" s="16"/>
      <c r="T54" s="16"/>
      <c r="U54" s="16"/>
      <c r="V54" s="16"/>
      <c r="W54" s="16"/>
      <c r="X54" s="16"/>
      <c r="Y54" s="16"/>
      <c r="Z54" s="16"/>
      <c r="AA54" s="23"/>
    </row>
    <row r="55" spans="1:27">
      <c r="A55" t="s">
        <v>10</v>
      </c>
      <c r="B55">
        <f>角色卡!AV8</f>
        <v>0</v>
      </c>
      <c r="D55" t="s">
        <v>1602</v>
      </c>
      <c r="E55">
        <f>SUM(角色卡!P72:Q77,角色卡!AV26:AW29)</f>
        <v>0</v>
      </c>
      <c r="H55" s="17"/>
      <c r="I55" s="17"/>
      <c r="J55" s="17"/>
      <c r="K55" s="17"/>
      <c r="L55" s="17"/>
      <c r="M55" s="17"/>
      <c r="N55" s="17"/>
      <c r="O55" s="17"/>
      <c r="P55" s="17"/>
      <c r="Q55" s="17"/>
      <c r="R55" s="17"/>
      <c r="S55" s="17"/>
      <c r="T55" s="17"/>
      <c r="U55" s="17"/>
      <c r="V55" s="17"/>
      <c r="W55" s="17"/>
      <c r="X55" s="17"/>
      <c r="Y55" s="17"/>
      <c r="Z55" s="17"/>
      <c r="AA55" s="24"/>
    </row>
    <row r="56" spans="1:27">
      <c r="A56" t="s">
        <v>11</v>
      </c>
      <c r="B56">
        <f>角色卡!AZ6</f>
        <v>0</v>
      </c>
      <c r="D56" t="s">
        <v>1603</v>
      </c>
      <c r="E56">
        <f>SUM(角色卡!AV39:AW77)</f>
        <v>0</v>
      </c>
      <c r="H56" s="16"/>
      <c r="I56" s="16"/>
      <c r="J56" s="16"/>
      <c r="K56" s="16"/>
      <c r="L56" s="16"/>
      <c r="M56" s="16"/>
      <c r="N56" s="16"/>
      <c r="O56" s="16"/>
      <c r="P56" s="16"/>
      <c r="Q56" s="16"/>
      <c r="R56" s="16"/>
      <c r="S56" s="16"/>
      <c r="T56" s="16"/>
      <c r="U56" s="16"/>
      <c r="V56" s="16"/>
      <c r="W56" s="16"/>
      <c r="X56" s="16"/>
      <c r="Y56" s="16"/>
      <c r="Z56" s="16"/>
      <c r="AA56" s="23"/>
    </row>
    <row r="57" spans="1:27">
      <c r="A57" t="s">
        <v>12</v>
      </c>
      <c r="B57">
        <f>角色卡!BD8</f>
        <v>0</v>
      </c>
      <c r="H57" s="17"/>
      <c r="I57" s="17"/>
      <c r="J57" s="17"/>
      <c r="K57" s="17"/>
      <c r="L57" s="17"/>
      <c r="M57" s="17"/>
      <c r="N57" s="17"/>
      <c r="O57" s="17"/>
      <c r="P57" s="17"/>
      <c r="Q57" s="17"/>
      <c r="R57" s="17"/>
      <c r="S57" s="17"/>
      <c r="T57" s="17"/>
      <c r="U57" s="17"/>
      <c r="V57" s="17"/>
      <c r="W57" s="17"/>
      <c r="X57" s="17"/>
      <c r="Y57" s="17"/>
      <c r="Z57" s="17"/>
      <c r="AA57" s="24"/>
    </row>
    <row r="59" spans="1:27" ht="27.6">
      <c r="A59" s="18" t="s">
        <v>1071</v>
      </c>
      <c r="D59" s="19" t="s">
        <v>1069</v>
      </c>
    </row>
    <row r="60" spans="1:27" ht="27.6">
      <c r="A60" s="20" t="s">
        <v>1079</v>
      </c>
      <c r="D60" s="21" t="s">
        <v>1412</v>
      </c>
    </row>
    <row r="61" spans="1:27" ht="27.6">
      <c r="A61" s="18" t="s">
        <v>1080</v>
      </c>
      <c r="D61" s="21" t="s">
        <v>1414</v>
      </c>
    </row>
    <row r="62" spans="1:27" ht="27.6">
      <c r="A62" s="20" t="s">
        <v>1082</v>
      </c>
      <c r="D62" s="21" t="s">
        <v>1416</v>
      </c>
    </row>
    <row r="63" spans="1:27" ht="27.6">
      <c r="A63" s="18" t="s">
        <v>1087</v>
      </c>
      <c r="D63" s="21" t="s">
        <v>1418</v>
      </c>
    </row>
    <row r="64" spans="1:27" ht="27.6">
      <c r="A64" s="20" t="s">
        <v>1088</v>
      </c>
      <c r="D64" s="21" t="s">
        <v>1604</v>
      </c>
    </row>
    <row r="65" spans="1:4" ht="27.6">
      <c r="A65" s="18" t="s">
        <v>1090</v>
      </c>
      <c r="D65" s="21" t="s">
        <v>1430</v>
      </c>
    </row>
    <row r="66" spans="1:4" ht="55.2">
      <c r="A66" s="20" t="s">
        <v>1098</v>
      </c>
      <c r="D66" s="21" t="s">
        <v>1438</v>
      </c>
    </row>
    <row r="67" spans="1:4" ht="27.6">
      <c r="A67" s="20" t="s">
        <v>1109</v>
      </c>
      <c r="D67" s="21" t="s">
        <v>1436</v>
      </c>
    </row>
    <row r="68" spans="1:4" ht="27.6">
      <c r="A68" s="18" t="s">
        <v>1113</v>
      </c>
      <c r="D68" s="21" t="s">
        <v>1426</v>
      </c>
    </row>
    <row r="69" spans="1:4" ht="27.6">
      <c r="A69" s="20" t="s">
        <v>1114</v>
      </c>
      <c r="D69" s="21" t="s">
        <v>1432</v>
      </c>
    </row>
    <row r="70" spans="1:4" ht="27.6">
      <c r="A70" s="18" t="s">
        <v>1115</v>
      </c>
      <c r="D70" s="21" t="s">
        <v>1420</v>
      </c>
    </row>
    <row r="71" spans="1:4" ht="27.6">
      <c r="A71" s="20" t="s">
        <v>1122</v>
      </c>
      <c r="D71" s="21" t="s">
        <v>1422</v>
      </c>
    </row>
    <row r="72" spans="1:4">
      <c r="D72" s="21" t="s">
        <v>1424</v>
      </c>
    </row>
    <row r="73" spans="1:4">
      <c r="D73" s="21" t="s">
        <v>1428</v>
      </c>
    </row>
    <row r="74" spans="1:4">
      <c r="D74" s="21" t="s">
        <v>1410</v>
      </c>
    </row>
    <row r="75" spans="1:4">
      <c r="D75" s="21" t="s">
        <v>1605</v>
      </c>
    </row>
    <row r="81" spans="2:6">
      <c r="B81">
        <v>2</v>
      </c>
      <c r="C81" t="str">
        <f>IF(角色卡!$O$7="丰蹄",1,"")</f>
        <v/>
      </c>
      <c r="D81" t="str">
        <f>IF(角色卡!$AM$14="运动健将",1,"")</f>
        <v/>
      </c>
      <c r="E81" t="str">
        <f>IF(角色卡!$AT$14="运动健将",1,"")</f>
        <v/>
      </c>
      <c r="F81">
        <f>SUM(B81:E81)</f>
        <v>2</v>
      </c>
    </row>
  </sheetData>
  <phoneticPr fontId="32" type="noConversion"/>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43"/>
  <sheetViews>
    <sheetView topLeftCell="I21" zoomScale="85" zoomScaleNormal="85" workbookViewId="0">
      <selection activeCell="B2" sqref="B2:B21"/>
    </sheetView>
  </sheetViews>
  <sheetFormatPr defaultColWidth="8.88671875" defaultRowHeight="13.8"/>
  <cols>
    <col min="2" max="2" width="34.5546875" customWidth="1"/>
    <col min="8" max="8" width="34.21875" customWidth="1"/>
    <col min="10" max="10" width="39.5546875" customWidth="1"/>
    <col min="17" max="17" width="24.44140625" customWidth="1"/>
  </cols>
  <sheetData>
    <row r="1" spans="1:15" ht="234" customHeight="1">
      <c r="A1" t="s">
        <v>869</v>
      </c>
      <c r="G1">
        <f>角色卡!O9</f>
        <v>0</v>
      </c>
      <c r="I1" s="1" t="s">
        <v>884</v>
      </c>
      <c r="J1" s="2"/>
      <c r="K1" s="3"/>
      <c r="L1" s="3"/>
      <c r="M1" s="3"/>
      <c r="N1" s="3"/>
      <c r="O1" s="3"/>
    </row>
    <row r="2" spans="1:15" ht="234" customHeight="1">
      <c r="A2" t="s">
        <v>871</v>
      </c>
      <c r="I2" s="1" t="s">
        <v>898</v>
      </c>
      <c r="J2" s="2"/>
      <c r="K2" s="3"/>
      <c r="L2" s="3"/>
      <c r="M2" s="3"/>
      <c r="N2" s="3"/>
      <c r="O2" s="3"/>
    </row>
    <row r="3" spans="1:15" ht="234" customHeight="1">
      <c r="A3" t="s">
        <v>873</v>
      </c>
      <c r="I3" s="1" t="s">
        <v>890</v>
      </c>
      <c r="J3" s="2"/>
      <c r="K3" s="3"/>
      <c r="L3" s="3"/>
      <c r="M3" s="3"/>
      <c r="N3" s="3"/>
      <c r="O3" s="3"/>
    </row>
    <row r="4" spans="1:15" ht="234" customHeight="1">
      <c r="A4" t="s">
        <v>672</v>
      </c>
      <c r="I4" s="1" t="s">
        <v>757</v>
      </c>
      <c r="J4" s="2"/>
      <c r="K4" s="3"/>
      <c r="L4" s="3"/>
      <c r="M4" s="3"/>
      <c r="N4" s="3"/>
      <c r="O4" s="3"/>
    </row>
    <row r="5" spans="1:15" ht="234" customHeight="1">
      <c r="A5" t="s">
        <v>876</v>
      </c>
      <c r="I5" s="1" t="s">
        <v>882</v>
      </c>
      <c r="J5" s="2"/>
      <c r="K5" s="3"/>
      <c r="L5" s="3"/>
      <c r="M5" s="3"/>
      <c r="N5" s="3"/>
      <c r="O5" s="3"/>
    </row>
    <row r="6" spans="1:15" ht="234" customHeight="1">
      <c r="A6" t="s">
        <v>878</v>
      </c>
      <c r="I6" s="1" t="s">
        <v>878</v>
      </c>
      <c r="J6" s="2"/>
      <c r="K6" s="3"/>
      <c r="L6" s="3"/>
      <c r="M6" s="3"/>
      <c r="N6" s="3"/>
      <c r="O6" s="3"/>
    </row>
    <row r="7" spans="1:15" ht="234" customHeight="1">
      <c r="A7" t="s">
        <v>880</v>
      </c>
      <c r="I7" s="1" t="s">
        <v>873</v>
      </c>
      <c r="J7" s="2"/>
      <c r="K7" s="3"/>
      <c r="L7" s="3"/>
      <c r="M7" s="3"/>
      <c r="N7" s="3"/>
      <c r="O7" s="3"/>
    </row>
    <row r="8" spans="1:15" ht="234" customHeight="1">
      <c r="A8" t="s">
        <v>882</v>
      </c>
      <c r="I8" s="1" t="s">
        <v>894</v>
      </c>
      <c r="J8" s="2"/>
      <c r="K8" s="3"/>
      <c r="L8" s="3"/>
      <c r="M8" s="3"/>
      <c r="N8" s="3"/>
      <c r="O8" s="3"/>
    </row>
    <row r="9" spans="1:15" ht="234" customHeight="1">
      <c r="A9" t="s">
        <v>884</v>
      </c>
      <c r="I9" s="1" t="s">
        <v>886</v>
      </c>
      <c r="J9" s="2"/>
      <c r="K9" s="3"/>
      <c r="L9" s="3"/>
      <c r="M9" s="3"/>
      <c r="N9" s="3"/>
      <c r="O9" s="3"/>
    </row>
    <row r="10" spans="1:15" ht="234" customHeight="1">
      <c r="A10" t="s">
        <v>886</v>
      </c>
      <c r="I10" s="1" t="s">
        <v>900</v>
      </c>
      <c r="J10" s="2"/>
      <c r="K10" s="3"/>
      <c r="L10" s="3"/>
      <c r="M10" s="3"/>
      <c r="N10" s="3"/>
      <c r="O10" s="3"/>
    </row>
    <row r="11" spans="1:15" ht="234" customHeight="1">
      <c r="A11" t="s">
        <v>888</v>
      </c>
      <c r="I11" s="1" t="s">
        <v>896</v>
      </c>
      <c r="J11" s="2"/>
      <c r="K11" s="3"/>
      <c r="L11" s="3"/>
      <c r="M11" s="3"/>
      <c r="N11" s="3"/>
      <c r="O11" s="3"/>
    </row>
    <row r="12" spans="1:15" ht="234" customHeight="1">
      <c r="A12" t="s">
        <v>890</v>
      </c>
      <c r="I12" s="1" t="s">
        <v>888</v>
      </c>
      <c r="J12" s="2"/>
      <c r="K12" s="3"/>
      <c r="L12" s="3"/>
      <c r="M12" s="3"/>
      <c r="N12" s="3"/>
      <c r="O12" s="3"/>
    </row>
    <row r="13" spans="1:15" ht="234" customHeight="1">
      <c r="A13" t="s">
        <v>892</v>
      </c>
      <c r="I13" s="1" t="s">
        <v>876</v>
      </c>
      <c r="J13" s="2"/>
      <c r="K13" s="3"/>
      <c r="L13" s="3"/>
      <c r="M13" s="3"/>
      <c r="N13" s="3"/>
      <c r="O13" s="3"/>
    </row>
    <row r="14" spans="1:15" ht="234" customHeight="1">
      <c r="A14" t="s">
        <v>894</v>
      </c>
      <c r="I14" s="1" t="s">
        <v>672</v>
      </c>
      <c r="J14" s="2"/>
      <c r="K14" s="3"/>
      <c r="L14" s="3"/>
      <c r="M14" s="3"/>
      <c r="N14" s="3"/>
      <c r="O14" s="3"/>
    </row>
    <row r="15" spans="1:15" ht="234" customHeight="1">
      <c r="A15" t="s">
        <v>896</v>
      </c>
      <c r="I15" s="1" t="s">
        <v>871</v>
      </c>
      <c r="J15" s="2"/>
      <c r="K15" s="3"/>
      <c r="L15" s="3"/>
      <c r="M15" s="3"/>
      <c r="N15" s="3"/>
      <c r="O15" s="3"/>
    </row>
    <row r="16" spans="1:15" ht="234" customHeight="1">
      <c r="A16" t="s">
        <v>898</v>
      </c>
      <c r="I16" s="1" t="s">
        <v>880</v>
      </c>
      <c r="J16" s="2"/>
      <c r="K16" s="3"/>
      <c r="L16" s="3"/>
      <c r="M16" s="3"/>
      <c r="N16" s="3"/>
      <c r="O16" s="3"/>
    </row>
    <row r="17" spans="1:22" ht="234" customHeight="1">
      <c r="A17" t="s">
        <v>900</v>
      </c>
      <c r="I17" s="1" t="s">
        <v>892</v>
      </c>
      <c r="J17" s="2"/>
      <c r="K17" s="3"/>
      <c r="L17" s="3"/>
      <c r="M17" s="3"/>
      <c r="N17" s="3"/>
      <c r="O17" s="3"/>
    </row>
    <row r="18" spans="1:22" ht="234" customHeight="1">
      <c r="A18" t="s">
        <v>902</v>
      </c>
      <c r="I18" s="1" t="s">
        <v>869</v>
      </c>
      <c r="J18" s="2"/>
      <c r="K18" s="3"/>
      <c r="L18" s="3"/>
      <c r="M18" s="3"/>
      <c r="N18" s="3"/>
      <c r="O18" s="3"/>
    </row>
    <row r="19" spans="1:22" ht="234" customHeight="1">
      <c r="A19" s="1" t="s">
        <v>757</v>
      </c>
      <c r="I19" s="1" t="s">
        <v>902</v>
      </c>
      <c r="J19" s="2"/>
      <c r="K19" s="3"/>
      <c r="L19" s="3"/>
      <c r="M19" s="3"/>
      <c r="N19" s="3"/>
      <c r="O19" s="3"/>
    </row>
    <row r="20" spans="1:22" ht="234" customHeight="1">
      <c r="A20" t="s">
        <v>906</v>
      </c>
      <c r="I20" s="1" t="s">
        <v>906</v>
      </c>
      <c r="J20" s="2"/>
      <c r="K20" s="3"/>
      <c r="L20" s="3"/>
      <c r="M20" s="3"/>
      <c r="N20" s="3"/>
      <c r="O20" s="3"/>
    </row>
    <row r="27" spans="1:22">
      <c r="R27" s="4" t="s">
        <v>126</v>
      </c>
      <c r="S27" s="4"/>
      <c r="T27" s="4"/>
      <c r="U27" s="4"/>
      <c r="V27" s="4"/>
    </row>
    <row r="28" spans="1:22">
      <c r="R28" s="5" t="s">
        <v>128</v>
      </c>
      <c r="S28" s="6"/>
      <c r="T28" s="6"/>
      <c r="U28" s="6"/>
      <c r="V28" s="7"/>
    </row>
    <row r="29" spans="1:22" ht="13.8" customHeight="1">
      <c r="R29" s="5" t="s">
        <v>130</v>
      </c>
      <c r="S29" s="6"/>
      <c r="T29" s="6"/>
      <c r="U29" s="6"/>
      <c r="V29" s="7"/>
    </row>
    <row r="30" spans="1:22">
      <c r="R30" s="5" t="s">
        <v>132</v>
      </c>
      <c r="S30" s="6"/>
      <c r="T30" s="6"/>
      <c r="U30" s="6"/>
      <c r="V30" s="7"/>
    </row>
    <row r="31" spans="1:22">
      <c r="R31" s="5" t="s">
        <v>134</v>
      </c>
      <c r="S31" s="6"/>
      <c r="T31" s="6"/>
      <c r="U31" s="6"/>
      <c r="V31" s="7"/>
    </row>
    <row r="32" spans="1:22">
      <c r="R32" s="5" t="s">
        <v>136</v>
      </c>
      <c r="S32" s="6"/>
      <c r="T32" s="6"/>
      <c r="U32" s="6"/>
      <c r="V32" s="7"/>
    </row>
    <row r="33" spans="18:22" ht="13.8" customHeight="1">
      <c r="R33" s="5" t="s">
        <v>138</v>
      </c>
      <c r="S33" s="6"/>
      <c r="T33" s="6"/>
      <c r="U33" s="6"/>
      <c r="V33" s="7"/>
    </row>
    <row r="34" spans="18:22" ht="13.8" customHeight="1">
      <c r="R34" s="5" t="s">
        <v>140</v>
      </c>
      <c r="S34" s="6"/>
      <c r="T34" s="6"/>
      <c r="U34" s="6"/>
      <c r="V34" s="7"/>
    </row>
    <row r="35" spans="18:22">
      <c r="R35" s="5" t="s">
        <v>142</v>
      </c>
      <c r="S35" s="6"/>
      <c r="T35" s="6"/>
      <c r="U35" s="6"/>
      <c r="V35" s="7"/>
    </row>
    <row r="36" spans="18:22" ht="13.8" customHeight="1">
      <c r="R36" s="5" t="s">
        <v>143</v>
      </c>
      <c r="S36" s="6"/>
      <c r="T36" s="6"/>
      <c r="U36" s="6"/>
      <c r="V36" s="7"/>
    </row>
    <row r="37" spans="18:22">
      <c r="R37" s="5" t="s">
        <v>144</v>
      </c>
      <c r="S37" s="6"/>
      <c r="T37" s="6"/>
      <c r="U37" s="6"/>
      <c r="V37" s="7"/>
    </row>
    <row r="38" spans="18:22" ht="13.8" customHeight="1">
      <c r="R38" s="5" t="s">
        <v>146</v>
      </c>
      <c r="S38" s="6"/>
      <c r="T38" s="6"/>
      <c r="U38" s="6"/>
      <c r="V38" s="7"/>
    </row>
    <row r="39" spans="18:22" ht="13.8" customHeight="1">
      <c r="R39" s="5" t="s">
        <v>148</v>
      </c>
      <c r="S39" s="6"/>
      <c r="T39" s="6"/>
      <c r="U39" s="6"/>
      <c r="V39" s="7"/>
    </row>
    <row r="40" spans="18:22" ht="13.8" customHeight="1">
      <c r="R40" s="5" t="s">
        <v>150</v>
      </c>
      <c r="S40" s="6"/>
      <c r="T40" s="6"/>
      <c r="U40" s="6"/>
      <c r="V40" s="7"/>
    </row>
    <row r="41" spans="18:22">
      <c r="R41" s="5" t="s">
        <v>152</v>
      </c>
      <c r="S41" s="6"/>
      <c r="T41" s="6"/>
      <c r="U41" s="6"/>
      <c r="V41" s="7"/>
    </row>
    <row r="42" spans="18:22">
      <c r="R42" s="5" t="s">
        <v>154</v>
      </c>
      <c r="S42" s="6"/>
      <c r="T42" s="6"/>
      <c r="U42" s="6"/>
      <c r="V42" s="7"/>
    </row>
    <row r="43" spans="18:22">
      <c r="R43" s="8" t="s">
        <v>156</v>
      </c>
      <c r="S43" s="8"/>
      <c r="T43" s="8"/>
      <c r="U43" s="8"/>
      <c r="V43" s="8"/>
    </row>
  </sheetData>
  <phoneticPr fontId="32"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25</vt:i4>
      </vt:variant>
      <vt:variant>
        <vt:lpstr>命名范围</vt:lpstr>
      </vt:variant>
      <vt:variant>
        <vt:i4>178</vt:i4>
      </vt:variant>
    </vt:vector>
  </HeadingPairs>
  <TitlesOfParts>
    <vt:vector size="203" baseType="lpstr">
      <vt:lpstr>角色卡</vt:lpstr>
      <vt:lpstr>Sheet1</vt:lpstr>
      <vt:lpstr>源石技艺范围杂项</vt:lpstr>
      <vt:lpstr>源石技艺杂项</vt:lpstr>
      <vt:lpstr>简化卡</vt:lpstr>
      <vt:lpstr>战斗卡</vt:lpstr>
      <vt:lpstr>快捷录入</vt:lpstr>
      <vt:lpstr>武器配件</vt:lpstr>
      <vt:lpstr>武器副表</vt:lpstr>
      <vt:lpstr>背包杂项</vt:lpstr>
      <vt:lpstr>法杖与无人机副表</vt:lpstr>
      <vt:lpstr>种族与天赋</vt:lpstr>
      <vt:lpstr>职业</vt:lpstr>
      <vt:lpstr>地理</vt:lpstr>
      <vt:lpstr>武器</vt:lpstr>
      <vt:lpstr>护甲</vt:lpstr>
      <vt:lpstr>法杖与无人机</vt:lpstr>
      <vt:lpstr>种族补正表</vt:lpstr>
      <vt:lpstr>弹药、配件</vt:lpstr>
      <vt:lpstr>感染体系</vt:lpstr>
      <vt:lpstr>源石技艺</vt:lpstr>
      <vt:lpstr>能力表</vt:lpstr>
      <vt:lpstr>特殊状态</vt:lpstr>
      <vt:lpstr>简单杂表</vt:lpstr>
      <vt:lpstr>地理图像表</vt:lpstr>
      <vt:lpstr>“巨兽种”</vt:lpstr>
      <vt:lpstr>阿达克利斯</vt:lpstr>
      <vt:lpstr>阿戈尔</vt:lpstr>
      <vt:lpstr>阿纳缇</vt:lpstr>
      <vt:lpstr>阿斯兰</vt:lpstr>
      <vt:lpstr>埃拉菲亚</vt:lpstr>
      <vt:lpstr>安保人员</vt:lpstr>
      <vt:lpstr>安努拉</vt:lpstr>
      <vt:lpstr>奥数血脉</vt:lpstr>
      <vt:lpstr>白领_蓝领</vt:lpstr>
      <vt:lpstr>编辑_记者</vt:lpstr>
      <vt:lpstr>超凡耐心</vt:lpstr>
      <vt:lpstr>铳械武器</vt:lpstr>
      <vt:lpstr>厨师</vt:lpstr>
      <vt:lpstr>德拉克</vt:lpstr>
      <vt:lpstr>电系操纵</vt:lpstr>
      <vt:lpstr>动物伙伴</vt:lpstr>
      <vt:lpstr>毒素释放</vt:lpstr>
      <vt:lpstr>杜林</vt:lpstr>
      <vt:lpstr>恶魔之血</vt:lpstr>
      <vt:lpstr>法术风暴</vt:lpstr>
      <vt:lpstr>法术附魔</vt:lpstr>
      <vt:lpstr>法术亲和</vt:lpstr>
      <vt:lpstr>法术祛魔</vt:lpstr>
      <vt:lpstr>法术湮灭</vt:lpstr>
      <vt:lpstr>法术涌动</vt:lpstr>
      <vt:lpstr>菲林</vt:lpstr>
      <vt:lpstr>斐迪亚</vt:lpstr>
      <vt:lpstr>芬芳四溢</vt:lpstr>
      <vt:lpstr>丰蹄</vt:lpstr>
      <vt:lpstr>风能涌动</vt:lpstr>
      <vt:lpstr>服务员</vt:lpstr>
      <vt:lpstr>高效追踪</vt:lpstr>
      <vt:lpstr>工程师</vt:lpstr>
      <vt:lpstr>工匠世家</vt:lpstr>
      <vt:lpstr>工人</vt:lpstr>
      <vt:lpstr>雇佣兵</vt:lpstr>
      <vt:lpstr>管家_仆人</vt:lpstr>
      <vt:lpstr>光环术</vt:lpstr>
      <vt:lpstr>鬼</vt:lpstr>
      <vt:lpstr>寒冷_结冰</vt:lpstr>
      <vt:lpstr>寒冷结冰</vt:lpstr>
      <vt:lpstr>黑帮成员</vt:lpstr>
      <vt:lpstr>红龙之血</vt:lpstr>
      <vt:lpstr>狐闻善寻</vt:lpstr>
      <vt:lpstr>画家_漫画家</vt:lpstr>
      <vt:lpstr>火焰_升温</vt:lpstr>
      <vt:lpstr>火焰升温</vt:lpstr>
      <vt:lpstr>机械</vt:lpstr>
      <vt:lpstr>机械师</vt:lpstr>
      <vt:lpstr>技力光环</vt:lpstr>
      <vt:lpstr>坚韧意志</vt:lpstr>
      <vt:lpstr>间谍</vt:lpstr>
      <vt:lpstr>狡兔之察</vt:lpstr>
      <vt:lpstr>教师_学者_科学家</vt:lpstr>
      <vt:lpstr>街头打手_混混</vt:lpstr>
      <vt:lpstr>进行_1_回合的蓄力_使下一个释放的法术范围扩散至全场_每场战斗只能使用一次_该法术释放后技力归零。</vt:lpstr>
      <vt:lpstr>近战武器</vt:lpstr>
      <vt:lpstr>精神爆发</vt:lpstr>
      <vt:lpstr>精神意志</vt:lpstr>
      <vt:lpstr>警察</vt:lpstr>
      <vt:lpstr>竞技骑士</vt:lpstr>
      <vt:lpstr>旧日魔种</vt:lpstr>
      <vt:lpstr>军人_士兵</vt:lpstr>
      <vt:lpstr>卡普里尼</vt:lpstr>
      <vt:lpstr>卡特斯</vt:lpstr>
      <vt:lpstr>抗寒体质</vt:lpstr>
      <vt:lpstr>壳状防御</vt:lpstr>
      <vt:lpstr>渴血</vt:lpstr>
      <vt:lpstr>库兰塔</vt:lpstr>
      <vt:lpstr>快速自愈</vt:lpstr>
      <vt:lpstr>矿工</vt:lpstr>
      <vt:lpstr>矿石病专家</vt:lpstr>
      <vt:lpstr>狼袭</vt:lpstr>
      <vt:lpstr>黎博利</vt:lpstr>
      <vt:lpstr>猎人</vt:lpstr>
      <vt:lpstr>猎头</vt:lpstr>
      <vt:lpstr>临死一搏</vt:lpstr>
      <vt:lpstr>灵动如星</vt:lpstr>
      <vt:lpstr>灵巧</vt:lpstr>
      <vt:lpstr>流浪者</vt:lpstr>
      <vt:lpstr>龙</vt:lpstr>
      <vt:lpstr>龙种</vt:lpstr>
      <vt:lpstr>鲁珀</vt:lpstr>
      <vt:lpstr>律法子嗣</vt:lpstr>
      <vt:lpstr>律师</vt:lpstr>
      <vt:lpstr>曼提柯</vt:lpstr>
      <vt:lpstr>猫咪优雅</vt:lpstr>
      <vt:lpstr>魅力非凡</vt:lpstr>
      <vt:lpstr>敏锐</vt:lpstr>
      <vt:lpstr>耐力</vt:lpstr>
      <vt:lpstr>你有两个自选天赋</vt:lpstr>
      <vt:lpstr>农民</vt:lpstr>
      <vt:lpstr>派系干员</vt:lpstr>
      <vt:lpstr>跑得快</vt:lpstr>
      <vt:lpstr>炮类武器</vt:lpstr>
      <vt:lpstr>佩洛</vt:lpstr>
      <vt:lpstr>皮洛萨</vt:lpstr>
      <vt:lpstr>匹特拉姆</vt:lpstr>
      <vt:lpstr>麒麟</vt:lpstr>
      <vt:lpstr>强大的阿戈尔</vt:lpstr>
      <vt:lpstr>强化附魔</vt:lpstr>
      <vt:lpstr>窃贼</vt:lpstr>
      <vt:lpstr>侵略者</vt:lpstr>
      <vt:lpstr>拳击手</vt:lpstr>
      <vt:lpstr>犬牙呲互</vt:lpstr>
      <vt:lpstr>人小福大</vt:lpstr>
      <vt:lpstr>忍者</vt:lpstr>
      <vt:lpstr>融为一体</vt:lpstr>
      <vt:lpstr>瑞柏巴</vt:lpstr>
      <vt:lpstr>萨弗拉</vt:lpstr>
      <vt:lpstr>萨卡兹</vt:lpstr>
      <vt:lpstr>萨科塔</vt:lpstr>
      <vt:lpstr>杀手_刺客</vt:lpstr>
      <vt:lpstr>商人</vt:lpstr>
      <vt:lpstr>蛇锐</vt:lpstr>
      <vt:lpstr>神话主族</vt:lpstr>
      <vt:lpstr>神民</vt:lpstr>
      <vt:lpstr>神奇矮人</vt:lpstr>
      <vt:lpstr>生命之触</vt:lpstr>
      <vt:lpstr>甩尾</vt:lpstr>
      <vt:lpstr>水能控制</vt:lpstr>
      <vt:lpstr>撕裂</vt:lpstr>
      <vt:lpstr>探险家</vt:lpstr>
      <vt:lpstr>讨好个性</vt:lpstr>
      <vt:lpstr>特殊受体</vt:lpstr>
      <vt:lpstr>天灾信使</vt:lpstr>
      <vt:lpstr>挑战欲望</vt:lpstr>
      <vt:lpstr>铁匠</vt:lpstr>
      <vt:lpstr>徒手</vt:lpstr>
      <vt:lpstr>退伍的战士</vt:lpstr>
      <vt:lpstr>瓦伊凡</vt:lpstr>
      <vt:lpstr>温迪戈</vt:lpstr>
      <vt:lpstr>文明缔造者</vt:lpstr>
      <vt:lpstr>沃尔珀</vt:lpstr>
      <vt:lpstr>乌萨斯</vt:lpstr>
      <vt:lpstr>武器大师</vt:lpstr>
      <vt:lpstr>蝎尾毒刺</vt:lpstr>
      <vt:lpstr>信使</vt:lpstr>
      <vt:lpstr>熊的力量</vt:lpstr>
      <vt:lpstr>学得快</vt:lpstr>
      <vt:lpstr>学生</vt:lpstr>
      <vt:lpstr>迅捷步伐</vt:lpstr>
      <vt:lpstr>压制天赋</vt:lpstr>
      <vt:lpstr>烟雾聚拢</vt:lpstr>
      <vt:lpstr>岩石_大地</vt:lpstr>
      <vt:lpstr>岩石大地</vt:lpstr>
      <vt:lpstr>医疗法术</vt:lpstr>
      <vt:lpstr>医疗亲和</vt:lpstr>
      <vt:lpstr>医生</vt:lpstr>
      <vt:lpstr>依特拉</vt:lpstr>
      <vt:lpstr>艺人</vt:lpstr>
      <vt:lpstr>意念裹挟</vt:lpstr>
      <vt:lpstr>意识操控</vt:lpstr>
      <vt:lpstr>意识感知</vt:lpstr>
      <vt:lpstr>意识奴役</vt:lpstr>
      <vt:lpstr>意识影响</vt:lpstr>
      <vt:lpstr>音乐家</vt:lpstr>
      <vt:lpstr>隐藏能源</vt:lpstr>
      <vt:lpstr>隐匿特性</vt:lpstr>
      <vt:lpstr>游击队员</vt:lpstr>
      <vt:lpstr>元素塑能</vt:lpstr>
      <vt:lpstr>元素造物</vt:lpstr>
      <vt:lpstr>元素转换</vt:lpstr>
      <vt:lpstr>源石技艺_理论学家</vt:lpstr>
      <vt:lpstr>远程武器</vt:lpstr>
      <vt:lpstr>运动健将</vt:lpstr>
      <vt:lpstr>札拉克</vt:lpstr>
      <vt:lpstr>占卜师_占星师</vt:lpstr>
      <vt:lpstr>张开双翼</vt:lpstr>
      <vt:lpstr>侦探</vt:lpstr>
      <vt:lpstr>政治家</vt:lpstr>
      <vt:lpstr>制毒</vt:lpstr>
      <vt:lpstr>治疗术</vt:lpstr>
      <vt:lpstr>重力操控</vt:lpstr>
      <vt:lpstr>自然亲和</vt:lpstr>
      <vt:lpstr>自选天赋</vt:lpstr>
      <vt:lpstr>作家</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忘忧星芒</dc:creator>
  <cp:lastModifiedBy>Ashiterui</cp:lastModifiedBy>
  <dcterms:created xsi:type="dcterms:W3CDTF">2015-06-05T18:19:00Z</dcterms:created>
  <dcterms:modified xsi:type="dcterms:W3CDTF">2022-08-15T11:45:55Z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28AD2C391ED146B5BE6F8C13D6869520</vt:lpwstr>
  </property>
  <property fmtid="{D5CDD505-2E9C-101B-9397-08002B2CF9AE}" pid="3" name="KSOProductBuildVer">
    <vt:lpwstr>2052-11.1.0.11372</vt:lpwstr>
  </property>
</Properties>
</file>