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mc:AlternateContent xmlns:mc="http://schemas.openxmlformats.org/markup-compatibility/2006">
    <mc:Choice Requires="x15">
      <x15ac:absPath xmlns:x15ac="http://schemas.microsoft.com/office/spreadsheetml/2010/11/ac" url="C:\Users\wz\Desktop\"/>
    </mc:Choice>
  </mc:AlternateContent>
  <xr:revisionPtr revIDLastSave="0" documentId="8_{BA0EEBA8-5DD0-458D-BB0D-F201BF7D77AD}" xr6:coauthVersionLast="43" xr6:coauthVersionMax="43" xr10:uidLastSave="{00000000-0000-0000-0000-000000000000}"/>
  <bookViews>
    <workbookView xWindow="-120" yWindow="-120" windowWidth="29040" windowHeight="15840" tabRatio="601" xr2:uid="{00000000-000D-0000-FFFF-FFFF00000000}"/>
  </bookViews>
  <sheets>
    <sheet name="人物卡" sheetId="1" r:id="rId1"/>
    <sheet name="职业列表" sheetId="2" r:id="rId2"/>
    <sheet name="本职技能" sheetId="3" state="hidden" r:id="rId3"/>
    <sheet name="武器列表" sheetId="4" r:id="rId4"/>
    <sheet name="分支技能" sheetId="5" r:id="rId5"/>
    <sheet name="属性和掷骰" sheetId="6" r:id="rId6"/>
    <sheet name="疯狂表" sheetId="7" state="hidden" r:id="rId7"/>
    <sheet name="信誉参照表" sheetId="8" r:id="rId8"/>
    <sheet name="附表" sheetId="9" state="hidden" r:id="rId9"/>
    <sheet name="疯狂附表" sheetId="10" state="hidden" r:id="rId10"/>
  </sheets>
  <definedNames>
    <definedName name="_xlnm._FilterDatabase" localSheetId="1" hidden="1">职业列表!$A$1:$F$117</definedName>
    <definedName name="APP">人物卡!$Z$5</definedName>
    <definedName name="APPB">#REF!</definedName>
    <definedName name="Build">人物卡!$AM$51</definedName>
    <definedName name="CON">人物卡!$T$5</definedName>
    <definedName name="CONB">#REF!</definedName>
    <definedName name="DB">人物卡!$AM$49</definedName>
    <definedName name="DEX">人物卡!$Z$3</definedName>
    <definedName name="DEXB">#REF!</definedName>
    <definedName name="EDU">人物卡!$AF$5</definedName>
    <definedName name="EDUB">#REF!</definedName>
    <definedName name="HP">人物卡!$F$10</definedName>
    <definedName name="HPMAX">人物卡!$I$10</definedName>
    <definedName name="INT">人物卡!$Z$7</definedName>
    <definedName name="INTB">#REF!</definedName>
    <definedName name="Luck">人物卡!$W$10</definedName>
    <definedName name="MOV">人物卡!$AF$7</definedName>
    <definedName name="MP">人物卡!$AE$10</definedName>
    <definedName name="MPMAX">人物卡!$AG$10</definedName>
    <definedName name="POW">人物卡!$AF$3</definedName>
    <definedName name="POWB">#REF!</definedName>
    <definedName name="SAN">人物卡!$O$10</definedName>
    <definedName name="SANMAX">人物卡!$Q$10</definedName>
    <definedName name="SIZ">人物卡!$T$7</definedName>
    <definedName name="SIZB">#REF!</definedName>
    <definedName name="STR">人物卡!$T$3</definedName>
    <definedName name="STRB">#REF!</definedName>
    <definedName name="文学" localSheetId="4">分支技能!$B$8</definedName>
    <definedName name="文学">分支技能!$B$8</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L17" i="9" l="1"/>
  <c r="L16" i="9"/>
  <c r="L15" i="9"/>
  <c r="L14" i="9"/>
  <c r="L13" i="9"/>
  <c r="L12" i="9"/>
  <c r="I12" i="9"/>
  <c r="F12" i="9"/>
  <c r="I11" i="9"/>
  <c r="I16" i="9" s="1"/>
  <c r="F11" i="9"/>
  <c r="F16" i="9" s="1"/>
  <c r="I10" i="9"/>
  <c r="I13" i="9" s="1"/>
  <c r="F10" i="9"/>
  <c r="F17" i="9" s="1"/>
  <c r="L9" i="9"/>
  <c r="L8" i="9"/>
  <c r="L7" i="9"/>
  <c r="L6" i="9"/>
  <c r="L5" i="9"/>
  <c r="L4" i="9"/>
  <c r="L3" i="9"/>
  <c r="L2" i="9"/>
  <c r="G16" i="7"/>
  <c r="D16" i="7"/>
  <c r="X48" i="6"/>
  <c r="X47" i="6"/>
  <c r="X46" i="6"/>
  <c r="X45" i="6"/>
  <c r="X44" i="6"/>
  <c r="X43" i="6"/>
  <c r="X42" i="6"/>
  <c r="X41" i="6"/>
  <c r="X40" i="6"/>
  <c r="X39" i="6"/>
  <c r="X38" i="6"/>
  <c r="X37" i="6"/>
  <c r="X36" i="6"/>
  <c r="X35" i="6"/>
  <c r="X34" i="6"/>
  <c r="X33" i="6"/>
  <c r="X32" i="6"/>
  <c r="X31" i="6"/>
  <c r="X30" i="6"/>
  <c r="X29" i="6"/>
  <c r="A29" i="6"/>
  <c r="X28" i="6"/>
  <c r="A28" i="6"/>
  <c r="X27" i="6"/>
  <c r="A27" i="6"/>
  <c r="X26" i="6"/>
  <c r="A26" i="6"/>
  <c r="X25" i="6"/>
  <c r="A25" i="6"/>
  <c r="X24" i="6"/>
  <c r="A24" i="6"/>
  <c r="X23" i="6"/>
  <c r="X22" i="6"/>
  <c r="A22" i="6"/>
  <c r="X21" i="6"/>
  <c r="A21" i="6"/>
  <c r="X20" i="6"/>
  <c r="A20" i="6"/>
  <c r="X19" i="6"/>
  <c r="A19" i="6"/>
  <c r="X18" i="6"/>
  <c r="A18" i="6"/>
  <c r="X17" i="6"/>
  <c r="A17" i="6"/>
  <c r="X16" i="6"/>
  <c r="A16" i="6"/>
  <c r="X15" i="6"/>
  <c r="A15" i="6"/>
  <c r="X14" i="6"/>
  <c r="T14" i="6"/>
  <c r="Q14" i="6"/>
  <c r="N14" i="6"/>
  <c r="K14" i="6"/>
  <c r="H14" i="6"/>
  <c r="E14" i="6"/>
  <c r="B14" i="6"/>
  <c r="A14" i="6"/>
  <c r="X13" i="6"/>
  <c r="A13" i="6"/>
  <c r="A12" i="6"/>
  <c r="A11" i="6"/>
  <c r="A10" i="6"/>
  <c r="A9" i="6"/>
  <c r="A8" i="6"/>
  <c r="A7" i="6"/>
  <c r="A6" i="6"/>
  <c r="A5" i="6"/>
  <c r="A4" i="6"/>
  <c r="A3" i="6"/>
  <c r="A2" i="6"/>
  <c r="I206" i="2"/>
  <c r="E206" i="2"/>
  <c r="I205" i="2"/>
  <c r="E205" i="2"/>
  <c r="I204" i="2"/>
  <c r="E204" i="2"/>
  <c r="I203" i="2"/>
  <c r="E203" i="2"/>
  <c r="I202" i="2"/>
  <c r="E202" i="2"/>
  <c r="I201" i="2"/>
  <c r="E201" i="2"/>
  <c r="I200" i="2"/>
  <c r="E200" i="2"/>
  <c r="I199" i="2"/>
  <c r="E199" i="2"/>
  <c r="I198" i="2"/>
  <c r="E198" i="2"/>
  <c r="I197" i="2"/>
  <c r="E197" i="2"/>
  <c r="I196" i="2"/>
  <c r="E196" i="2"/>
  <c r="I195" i="2"/>
  <c r="E195" i="2"/>
  <c r="I194" i="2"/>
  <c r="E194" i="2"/>
  <c r="I193" i="2"/>
  <c r="E193" i="2"/>
  <c r="I192" i="2"/>
  <c r="E192" i="2"/>
  <c r="I191" i="2"/>
  <c r="E191" i="2"/>
  <c r="I190" i="2"/>
  <c r="E190" i="2"/>
  <c r="I189" i="2"/>
  <c r="E189" i="2"/>
  <c r="I188" i="2"/>
  <c r="E188" i="2"/>
  <c r="I187" i="2"/>
  <c r="E187" i="2"/>
  <c r="I186" i="2"/>
  <c r="E186" i="2"/>
  <c r="I185" i="2"/>
  <c r="E185" i="2"/>
  <c r="I184" i="2"/>
  <c r="E184" i="2"/>
  <c r="I183" i="2"/>
  <c r="E183" i="2"/>
  <c r="I182" i="2"/>
  <c r="E182" i="2"/>
  <c r="I181" i="2"/>
  <c r="E181" i="2"/>
  <c r="I180" i="2"/>
  <c r="E180" i="2"/>
  <c r="I179" i="2"/>
  <c r="E179" i="2"/>
  <c r="I178" i="2"/>
  <c r="E178" i="2"/>
  <c r="I177" i="2"/>
  <c r="E177" i="2"/>
  <c r="I176" i="2"/>
  <c r="E176" i="2"/>
  <c r="I175" i="2"/>
  <c r="E175" i="2"/>
  <c r="I174" i="2"/>
  <c r="E174" i="2"/>
  <c r="I173" i="2"/>
  <c r="E173" i="2"/>
  <c r="I172" i="2"/>
  <c r="E172" i="2"/>
  <c r="I171" i="2"/>
  <c r="E171" i="2"/>
  <c r="I170" i="2"/>
  <c r="E170" i="2"/>
  <c r="I169" i="2"/>
  <c r="E169" i="2"/>
  <c r="I168" i="2"/>
  <c r="E168" i="2"/>
  <c r="I167" i="2"/>
  <c r="E167" i="2"/>
  <c r="I166" i="2"/>
  <c r="E166" i="2"/>
  <c r="I165" i="2"/>
  <c r="E165" i="2"/>
  <c r="I164" i="2"/>
  <c r="E164" i="2"/>
  <c r="I163" i="2"/>
  <c r="E163" i="2"/>
  <c r="I162" i="2"/>
  <c r="E162" i="2"/>
  <c r="I161" i="2"/>
  <c r="E161" i="2"/>
  <c r="I160" i="2"/>
  <c r="E160" i="2"/>
  <c r="I159" i="2"/>
  <c r="E159" i="2"/>
  <c r="I158" i="2"/>
  <c r="E158" i="2"/>
  <c r="I157" i="2"/>
  <c r="E157" i="2"/>
  <c r="I156" i="2"/>
  <c r="E156" i="2"/>
  <c r="I155" i="2"/>
  <c r="E155" i="2"/>
  <c r="I154" i="2"/>
  <c r="E154" i="2"/>
  <c r="I153" i="2"/>
  <c r="E153" i="2"/>
  <c r="I152" i="2"/>
  <c r="E152" i="2"/>
  <c r="I151" i="2"/>
  <c r="E151" i="2"/>
  <c r="I150" i="2"/>
  <c r="E150" i="2"/>
  <c r="I149" i="2"/>
  <c r="E149" i="2"/>
  <c r="I148" i="2"/>
  <c r="E148" i="2"/>
  <c r="I147" i="2"/>
  <c r="E147" i="2"/>
  <c r="I146" i="2"/>
  <c r="E146" i="2"/>
  <c r="I145" i="2"/>
  <c r="E145" i="2"/>
  <c r="I144" i="2"/>
  <c r="E144" i="2"/>
  <c r="I143" i="2"/>
  <c r="E143" i="2"/>
  <c r="I142" i="2"/>
  <c r="E142" i="2"/>
  <c r="I141" i="2"/>
  <c r="E141" i="2"/>
  <c r="I140" i="2"/>
  <c r="E140" i="2"/>
  <c r="I139" i="2"/>
  <c r="E139" i="2"/>
  <c r="I138" i="2"/>
  <c r="E138" i="2"/>
  <c r="I137" i="2"/>
  <c r="E137" i="2"/>
  <c r="I136" i="2"/>
  <c r="E136" i="2"/>
  <c r="I135" i="2"/>
  <c r="E135" i="2"/>
  <c r="I134" i="2"/>
  <c r="E134" i="2"/>
  <c r="I133" i="2"/>
  <c r="E133" i="2"/>
  <c r="I132" i="2"/>
  <c r="E132" i="2"/>
  <c r="I131" i="2"/>
  <c r="E131" i="2"/>
  <c r="I130" i="2"/>
  <c r="E130" i="2"/>
  <c r="I129" i="2"/>
  <c r="E129" i="2"/>
  <c r="I128" i="2"/>
  <c r="E128" i="2"/>
  <c r="I127" i="2"/>
  <c r="E127" i="2"/>
  <c r="I126" i="2"/>
  <c r="E126" i="2"/>
  <c r="I125" i="2"/>
  <c r="E125" i="2"/>
  <c r="I124" i="2"/>
  <c r="E124" i="2"/>
  <c r="I123" i="2"/>
  <c r="E123" i="2"/>
  <c r="I122" i="2"/>
  <c r="E122" i="2"/>
  <c r="I121" i="2"/>
  <c r="E121" i="2"/>
  <c r="I120" i="2"/>
  <c r="E120" i="2"/>
  <c r="I119" i="2"/>
  <c r="E119" i="2"/>
  <c r="I118" i="2"/>
  <c r="E118" i="2"/>
  <c r="I117" i="2"/>
  <c r="E117" i="2"/>
  <c r="I116" i="2"/>
  <c r="E116" i="2"/>
  <c r="I115" i="2"/>
  <c r="E115" i="2"/>
  <c r="I114" i="2"/>
  <c r="E114" i="2"/>
  <c r="I113" i="2"/>
  <c r="E113" i="2"/>
  <c r="I112" i="2"/>
  <c r="E112" i="2"/>
  <c r="I111" i="2"/>
  <c r="E111" i="2"/>
  <c r="I110" i="2"/>
  <c r="E110" i="2"/>
  <c r="I109" i="2"/>
  <c r="E109" i="2"/>
  <c r="I108" i="2"/>
  <c r="E108" i="2"/>
  <c r="I107" i="2"/>
  <c r="E107" i="2"/>
  <c r="I106" i="2"/>
  <c r="E106" i="2"/>
  <c r="I105" i="2"/>
  <c r="E105" i="2"/>
  <c r="I104" i="2"/>
  <c r="E104" i="2"/>
  <c r="I103" i="2"/>
  <c r="E103" i="2"/>
  <c r="I102" i="2"/>
  <c r="E102" i="2"/>
  <c r="I101" i="2"/>
  <c r="E101" i="2"/>
  <c r="I100" i="2"/>
  <c r="E100" i="2"/>
  <c r="I99" i="2"/>
  <c r="E99" i="2"/>
  <c r="I98" i="2"/>
  <c r="E98" i="2"/>
  <c r="I97" i="2"/>
  <c r="E97" i="2"/>
  <c r="I96" i="2"/>
  <c r="E96" i="2"/>
  <c r="I95" i="2"/>
  <c r="E95" i="2"/>
  <c r="I94" i="2"/>
  <c r="E94" i="2"/>
  <c r="I93" i="2"/>
  <c r="E93" i="2"/>
  <c r="I92" i="2"/>
  <c r="E92" i="2"/>
  <c r="I91" i="2"/>
  <c r="E91" i="2"/>
  <c r="I90" i="2"/>
  <c r="E90" i="2"/>
  <c r="I89" i="2"/>
  <c r="E89" i="2"/>
  <c r="I88" i="2"/>
  <c r="E88" i="2"/>
  <c r="I87" i="2"/>
  <c r="E87" i="2"/>
  <c r="I86" i="2"/>
  <c r="E86" i="2"/>
  <c r="I85" i="2"/>
  <c r="E85" i="2"/>
  <c r="I84" i="2"/>
  <c r="E84" i="2"/>
  <c r="I83" i="2"/>
  <c r="E83" i="2"/>
  <c r="I82" i="2"/>
  <c r="E82" i="2"/>
  <c r="I81" i="2"/>
  <c r="E81" i="2"/>
  <c r="I80" i="2"/>
  <c r="E80" i="2"/>
  <c r="I79" i="2"/>
  <c r="E79" i="2"/>
  <c r="I78" i="2"/>
  <c r="E78" i="2"/>
  <c r="I77" i="2"/>
  <c r="E77" i="2"/>
  <c r="I76" i="2"/>
  <c r="E76" i="2"/>
  <c r="I75" i="2"/>
  <c r="E75" i="2"/>
  <c r="I74" i="2"/>
  <c r="E74" i="2"/>
  <c r="I73" i="2"/>
  <c r="E73" i="2"/>
  <c r="I72" i="2"/>
  <c r="E72" i="2"/>
  <c r="I71" i="2"/>
  <c r="E71" i="2"/>
  <c r="I70" i="2"/>
  <c r="E70" i="2"/>
  <c r="I69" i="2"/>
  <c r="E69" i="2"/>
  <c r="I68" i="2"/>
  <c r="E68" i="2"/>
  <c r="I67" i="2"/>
  <c r="E67" i="2"/>
  <c r="I66" i="2"/>
  <c r="E66" i="2"/>
  <c r="I65" i="2"/>
  <c r="E65" i="2"/>
  <c r="I64" i="2"/>
  <c r="E64" i="2"/>
  <c r="I63" i="2"/>
  <c r="E63" i="2"/>
  <c r="I62" i="2"/>
  <c r="E62" i="2"/>
  <c r="I61" i="2"/>
  <c r="E61" i="2"/>
  <c r="I60" i="2"/>
  <c r="E60" i="2"/>
  <c r="I59" i="2"/>
  <c r="E59" i="2"/>
  <c r="I58" i="2"/>
  <c r="E58" i="2"/>
  <c r="I57" i="2"/>
  <c r="E57" i="2"/>
  <c r="I56" i="2"/>
  <c r="E56" i="2"/>
  <c r="I55" i="2"/>
  <c r="E55" i="2"/>
  <c r="I54" i="2"/>
  <c r="E54" i="2"/>
  <c r="I53" i="2"/>
  <c r="E53" i="2"/>
  <c r="I52" i="2"/>
  <c r="E52" i="2"/>
  <c r="I51" i="2"/>
  <c r="E51" i="2"/>
  <c r="I50" i="2"/>
  <c r="E50" i="2"/>
  <c r="I49" i="2"/>
  <c r="E49" i="2"/>
  <c r="I48" i="2"/>
  <c r="E48" i="2"/>
  <c r="I47" i="2"/>
  <c r="E47" i="2"/>
  <c r="I46" i="2"/>
  <c r="E46" i="2"/>
  <c r="I45" i="2"/>
  <c r="E45" i="2"/>
  <c r="I44" i="2"/>
  <c r="E44" i="2"/>
  <c r="I43" i="2"/>
  <c r="E43" i="2"/>
  <c r="I42" i="2"/>
  <c r="E42" i="2"/>
  <c r="I41" i="2"/>
  <c r="E41" i="2"/>
  <c r="I40" i="2"/>
  <c r="E40" i="2"/>
  <c r="I39" i="2"/>
  <c r="E39" i="2"/>
  <c r="I38" i="2"/>
  <c r="E38" i="2"/>
  <c r="I37" i="2"/>
  <c r="E37" i="2"/>
  <c r="I36" i="2"/>
  <c r="E36" i="2"/>
  <c r="I35" i="2"/>
  <c r="E35" i="2"/>
  <c r="I34" i="2"/>
  <c r="E34" i="2"/>
  <c r="I33" i="2"/>
  <c r="E33" i="2"/>
  <c r="I32" i="2"/>
  <c r="E32" i="2"/>
  <c r="I31" i="2"/>
  <c r="E31" i="2"/>
  <c r="I30" i="2"/>
  <c r="E30" i="2"/>
  <c r="I29" i="2"/>
  <c r="E29" i="2"/>
  <c r="I28" i="2"/>
  <c r="E28" i="2"/>
  <c r="I27" i="2"/>
  <c r="E27" i="2"/>
  <c r="I26" i="2"/>
  <c r="E26" i="2"/>
  <c r="I25" i="2"/>
  <c r="E25" i="2"/>
  <c r="I24" i="2"/>
  <c r="E24" i="2"/>
  <c r="I23" i="2"/>
  <c r="E23" i="2"/>
  <c r="I22" i="2"/>
  <c r="E22" i="2"/>
  <c r="I21" i="2"/>
  <c r="E21" i="2"/>
  <c r="I20" i="2"/>
  <c r="E20" i="2"/>
  <c r="I19" i="2"/>
  <c r="E19" i="2"/>
  <c r="I18" i="2"/>
  <c r="E18" i="2"/>
  <c r="I17" i="2"/>
  <c r="E17" i="2"/>
  <c r="I16" i="2"/>
  <c r="E16" i="2"/>
  <c r="I15" i="2"/>
  <c r="E15" i="2"/>
  <c r="I14" i="2"/>
  <c r="E14" i="2"/>
  <c r="I13" i="2"/>
  <c r="E13" i="2"/>
  <c r="I12" i="2"/>
  <c r="E12" i="2"/>
  <c r="I11" i="2"/>
  <c r="E11" i="2"/>
  <c r="I10" i="2"/>
  <c r="E10" i="2"/>
  <c r="I9" i="2"/>
  <c r="E9" i="2"/>
  <c r="I8" i="2"/>
  <c r="E8" i="2"/>
  <c r="I7" i="2"/>
  <c r="E7" i="2"/>
  <c r="I6" i="2"/>
  <c r="E6" i="2"/>
  <c r="I5" i="2"/>
  <c r="E5" i="2"/>
  <c r="I4" i="2"/>
  <c r="E4" i="2"/>
  <c r="I3" i="2"/>
  <c r="E3" i="2"/>
  <c r="AX77" i="1"/>
  <c r="AU77" i="1"/>
  <c r="AR77" i="1"/>
  <c r="AX75" i="1"/>
  <c r="AU75" i="1"/>
  <c r="AR75" i="1"/>
  <c r="AX73" i="1"/>
  <c r="AU73" i="1"/>
  <c r="AR73" i="1"/>
  <c r="AQ69" i="1"/>
  <c r="AT69" i="1" s="1"/>
  <c r="AQ67" i="1"/>
  <c r="AT67" i="1" s="1"/>
  <c r="AQ65" i="1"/>
  <c r="AT65" i="1" s="1"/>
  <c r="AQ64" i="1"/>
  <c r="AT64" i="1" s="1"/>
  <c r="AQ63" i="1"/>
  <c r="AT63" i="1" s="1"/>
  <c r="AQ61" i="1"/>
  <c r="AT61" i="1" s="1"/>
  <c r="M55" i="1"/>
  <c r="L55" i="1"/>
  <c r="M54" i="1"/>
  <c r="L54" i="1"/>
  <c r="AE53" i="1"/>
  <c r="AB53" i="1"/>
  <c r="Y53" i="1"/>
  <c r="V53" i="1"/>
  <c r="S53" i="1"/>
  <c r="N53" i="1"/>
  <c r="K53" i="1"/>
  <c r="M53" i="1" s="1"/>
  <c r="H53" i="1"/>
  <c r="AE52" i="1"/>
  <c r="AB52" i="1"/>
  <c r="Y52" i="1"/>
  <c r="V52" i="1"/>
  <c r="S52" i="1"/>
  <c r="N52" i="1"/>
  <c r="K52" i="1"/>
  <c r="M52" i="1" s="1"/>
  <c r="H52" i="1"/>
  <c r="AM51" i="1"/>
  <c r="AE51" i="1"/>
  <c r="AB51" i="1"/>
  <c r="Y51" i="1"/>
  <c r="V51" i="1"/>
  <c r="S51" i="1"/>
  <c r="N51" i="1"/>
  <c r="H51" i="1"/>
  <c r="K51" i="1" s="1"/>
  <c r="AM49" i="1"/>
  <c r="R9" i="1" s="1"/>
  <c r="AK46" i="1"/>
  <c r="AO46" i="1" s="1"/>
  <c r="Q46" i="1"/>
  <c r="U46" i="1" s="1"/>
  <c r="I46" i="1"/>
  <c r="AK45" i="1"/>
  <c r="AO45" i="1" s="1"/>
  <c r="Q45" i="1"/>
  <c r="U45" i="1" s="1"/>
  <c r="AK44" i="1"/>
  <c r="AO44" i="1" s="1"/>
  <c r="Q44" i="1"/>
  <c r="U44" i="1" s="1"/>
  <c r="AK43" i="1"/>
  <c r="AO43" i="1" s="1"/>
  <c r="Q43" i="1"/>
  <c r="U43" i="1" s="1"/>
  <c r="AO42" i="1"/>
  <c r="AK42" i="1"/>
  <c r="AM42" i="1" s="1"/>
  <c r="Q42" i="1"/>
  <c r="U42" i="1" s="1"/>
  <c r="AC41" i="1"/>
  <c r="AK41" i="1" s="1"/>
  <c r="Q41" i="1"/>
  <c r="U41" i="1" s="1"/>
  <c r="AK40" i="1"/>
  <c r="AO40" i="1" s="1"/>
  <c r="Q40" i="1"/>
  <c r="U40" i="1" s="1"/>
  <c r="AK39" i="1"/>
  <c r="AO39" i="1" s="1"/>
  <c r="Q39" i="1"/>
  <c r="U39" i="1" s="1"/>
  <c r="AK38" i="1"/>
  <c r="AO38" i="1" s="1"/>
  <c r="I38" i="1"/>
  <c r="Q38" i="1" s="1"/>
  <c r="AK37" i="1"/>
  <c r="AO37" i="1" s="1"/>
  <c r="Q37" i="1"/>
  <c r="U37" i="1" s="1"/>
  <c r="I37" i="1"/>
  <c r="AK36" i="1"/>
  <c r="AO36" i="1" s="1"/>
  <c r="U36" i="1"/>
  <c r="S36" i="1"/>
  <c r="Q36" i="1"/>
  <c r="I36" i="1"/>
  <c r="AK35" i="1"/>
  <c r="AO35" i="1" s="1"/>
  <c r="I35" i="1"/>
  <c r="Q35" i="1" s="1"/>
  <c r="AK34" i="1"/>
  <c r="AO34" i="1" s="1"/>
  <c r="I34" i="1"/>
  <c r="Q34" i="1" s="1"/>
  <c r="AK33" i="1"/>
  <c r="AO33" i="1" s="1"/>
  <c r="I33" i="1"/>
  <c r="Q33" i="1" s="1"/>
  <c r="AO32" i="1"/>
  <c r="AM32" i="1"/>
  <c r="AK32" i="1"/>
  <c r="AC32" i="1"/>
  <c r="Q32" i="1"/>
  <c r="U32" i="1" s="1"/>
  <c r="AC31" i="1"/>
  <c r="AK31" i="1" s="1"/>
  <c r="Q31" i="1"/>
  <c r="U31" i="1" s="1"/>
  <c r="AC30" i="1"/>
  <c r="AK30" i="1" s="1"/>
  <c r="Q30" i="1"/>
  <c r="U30" i="1" s="1"/>
  <c r="AK29" i="1"/>
  <c r="AM29" i="1" s="1"/>
  <c r="Q29" i="1"/>
  <c r="U29" i="1" s="1"/>
  <c r="AK28" i="1"/>
  <c r="AO28" i="1" s="1"/>
  <c r="I28" i="1"/>
  <c r="Q28" i="1" s="1"/>
  <c r="U28" i="1" s="1"/>
  <c r="AO54" i="1" s="1"/>
  <c r="AK27" i="1"/>
  <c r="AO27" i="1" s="1"/>
  <c r="Q27" i="1"/>
  <c r="U27" i="1" s="1"/>
  <c r="AK26" i="1"/>
  <c r="AO26" i="1" s="1"/>
  <c r="U26" i="1"/>
  <c r="S26" i="1"/>
  <c r="Q26" i="1"/>
  <c r="AK25" i="1"/>
  <c r="AO25" i="1" s="1"/>
  <c r="U25" i="1"/>
  <c r="Q25" i="1"/>
  <c r="AU82" i="1" s="1"/>
  <c r="AK24" i="1"/>
  <c r="AO24" i="1" s="1"/>
  <c r="U24" i="1"/>
  <c r="S24" i="1"/>
  <c r="Q24" i="1"/>
  <c r="AK23" i="1"/>
  <c r="AO23" i="1" s="1"/>
  <c r="U23" i="1"/>
  <c r="S23" i="1"/>
  <c r="Q23" i="1"/>
  <c r="AK22" i="1"/>
  <c r="AO22" i="1" s="1"/>
  <c r="U22" i="1"/>
  <c r="S22" i="1"/>
  <c r="Q22" i="1"/>
  <c r="AK21" i="1"/>
  <c r="AO21" i="1" s="1"/>
  <c r="U21" i="1"/>
  <c r="S21" i="1"/>
  <c r="Q21" i="1"/>
  <c r="AK20" i="1"/>
  <c r="AO20" i="1" s="1"/>
  <c r="U20" i="1"/>
  <c r="S20" i="1"/>
  <c r="Q20" i="1"/>
  <c r="AK19" i="1"/>
  <c r="AO19" i="1" s="1"/>
  <c r="U19" i="1"/>
  <c r="S19" i="1"/>
  <c r="Q19" i="1"/>
  <c r="AK18" i="1"/>
  <c r="AO18" i="1" s="1"/>
  <c r="U18" i="1"/>
  <c r="Q18" i="1"/>
  <c r="S18" i="1" s="1"/>
  <c r="AS17" i="1"/>
  <c r="AK17" i="1"/>
  <c r="AO17" i="1" s="1"/>
  <c r="Q17" i="1"/>
  <c r="U17" i="1" s="1"/>
  <c r="AS16" i="1"/>
  <c r="AK16" i="1"/>
  <c r="AO16" i="1" s="1"/>
  <c r="Q16" i="1"/>
  <c r="U16" i="1" s="1"/>
  <c r="AS15" i="1"/>
  <c r="AO15" i="1"/>
  <c r="AM15" i="1"/>
  <c r="AK15" i="1"/>
  <c r="Q15" i="1"/>
  <c r="U15" i="1" s="1"/>
  <c r="AS14" i="1"/>
  <c r="AS13" i="1"/>
  <c r="AS12" i="1"/>
  <c r="AS11" i="1"/>
  <c r="AS10" i="1"/>
  <c r="AG10" i="1"/>
  <c r="AE10" i="1"/>
  <c r="O10" i="1"/>
  <c r="Q10" i="1" s="1"/>
  <c r="I10" i="1"/>
  <c r="F10" i="1" s="1"/>
  <c r="AS9" i="1"/>
  <c r="X9" i="1"/>
  <c r="AB8" i="1"/>
  <c r="V8" i="1"/>
  <c r="AB7" i="1"/>
  <c r="V7" i="1"/>
  <c r="AH6" i="1"/>
  <c r="AB6" i="1"/>
  <c r="V6" i="1"/>
  <c r="AH5" i="1"/>
  <c r="AB5" i="1"/>
  <c r="V5" i="1"/>
  <c r="N5" i="1"/>
  <c r="AS4" i="1"/>
  <c r="AH4" i="1"/>
  <c r="AB4" i="1"/>
  <c r="V4" i="1"/>
  <c r="AS3" i="1"/>
  <c r="AH3" i="1"/>
  <c r="AB3" i="1"/>
  <c r="V3" i="1"/>
  <c r="S27" i="1" l="1"/>
  <c r="L52" i="1"/>
  <c r="S25" i="1"/>
  <c r="K47" i="1"/>
  <c r="D7" i="6"/>
  <c r="AA7" i="6" s="1"/>
  <c r="P5" i="6"/>
  <c r="AM5" i="6" s="1"/>
  <c r="F13" i="9"/>
  <c r="F15" i="9"/>
  <c r="J5" i="6"/>
  <c r="AG5" i="6" s="1"/>
  <c r="W15" i="6"/>
  <c r="U7" i="6"/>
  <c r="D5" i="6"/>
  <c r="AA5" i="6" s="1"/>
  <c r="J3" i="6"/>
  <c r="L4" i="6" s="1"/>
  <c r="J7" i="6"/>
  <c r="AG7" i="6" s="1"/>
  <c r="D3" i="6"/>
  <c r="AS18" i="1"/>
  <c r="U3" i="6"/>
  <c r="AM7" i="6" s="1"/>
  <c r="W13" i="6"/>
  <c r="P3" i="6"/>
  <c r="R3" i="6" s="1"/>
  <c r="AM31" i="1"/>
  <c r="AO31" i="1"/>
  <c r="M51" i="1"/>
  <c r="L51" i="1"/>
  <c r="U34" i="1"/>
  <c r="S34" i="1"/>
  <c r="I22" i="9"/>
  <c r="I20" i="9"/>
  <c r="I25" i="9" s="1"/>
  <c r="S35" i="1"/>
  <c r="U35" i="1"/>
  <c r="AM41" i="1"/>
  <c r="AO41" i="1"/>
  <c r="F23" i="9"/>
  <c r="U38" i="1"/>
  <c r="S38" i="1"/>
  <c r="F19" i="9"/>
  <c r="F24" i="9" s="1"/>
  <c r="AO30" i="1"/>
  <c r="AM30" i="1"/>
  <c r="S33" i="1"/>
  <c r="U33" i="1"/>
  <c r="K50" i="1"/>
  <c r="AB34" i="1"/>
  <c r="H39" i="1"/>
  <c r="H41" i="1"/>
  <c r="H44" i="1"/>
  <c r="AM16" i="1"/>
  <c r="AB18" i="1"/>
  <c r="S28" i="1"/>
  <c r="AO53" i="1" s="1"/>
  <c r="S29" i="1"/>
  <c r="S30" i="1"/>
  <c r="H32" i="1"/>
  <c r="AM33" i="1"/>
  <c r="AB35" i="1"/>
  <c r="S37" i="1"/>
  <c r="H42" i="1"/>
  <c r="H43" i="1"/>
  <c r="S45" i="1"/>
  <c r="S46" i="1"/>
  <c r="F14" i="9"/>
  <c r="F20" i="9" s="1"/>
  <c r="F25" i="9" s="1"/>
  <c r="B59" i="1"/>
  <c r="W14" i="6"/>
  <c r="I14" i="9"/>
  <c r="L53" i="1"/>
  <c r="AM53" i="1"/>
  <c r="J59" i="1"/>
  <c r="I17" i="9"/>
  <c r="I19" i="9" s="1"/>
  <c r="I24" i="9" s="1"/>
  <c r="F21" i="9"/>
  <c r="AB17" i="1"/>
  <c r="H40" i="1"/>
  <c r="B9" i="1"/>
  <c r="H15" i="1"/>
  <c r="AM17" i="1"/>
  <c r="AB19" i="1"/>
  <c r="AB20" i="1"/>
  <c r="AB21" i="1"/>
  <c r="AB22" i="1"/>
  <c r="AB23" i="1"/>
  <c r="AB24" i="1"/>
  <c r="AB25" i="1"/>
  <c r="AB26" i="1"/>
  <c r="AB27" i="1"/>
  <c r="S31" i="1"/>
  <c r="H33" i="1"/>
  <c r="AM34" i="1"/>
  <c r="AB36" i="1"/>
  <c r="S39" i="1"/>
  <c r="S40" i="1"/>
  <c r="S41" i="1"/>
  <c r="S44" i="1"/>
  <c r="H16" i="1"/>
  <c r="AM18" i="1"/>
  <c r="AB28" i="1"/>
  <c r="AB29" i="1"/>
  <c r="AB30" i="1"/>
  <c r="S32" i="1"/>
  <c r="H34" i="1"/>
  <c r="AM35" i="1"/>
  <c r="AB37" i="1"/>
  <c r="S42" i="1"/>
  <c r="S43" i="1"/>
  <c r="K5" i="1"/>
  <c r="S15" i="1"/>
  <c r="H17" i="1"/>
  <c r="AB31" i="1"/>
  <c r="H35" i="1"/>
  <c r="AM36" i="1"/>
  <c r="AB38" i="1"/>
  <c r="AB41" i="1"/>
  <c r="AM45" i="1"/>
  <c r="AM46" i="1"/>
  <c r="D60" i="1"/>
  <c r="AR81" i="1"/>
  <c r="I15" i="9"/>
  <c r="F18" i="9"/>
  <c r="H31" i="1"/>
  <c r="AM19" i="1"/>
  <c r="AM20" i="1"/>
  <c r="AM21" i="1"/>
  <c r="AM22" i="1"/>
  <c r="AM23" i="1"/>
  <c r="AM24" i="1"/>
  <c r="AM25" i="1"/>
  <c r="AM26" i="1"/>
  <c r="AM27" i="1"/>
  <c r="AB39" i="1"/>
  <c r="AB40" i="1"/>
  <c r="S16" i="1"/>
  <c r="AM28" i="1"/>
  <c r="H36" i="1"/>
  <c r="AM37" i="1"/>
  <c r="AB42" i="1"/>
  <c r="AM44" i="1"/>
  <c r="B12" i="1"/>
  <c r="AB15" i="1"/>
  <c r="S17" i="1"/>
  <c r="H19" i="1"/>
  <c r="H20" i="1"/>
  <c r="H21" i="1"/>
  <c r="H22" i="1"/>
  <c r="H23" i="1"/>
  <c r="H24" i="1"/>
  <c r="H25" i="1"/>
  <c r="H26" i="1"/>
  <c r="H27" i="1"/>
  <c r="H28" i="1"/>
  <c r="AO29" i="1"/>
  <c r="H37" i="1"/>
  <c r="AM38" i="1"/>
  <c r="AM39" i="1"/>
  <c r="AM40" i="1"/>
  <c r="AM43" i="1"/>
  <c r="H46" i="1"/>
  <c r="B47" i="1"/>
  <c r="AU81" i="1"/>
  <c r="I18" i="9"/>
  <c r="H18" i="1"/>
  <c r="AB32" i="1"/>
  <c r="AB16" i="1"/>
  <c r="H29" i="1"/>
  <c r="H30" i="1"/>
  <c r="AB33" i="1"/>
  <c r="H38" i="1"/>
  <c r="H45" i="1"/>
  <c r="R6" i="6" l="1"/>
  <c r="R5" i="6"/>
  <c r="F8" i="6"/>
  <c r="F7" i="6"/>
  <c r="L6" i="6"/>
  <c r="L7" i="6"/>
  <c r="AT59" i="1"/>
  <c r="L8" i="6"/>
  <c r="L3" i="6"/>
  <c r="AG3" i="6"/>
  <c r="L5" i="6"/>
  <c r="F6" i="6"/>
  <c r="F5" i="6"/>
  <c r="N7" i="6"/>
  <c r="R4" i="6"/>
  <c r="AA3" i="6"/>
  <c r="F4" i="6"/>
  <c r="AM3" i="6"/>
  <c r="F3" i="6"/>
  <c r="M50" i="1"/>
  <c r="L50" i="1"/>
  <c r="F22" i="9"/>
  <c r="F26" i="9"/>
  <c r="F27" i="9" s="1"/>
  <c r="I23" i="9"/>
  <c r="I27" i="9" s="1"/>
  <c r="I21" i="9"/>
  <c r="I26" i="9" s="1"/>
  <c r="AF7" i="1" l="1"/>
  <c r="AH8" i="1"/>
</calcChain>
</file>

<file path=xl/sharedStrings.xml><?xml version="1.0" encoding="utf-8"?>
<sst xmlns="http://schemas.openxmlformats.org/spreadsheetml/2006/main" count="19922" uniqueCount="1960">
  <si>
    <t>调查员信息</t>
  </si>
  <si>
    <t>属性</t>
  </si>
  <si>
    <t>此处可以有头像
点选上方标签栏
[插入]→[图片]
插入头像</t>
  </si>
  <si>
    <t>属性总值</t>
  </si>
  <si>
    <t>姓名</t>
  </si>
  <si>
    <r>
      <rPr>
        <sz val="11"/>
        <color rgb="FF000000"/>
        <rFont val="微软雅黑"/>
        <charset val="134"/>
      </rPr>
      <t xml:space="preserve">力量
</t>
    </r>
    <r>
      <rPr>
        <sz val="10"/>
        <color rgb="FF000000"/>
        <rFont val="微软雅黑"/>
        <charset val="134"/>
      </rPr>
      <t>STR</t>
    </r>
  </si>
  <si>
    <r>
      <rPr>
        <sz val="11"/>
        <color rgb="FF000000"/>
        <rFont val="微软雅黑"/>
        <charset val="134"/>
      </rPr>
      <t xml:space="preserve">敏捷
</t>
    </r>
    <r>
      <rPr>
        <sz val="10"/>
        <color rgb="FF000000"/>
        <rFont val="微软雅黑"/>
        <charset val="134"/>
      </rPr>
      <t>DEX</t>
    </r>
  </si>
  <si>
    <r>
      <rPr>
        <sz val="11"/>
        <color rgb="FF000000"/>
        <rFont val="微软雅黑"/>
        <charset val="134"/>
      </rPr>
      <t xml:space="preserve">意志
</t>
    </r>
    <r>
      <rPr>
        <sz val="10"/>
        <color rgb="FF000000"/>
        <rFont val="微软雅黑"/>
        <charset val="134"/>
      </rPr>
      <t>POW</t>
    </r>
  </si>
  <si>
    <t>带幸运</t>
  </si>
  <si>
    <t>玩家</t>
  </si>
  <si>
    <t>时代</t>
  </si>
  <si>
    <t>现代</t>
  </si>
  <si>
    <t>不带幸运</t>
  </si>
  <si>
    <t>职业</t>
  </si>
  <si>
    <t>医生（原作向）</t>
  </si>
  <si>
    <r>
      <rPr>
        <sz val="11"/>
        <color rgb="FF000000"/>
        <rFont val="微软雅黑"/>
        <charset val="134"/>
      </rPr>
      <t xml:space="preserve">体质
</t>
    </r>
    <r>
      <rPr>
        <sz val="10"/>
        <color rgb="FF000000"/>
        <rFont val="微软雅黑"/>
        <charset val="134"/>
      </rPr>
      <t>CON</t>
    </r>
  </si>
  <si>
    <r>
      <rPr>
        <sz val="11"/>
        <color rgb="FF000000"/>
        <rFont val="微软雅黑"/>
        <charset val="134"/>
      </rPr>
      <t xml:space="preserve">外貌
</t>
    </r>
    <r>
      <rPr>
        <sz val="10"/>
        <color rgb="FF000000"/>
        <rFont val="微软雅黑"/>
        <charset val="134"/>
      </rPr>
      <t>APP</t>
    </r>
  </si>
  <si>
    <r>
      <rPr>
        <sz val="11"/>
        <color rgb="FF000000"/>
        <rFont val="微软雅黑"/>
        <charset val="134"/>
      </rPr>
      <t xml:space="preserve">教育
</t>
    </r>
    <r>
      <rPr>
        <sz val="10"/>
        <color rgb="FF000000"/>
        <rFont val="微软雅黑"/>
        <charset val="134"/>
      </rPr>
      <t>EDU</t>
    </r>
  </si>
  <si>
    <t>年龄</t>
  </si>
  <si>
    <t>性别</t>
  </si>
  <si>
    <t>男</t>
  </si>
  <si>
    <t>随机属性</t>
  </si>
  <si>
    <t>住地</t>
  </si>
  <si>
    <r>
      <rPr>
        <sz val="11"/>
        <color rgb="FF000000"/>
        <rFont val="微软雅黑"/>
        <charset val="134"/>
      </rPr>
      <t xml:space="preserve">体型
</t>
    </r>
    <r>
      <rPr>
        <sz val="10"/>
        <color rgb="FF000000"/>
        <rFont val="微软雅黑"/>
        <charset val="134"/>
      </rPr>
      <t>SIZ</t>
    </r>
  </si>
  <si>
    <t>智力INT</t>
  </si>
  <si>
    <r>
      <rPr>
        <sz val="11"/>
        <color rgb="FF000000"/>
        <rFont val="微软雅黑"/>
        <charset val="134"/>
      </rPr>
      <t xml:space="preserve">移动力
</t>
    </r>
    <r>
      <rPr>
        <sz val="10"/>
        <color rgb="FF000000"/>
        <rFont val="微软雅黑"/>
        <charset val="134"/>
      </rPr>
      <t>MOV</t>
    </r>
  </si>
  <si>
    <t>调整值</t>
  </si>
  <si>
    <t>上限</t>
  </si>
  <si>
    <t>故乡</t>
  </si>
  <si>
    <t>灵感idea</t>
  </si>
  <si>
    <t>下限</t>
  </si>
  <si>
    <t>力量</t>
  </si>
  <si>
    <t>生命
Hit  Points</t>
  </si>
  <si>
    <t>理智
Sanity</t>
  </si>
  <si>
    <t>幸运
Luck</t>
  </si>
  <si>
    <t>魔法
Magic Points</t>
  </si>
  <si>
    <t>状态 State</t>
  </si>
  <si>
    <t>健康</t>
  </si>
  <si>
    <t>体质</t>
  </si>
  <si>
    <t>无特殊状态</t>
  </si>
  <si>
    <t>神志清醒</t>
  </si>
  <si>
    <t>体型</t>
  </si>
  <si>
    <t>敏捷</t>
  </si>
  <si>
    <t>技能表</t>
  </si>
  <si>
    <t>外貌</t>
  </si>
  <si>
    <t>标记</t>
  </si>
  <si>
    <t>技能名称</t>
  </si>
  <si>
    <t>本职</t>
  </si>
  <si>
    <t>初始</t>
  </si>
  <si>
    <t>成长</t>
  </si>
  <si>
    <t>兴趣</t>
  </si>
  <si>
    <t>成功率</t>
  </si>
  <si>
    <t>智力</t>
  </si>
  <si>
    <t>☐</t>
  </si>
  <si>
    <t>会计</t>
  </si>
  <si>
    <t>法律</t>
  </si>
  <si>
    <t>意志</t>
  </si>
  <si>
    <t xml:space="preserve"> </t>
  </si>
  <si>
    <t>人类学</t>
  </si>
  <si>
    <t>图书馆使用</t>
  </si>
  <si>
    <t>教育</t>
  </si>
  <si>
    <t xml:space="preserve">  </t>
  </si>
  <si>
    <t>估价</t>
  </si>
  <si>
    <t>聆听</t>
  </si>
  <si>
    <t>幸运</t>
  </si>
  <si>
    <t>考古学</t>
  </si>
  <si>
    <t>锁匠</t>
  </si>
  <si>
    <t>总值</t>
  </si>
  <si>
    <t>技艺:</t>
  </si>
  <si>
    <t>表演</t>
  </si>
  <si>
    <t>机械维修</t>
  </si>
  <si>
    <t>F9刷新</t>
  </si>
  <si>
    <t>医学</t>
  </si>
  <si>
    <t>职业介绍</t>
  </si>
  <si>
    <t>博物学</t>
  </si>
  <si>
    <t>魅惑</t>
  </si>
  <si>
    <t>领航</t>
  </si>
  <si>
    <t>攀爬</t>
  </si>
  <si>
    <t>神秘学</t>
  </si>
  <si>
    <t>计算机使用 Ω</t>
  </si>
  <si>
    <t>操作重型机械</t>
  </si>
  <si>
    <t>信用评级</t>
  </si>
  <si>
    <t>——</t>
  </si>
  <si>
    <t>说服</t>
  </si>
  <si>
    <t>克苏鲁神话</t>
  </si>
  <si>
    <t>驾驶:</t>
  </si>
  <si>
    <t>乔装</t>
  </si>
  <si>
    <t>精神分析</t>
  </si>
  <si>
    <t>闪避</t>
  </si>
  <si>
    <t>心理学</t>
  </si>
  <si>
    <t>汽车驾驶</t>
  </si>
  <si>
    <t>骑术</t>
  </si>
  <si>
    <t>电气维修</t>
  </si>
  <si>
    <t>科学:</t>
  </si>
  <si>
    <t>药学</t>
  </si>
  <si>
    <t>电子学 Ω</t>
  </si>
  <si>
    <t>话术</t>
  </si>
  <si>
    <t>格斗:</t>
  </si>
  <si>
    <t>斗殴</t>
  </si>
  <si>
    <t>妙手</t>
  </si>
  <si>
    <t>侦察</t>
  </si>
  <si>
    <t>潜行</t>
  </si>
  <si>
    <t>射击:</t>
  </si>
  <si>
    <t>手枪</t>
  </si>
  <si>
    <t>生存:</t>
  </si>
  <si>
    <t>游泳</t>
  </si>
  <si>
    <t>急救</t>
  </si>
  <si>
    <t>投掷</t>
  </si>
  <si>
    <t>历史</t>
  </si>
  <si>
    <t>追踪</t>
  </si>
  <si>
    <t>恐吓</t>
  </si>
  <si>
    <t>罕见:</t>
  </si>
  <si>
    <t>驯兽</t>
  </si>
  <si>
    <t>跳跃</t>
  </si>
  <si>
    <t>学问:</t>
  </si>
  <si>
    <t>语言:</t>
  </si>
  <si>
    <t>母语:</t>
  </si>
  <si>
    <t>英语</t>
  </si>
  <si>
    <t>武器</t>
  </si>
  <si>
    <t>格斗</t>
  </si>
  <si>
    <t>武器名称</t>
  </si>
  <si>
    <t>类型</t>
  </si>
  <si>
    <t>使用技能</t>
  </si>
  <si>
    <t>伤害</t>
  </si>
  <si>
    <t>基础射程</t>
  </si>
  <si>
    <t>贯穿</t>
  </si>
  <si>
    <t>每轮次数</t>
  </si>
  <si>
    <t>装弹量</t>
  </si>
  <si>
    <t>故障值</t>
  </si>
  <si>
    <t>伤害加值
Damage Bonus</t>
  </si>
  <si>
    <t>徒手格斗</t>
  </si>
  <si>
    <t>肉搏</t>
  </si>
  <si>
    <t>1D3+DB</t>
  </si>
  <si>
    <t>-</t>
  </si>
  <si>
    <t>x</t>
  </si>
  <si>
    <t>.44(11.2mm)马格南左轮</t>
  </si>
  <si>
    <t>体格
Build</t>
  </si>
  <si>
    <t>闪避
Dodge</t>
  </si>
  <si>
    <t>护甲 Armor</t>
  </si>
  <si>
    <t>Produced by Lost_Akiba   果园ID：秋叶EXODUS    群号：228689392  | 咕咕改 QQ：498073107   群号：658821553</t>
  </si>
  <si>
    <t>资产</t>
  </si>
  <si>
    <t>背景故事</t>
  </si>
  <si>
    <t>参考随机背景故事</t>
  </si>
  <si>
    <t>货币:</t>
  </si>
  <si>
    <t>美元</t>
  </si>
  <si>
    <t>个人描述</t>
  </si>
  <si>
    <t>现金：</t>
  </si>
  <si>
    <t>资产总额:</t>
  </si>
  <si>
    <t>消费水平：</t>
  </si>
  <si>
    <t>思想与信念</t>
  </si>
  <si>
    <t>重要之人</t>
  </si>
  <si>
    <t>意义非凡之地</t>
  </si>
  <si>
    <t>随身物品</t>
  </si>
  <si>
    <t>宝贵之物</t>
  </si>
  <si>
    <t>特质</t>
  </si>
  <si>
    <t>伤口和疤痕</t>
  </si>
  <si>
    <t>角色属性印象</t>
  </si>
  <si>
    <t>恐惧症和狂躁症</t>
  </si>
  <si>
    <t>调查员经历</t>
  </si>
  <si>
    <t>经历模组[模组名称]：人物变化描述</t>
  </si>
  <si>
    <t>示例-经历模组[毒汤]：-5san，+3侦查，-X现金</t>
  </si>
  <si>
    <t>推荐关系人</t>
  </si>
  <si>
    <t>生活水平</t>
  </si>
  <si>
    <t>调查员同伴</t>
  </si>
  <si>
    <t>角色名称[玩家]：关系描述</t>
  </si>
  <si>
    <t>古籍、咒文和魔法物品</t>
  </si>
  <si>
    <t>第三类接触</t>
  </si>
  <si>
    <t>示例 - 田宫真莉[秋叶]：比自己晚一年进入事务所的后辈，近藤的同期好友。</t>
  </si>
  <si>
    <t>快速参考规则</t>
  </si>
  <si>
    <t>技能和属性检定
成功等级</t>
  </si>
  <si>
    <t>大失败</t>
  </si>
  <si>
    <t>失败</t>
  </si>
  <si>
    <t>成功</t>
  </si>
  <si>
    <t>困难</t>
  </si>
  <si>
    <t>极难</t>
  </si>
  <si>
    <t>大成功</t>
  </si>
  <si>
    <t>100/96+</t>
  </si>
  <si>
    <t>&gt;技能</t>
  </si>
  <si>
    <t>≤技能</t>
  </si>
  <si>
    <t>1/2值</t>
  </si>
  <si>
    <t>1/5值</t>
  </si>
  <si>
    <t>孤注一骰：使用孤注一骰来重投上一次检定结果，需要合理的解释重掷原因，战斗和理智检定不能执行孤注一骰。</t>
  </si>
  <si>
    <t>[急救]回复1点体力</t>
  </si>
  <si>
    <t>[医学]回复1D3点体力</t>
  </si>
  <si>
    <t>重伤</t>
  </si>
  <si>
    <t>一次受到最大生命值一半的伤害</t>
  </si>
  <si>
    <t>昏迷</t>
  </si>
  <si>
    <t>HP=0但并未[重伤]</t>
  </si>
  <si>
    <t>濒死</t>
  </si>
  <si>
    <t>HP=0且受到[重伤]。需要用[急救]摆脱濒死效果，并用[医学]进行后续治疗。</t>
  </si>
  <si>
    <t>无重伤下每天自然回复1点体力</t>
  </si>
  <si>
    <t>重伤时每周做1次恢复检定</t>
  </si>
  <si>
    <t>咕咕改：1.7.8预发布</t>
  </si>
  <si>
    <t>序号</t>
  </si>
  <si>
    <t>信誉</t>
  </si>
  <si>
    <t>职业属性</t>
  </si>
  <si>
    <t>技能点</t>
  </si>
  <si>
    <t>本职技能</t>
  </si>
  <si>
    <t>1.62技能点</t>
  </si>
  <si>
    <t>选择职业序号为0，则清除职业模板提示和点数计算器，供强迫症患者使用。</t>
  </si>
  <si>
    <t>自定义职业</t>
  </si>
  <si>
    <t>0-99</t>
  </si>
  <si>
    <r>
      <rPr>
        <sz val="11"/>
        <color rgb="FF000000"/>
        <rFont val="微软雅黑 Light"/>
        <charset val="134"/>
      </rPr>
      <t>不多于8个本职技能。在职业属性中输入第二职业属性的</t>
    </r>
    <r>
      <rPr>
        <b/>
        <sz val="11"/>
        <color rgb="FFFF0000"/>
        <rFont val="微软雅黑 Light"/>
        <charset val="134"/>
      </rPr>
      <t>数值</t>
    </r>
    <r>
      <rPr>
        <sz val="11"/>
        <color rgb="FF000000"/>
        <rFont val="微软雅黑 Light"/>
        <charset val="134"/>
      </rPr>
      <t>（留空则视为EDU）并自行设置起始信誉。使用自定义职业前，请先咨询你的守秘人</t>
    </r>
  </si>
  <si>
    <t>列出一些角色在职业工作中可能接触的个人或组织,它们也可以为调查员的个人背景提供灵感。</t>
  </si>
  <si>
    <t>不多于7个本职技能。
在职业属性中输入第二职业属性的名字（如外貌、意志、教育、敏捷、力量、体质、体型，留空则视为EDU）并自行设置起始信誉。使用自定义职业前，请先咨询你的KP</t>
  </si>
  <si>
    <t>会计师</t>
  </si>
  <si>
    <t>30-70</t>
  </si>
  <si>
    <r>
      <rPr>
        <sz val="11"/>
        <color rgb="FF000000"/>
        <rFont val="微软雅黑 Light"/>
        <charset val="134"/>
      </rPr>
      <t>教育×</t>
    </r>
    <r>
      <rPr>
        <sz val="10"/>
        <color rgb="FF000000"/>
        <rFont val="微软雅黑 Light"/>
        <charset val="134"/>
      </rPr>
      <t>4</t>
    </r>
  </si>
  <si>
    <t>会计，法律，图书馆，聆听，说服，侦察，任意其他两项个人或时代特长。</t>
  </si>
  <si>
    <t>生意伙伴，法律界，金融业界(银行，其他会计师)。</t>
  </si>
  <si>
    <t>会计师可能在企业工作或作为自由会计师，为个体经营者和企业客户担任顾问。
他们是优秀的研究者，既勤奋又关注细节，能够通过仔细分析个人和企业事务历史记录、财务报表和其他记录支持其他调查员。</t>
  </si>
  <si>
    <t>杂技演员</t>
  </si>
  <si>
    <t>9-20</t>
  </si>
  <si>
    <r>
      <rPr>
        <sz val="11"/>
        <color rgb="FF000000"/>
        <rFont val="微软雅黑 Light"/>
        <charset val="134"/>
      </rPr>
      <t>教育×</t>
    </r>
    <r>
      <rPr>
        <sz val="10"/>
        <color rgb="FF000000"/>
        <rFont val="微软雅黑 Light"/>
        <charset val="134"/>
      </rPr>
      <t>2＋敏捷×2</t>
    </r>
  </si>
  <si>
    <t>攀爬，闪避，跳跃，投掷，侦察，游泳，任意两项其他个人或时代特长。</t>
  </si>
  <si>
    <t>业余运动员圈，体育专栏作家，马戏团，嘉年华管理者。</t>
  </si>
  <si>
    <t>杂技演员可能是参加各级比赛(甚至奥运会)的业余运动员，也可能是专业的演员，在马戏团、嘉年华、歌舞团之类的地方作为娱乐业从业者工作。</t>
  </si>
  <si>
    <t>演员-戏剧演员</t>
  </si>
  <si>
    <t>9-40</t>
  </si>
  <si>
    <t>教育×2＋外貌×2</t>
  </si>
  <si>
    <t>技艺（表演），乔装，格斗，历史，两项社交技能（魅惑、话术、恐吓、说服），心理学，任意一项其他个人或时代特长。</t>
  </si>
  <si>
    <t>戏剧产业，报刊艺术批评家，演员公会。</t>
  </si>
  <si>
    <t>一般指舞台剧演员和电影演员。许多演员有相当深厚的文化素养，认为自己才是“正统”的，倾向于轻视电影业的商业活动。直到20 世纪后期电影业的地位提高，电影演员的薪酬增加，这种情况才发生改变。
电影业和电影明星一直是世界人民关注的焦点。许多明星一夜成名，在媒体的聚光灯下过着光鲜亮丽的生活。
在1920 年代，虽然全国都有大型剧院，美国的戏剧中心仍然是纽约城。英国的情况与之相近，戏剧的中心在伦敦，其他的剧团则在各郡作巡回演出。巡回剧团乘火车旅行，演出内容既包括新编剧目，也包括莎士比亚和其他人的传统剧目。有些剧团也会花时间去国外采风，通常是去加拿大、夏威夷、澳大利亚和欧洲大陆。
20 年代后期出现了有声电影，不少默片时代的明星难以适应有声电影的冲击，挥舞手臂的夸张扮演从此让位给了细致入微的角色特写。这段时间前期的明星包括约翰·加菲尔德和弗兰西斯·布什曼，后期则是贾莱·库珀和琼·克劳馥。</t>
  </si>
  <si>
    <t>演员-电影演员</t>
  </si>
  <si>
    <t>20-90</t>
  </si>
  <si>
    <t>技艺（表演），乔装，汽车驾驶，两项社交技能（魅惑、话术、恐吓、说服），心理学，任意两项其他个人或时代特长（如骑术或格斗）。</t>
  </si>
  <si>
    <t>电影工作室，媒体评论员，作家。</t>
  </si>
  <si>
    <t>事务所侦探</t>
  </si>
  <si>
    <t>20-45</t>
  </si>
  <si>
    <t>教育×2＋力量或敏捷×2</t>
  </si>
  <si>
    <t>一项社交技能（魅惑、话术、恐吓、说服），格斗（斗殴），射击，法律，图书馆，心理学，潜行，追踪。</t>
  </si>
  <si>
    <t>本地执法机构，客户。</t>
  </si>
  <si>
    <t>世界上有许多著名的侦探机构，其中最著名的是平克顿和伯恩斯调查局(后来合并成一家公司)。这样的公司一般有两类工作人员：安保人员和调查人员。
企业或个人雇用安保人员来保护自己的资产和人员免受盗贼、刺客和绑匪的威胁。这些安保人员角色使用巡警的职业模板。调查人员则是便衣侦探，负责为公司客户解决各种异常事件、阻止谋杀事件、寻找失踪的人员等等。</t>
  </si>
  <si>
    <t>精神病医生（古典）</t>
  </si>
  <si>
    <t>10-60</t>
  </si>
  <si>
    <t>教育×4</t>
  </si>
  <si>
    <t>法律，聆听，医学，外语，精神分析，心理学，科学（生物学，化学）。</t>
  </si>
  <si>
    <t>其他精神疾病研究者，医生，有时还有执法机构的侦探。</t>
  </si>
  <si>
    <t>在1920 年代，“精神病医生”这个词专用来称呼治疗精神失常的医生(也就是早期的精神科医生)。精神分析在当时的美国鲜为人知，而且它的基本内容都是性生活和如厕训练之类令大众不齿的东西。精神病学，一种正规的从行为主义发展来的医学理论则要普及得多。精神病医生、精神科医生和神经科医生还经常爆发激烈的论战。</t>
  </si>
  <si>
    <t>动物训练师</t>
  </si>
  <si>
    <t>10-40</t>
  </si>
  <si>
    <t>教育×2＋外貌或意志×2</t>
  </si>
  <si>
    <t>跳跃，聆听，驯兽，博物学，心理学，科学（动物学），潜行，追踪，任意一项其他个人或时代特长。</t>
  </si>
  <si>
    <t>动物园，马戏团，赞助人，演员。</t>
  </si>
  <si>
    <t>动物训练师可能在电影工作室、巡回马戏团、马厩工作或自由工作。不管是训练导盲犬、狮子钻火圈，他们工作时基本要独自一人长时间近距离地照看这些动物。动物训练师可以像对人一样对动物使用「心理学」技能。</t>
  </si>
  <si>
    <t>文物学家（原作向）</t>
  </si>
  <si>
    <t>估价，技艺（任一），历史，图书馆，外语，一项社交技能（魅惑、话术、恐吓、说服），侦察，任意一项其他个人或时代特长。</t>
  </si>
  <si>
    <t>书商，古董收藏者，历史研究学会。</t>
  </si>
  <si>
    <t>文物学家也许是调查员可以从事的最具有洛夫克拉夫特风格的职业：那些历久弥新的的卓越作品、湮没在古代传说中的神奇力量，总能使他们乐在其中。独立的收入使文物学家能够研究古旧晦涩的文物，或者根据自己的兴趣爱好集中探寻特别的种类。他们通常有着欣赏的眼光、敏锐的头脑，和讽刺无知、自大、贪婪者的愚蠢时尖酸刻薄的幽默。</t>
  </si>
  <si>
    <t>古董商</t>
  </si>
  <si>
    <t>30-50</t>
  </si>
  <si>
    <t>会计，估价，汽车驾驶，两项社交技能（魅惑、话术、恐吓、说服），历史，图书馆，领航。</t>
  </si>
  <si>
    <t>本地的历史学家，其他古董商，可能还包括赝造师。</t>
  </si>
  <si>
    <t>古董商通常自己开店，从自己所在的地方转卖物品，或继续扩展业务范围，通过倒卖物品到城市商店赚取利润。</t>
  </si>
  <si>
    <t>考古学家（原作向）</t>
  </si>
  <si>
    <t>估价，考古，历史，外语，图书馆，侦察，机械维修，领航或科学（任一：如化学、物理、地理等）。</t>
  </si>
  <si>
    <t>赞助人，博物馆，大学。</t>
  </si>
  <si>
    <t>考古学家研究探索历史的痕迹。主要来说，是对人类历史相关的物质数据进行各种鉴识、检查、分析。这项工作包含辛苦细致的研究，更不必提情愿亲自下斗铲土的决心。
在1920 年代，成功的考古学家会被当成著名冒险家与探险家，名利双收。有人运用科学方法考古，不过更多的人对付老祖宗的秘密时喜好暴力破解的办法，甚至祭出炸药，这种碉堡了的办法现代人可是很难看得惯的。</t>
  </si>
  <si>
    <t>建筑师</t>
  </si>
  <si>
    <t>会计，技艺（技术制图），法律，母语，计算机或图书馆，说服，心理学，科学（数学）。</t>
  </si>
  <si>
    <t>本地建设和城市规划部门，建筑公司。</t>
  </si>
  <si>
    <t>建筑师掌握设计和营造建筑的知识，不论是个人房屋的改造还是造价数百万美元的地标工程。建筑师与项目经理紧密合作，负责监督施工全程。建筑师必须了解当地的规划法律，健康和安全法规，和基础的公众安全原则。他们既可以在大公司工作，也可以自由工作，这在很大程度上取决于信誉。
在1920 年代，许多人尝试在自家或小办公室单干。不过他们苦心创造的宏伟设计很少能卖得出去。
建筑师也可能专擅某一学科，比如军事建筑或景观工程等。</t>
  </si>
  <si>
    <t>艺术家</t>
  </si>
  <si>
    <t>9-50</t>
  </si>
  <si>
    <t>教育×2＋敏捷或意志×2</t>
  </si>
  <si>
    <t>技艺（任一），历史或博物学，一项社交技能（魅惑、话术、恐吓、说服），外语，心理学，侦察，任意两项其他个人或时代特长。</t>
  </si>
  <si>
    <t>美术馆，美术批评家，富有的赞助人，广告业者。</t>
  </si>
  <si>
    <t>艺术家在这里可以是画家，雕塑家等等。他们有时沈浸于自己虚幻的想象当中，有时又沐浴在激发热情和理解的灵感之下。不论是否天资优秀，艺术家的内心必须足够强大，这样才能战胜生涯起步时的障碍和挑剔的眼光，并且在自己小有名气以后继续努力。有些艺术家对物质生活是否丰富并不在乎，而有些则有着强烈的创业倾向。</t>
  </si>
  <si>
    <t>精神病院看护</t>
  </si>
  <si>
    <t>8-20</t>
  </si>
  <si>
    <r>
      <rPr>
        <sz val="11"/>
        <color rgb="FF000000"/>
        <rFont val="微软雅黑 Light"/>
        <charset val="134"/>
      </rPr>
      <t>教育×</t>
    </r>
    <r>
      <rPr>
        <sz val="10"/>
        <color rgb="FF000000"/>
        <rFont val="微软雅黑 Light"/>
        <charset val="134"/>
      </rPr>
      <t>2＋力量或敏捷×2</t>
    </r>
  </si>
  <si>
    <t>闪避，格斗（斗殴），急救，两项社交技能（魅惑、话术、恐吓、说服），聆听，心理学，潜行。</t>
  </si>
  <si>
    <t>医护人员，患者和患者家属。允许接触医疗记录、药品或其他医疗用品。</t>
  </si>
  <si>
    <t>尽管少数富有的人会选择私人疗养院，大多精神病患者最终会被安置到州县设置的定点医院。这些地方除了医生护士以外，还会有一支看护队伍。选聘看护的时候，力量和体格往往比医学知识更被看重。</t>
  </si>
  <si>
    <t>运动员</t>
  </si>
  <si>
    <t>9-70</t>
  </si>
  <si>
    <t>教育×2＋敏捷或力量×2</t>
  </si>
  <si>
    <t>攀爬，跳跃，格斗（斗殴），骑术，一项社交技能（魅惑、话术、恐吓、说服），游泳，投掷，任意一项其他个人或时代特长。</t>
  </si>
  <si>
    <t>体育界，体育专栏作家，其他明星。</t>
  </si>
  <si>
    <t>运动员可能效力于职业的棒球、足球、板球或者篮球队伍。这支队伍也许是大联盟队伍，有着稳定工资，参加的比赛万人瞩目；或者是众多小联盟队伍之一，尤其是在1920 年代的棒球界。这些队伍往往寄于大联盟队伍篱下，各方面都受其管理，工资更是刚够运动员糊口又不至于让他们跳槽的水平。
成功的运动员在自己的专业领域会拥有相当的声誉——现今尤其如此，在世界各地都能看到体育明星和电影明星并肩站在红地毯上的场景。</t>
  </si>
  <si>
    <t>作家（原作向）</t>
  </si>
  <si>
    <t>9-30</t>
  </si>
  <si>
    <t>技艺（文学），历史，图书馆，博物学或神秘学，外语，母语，心理学，任意一项其他个人或时代特长。</t>
  </si>
  <si>
    <t>出版社，文学评论家，历史学家等。</t>
  </si>
  <si>
    <t>作家不同于记者，他们用文字定义和探讨人们的社会生活，尤其是人们的情感变化。他们的劳动通常孤立而又自我中心：虽然以前写作是个能稳拿工资的行当，但如今只靠写作发大财的人屈指可数。
作家的工作习惯相差极大。通常作家们会花费数月乃至数年的时间调查取材，为新书的创作做准备；然后闭门谢客，投入紧张的创作。</t>
  </si>
  <si>
    <t>酒保</t>
  </si>
  <si>
    <t>8-25</t>
  </si>
  <si>
    <t>会计，两项社交技能（魅惑、话术、恐吓、说服），格斗（斗殴），聆听，心理学，侦察，任意一项其他个人或时代特长。</t>
  </si>
  <si>
    <t>常客，可能有犯罪组织。</t>
  </si>
  <si>
    <t>酒保虽然不一定是酒吧的掌柜，却一定是所有客人的朋友。对客人们的好声气，一部分来说是出于他们的职业或者业务，而更多的来说则是达到目的的一种手段。
1920 年代，由于禁酒令的存在，酒保变成了非法的职业；但是遍地开花的黑酒吧又不能没有酒保，结果就是酒保仍然不愁找不到活干。</t>
  </si>
  <si>
    <t>猎人</t>
  </si>
  <si>
    <t>20-50</t>
  </si>
  <si>
    <t>射击，聆听或侦察，博物学，领航，外语或生存（任一），科学（生物学或植物学），潜行，追踪。</t>
  </si>
  <si>
    <t>外国政府官员，狩猎监管人员，前客户(大多很有钱)，黑市商人与黑社会，动物园主。</t>
  </si>
  <si>
    <t>猎人是优秀的追踪者和狩猎者，通常靠为富裕的客户捕猎为生。绝大多数猎人会对地球上某一个部分的情况烂熟于心，比如加拿大森林、非洲草原等等。有些人可能从事盗猎活动，例如为私人收藏家捕捉珍稀动物，或者贩卖受保护的动物和违反道德的动物制品，如兽皮、象牙之类——虽然1920 年代大多数国家这些活动都不算违法。
尽管“王牌猎人”是最典型的类型，不过在加拿大育空的深山老林里打驼鹿和熊为生的土著人也可以算是猎人。</t>
  </si>
  <si>
    <t>书商</t>
  </si>
  <si>
    <t>20-40</t>
  </si>
  <si>
    <t>会计，估价，汽车驾驶，历史，图书馆，母语，外语，一项社交技能（魅惑、话术、恐吓、说服）。</t>
  </si>
  <si>
    <t>目录学家、其他书商、图书馆和大学、客户。</t>
  </si>
  <si>
    <t>书商可能拥有自己的店面或者利基(小众)邮购服务，也可能辗转全国甚至海外专门经销书籍。许多人拥有富有的，能提供利润丰厚又稀罕的工作的固定客户。</t>
  </si>
  <si>
    <t>赏金猎人</t>
  </si>
  <si>
    <t>汽车驾驶，电子学或电气维修，格斗或射击，一项社交技能（魅惑、话术、恐吓、说服），法律，心理学，追踪，潜行。</t>
  </si>
  <si>
    <t>保释业者，本地警察，线人。</t>
  </si>
  <si>
    <t>赏金猎人捉拿罪犯并将他们交给正义去审判。最常见的情况是受保释人的委托去缉捕逃狱者。赏金猎人们为了自己的猎物可以不择手段，几乎不会考虑其他人的正当权益之类细枝末节的东西。
非法闯入、威胁、肢体暴力，都是赏金猎人屡试不爽的秘技。现在这些秘技还包括了电话窃听、黑客操作和其他的秘密监控。
(译注：所谓保释业者。向法院交纳保释金，可以在审判之前免受收押；若被保释者按时接受审判，法院会退还保释金。保释金数额较大，故有保释业者以提供保释金收取手续费为业。)</t>
  </si>
  <si>
    <t>拳击手、摔跤手</t>
  </si>
  <si>
    <t>9-60</t>
  </si>
  <si>
    <t>教育×2＋力量×2</t>
  </si>
  <si>
    <t>闪避，格斗（斗殴），恐吓，跳跃，心理学，侦察，任意两项其他个人或时代特长。</t>
  </si>
  <si>
    <t>运动会主办者，记者，犯罪组织，专业训练人员。</t>
  </si>
  <si>
    <t>拳击手和摔跤手各分为职业和业余两种。
职业拳击手和职业摔角手的活动由外部利益支持的贸助人安排，并有合同约束。他们还要进行全日制的工作和训练。
业余拳击的竞赛种类非常丰富，同时它也是那些想成为职业拳手的人的训练场。不过也有业余和准职业的选手靠参加黑市拳击赛谋生，举办这些比赛的通常是本地的黑社会或者是从中渔利的庄家。</t>
  </si>
  <si>
    <t>管家、男仆、女仆</t>
  </si>
  <si>
    <t>会计或估价，技艺（任一：如烹饪、裁缝、理发），急救，聆听，外语，心理学，侦察，任意一项其他个人或时代特长。</t>
  </si>
  <si>
    <t>其他家政服务人员、本地企业、家庭用品供货商。</t>
  </si>
  <si>
    <t>管家、男仆、女仆都属于作为仆人被雇佣的服务业人员。
管家通常为一个大家庭打理家事。传统上，他负责的范围包括厨房、酒窖和储藏室，在所有仆人中位置最高。一般男管家还要负责管理其他的男仆(女管家类似)。更多的职责则听候主人差遣。
男仆和女仆则为主人提供贴身服务，包括管理主人的服装、准备浴室和担任私人助理。助理的工作则包括安排旅行日程、整理日记、家庭理财等。</t>
  </si>
  <si>
    <t>神职人员</t>
  </si>
  <si>
    <t>会计，历史，图书馆，聆听，外语，一项社交技能（魅惑、话术、恐吓、说服），心理学，任意一项其他技能。</t>
  </si>
  <si>
    <t>教会高层、地方教会、小区领导。</t>
  </si>
  <si>
    <t>神职人员通常担任一个教区的牧师，或是经过分配外出传教，尤其是去国外(见传教士)。
不同的教会工作的侧重点和组织结构各不相同，如天主教会的牧师可能上升到主教、大主教和红衣主教，而一个卫理公会的牧师则会升职到教区主管和主教。
许多神职人员都接受忏悔(不仅仅是天主教)。虽然不能透露忏悔的内容，但是要怎样利用它们就全凭他们自己了。
有些教职人员在教堂接受医生、律师、学者的专业培训。这样的调查员应该选择最符合自己工作的职业模板。</t>
  </si>
  <si>
    <t>程序员、电子工程师（现代）</t>
  </si>
  <si>
    <t>10-70</t>
  </si>
  <si>
    <t>计算机，电气维修，电子学、图书馆，科学（数学），侦察，任意两项其他个人或时代特长。</t>
  </si>
  <si>
    <t>其他IT 工作者，同事和上司，专业网络小区。</t>
  </si>
  <si>
    <t>计算器程序员通常是设计、编写、测试、调试和维护计算器程序源代码的职业。他们精通从形式逻辑到系统平台(程序运行环境)的各种知识，可能是自由工作者，也可能供职于软件开发部门。
计算器技术人员负责计算器系统和网络的开发和维护工作，经常与其他人员(如项目经理)合作来保证系统的完整稳定和正常提供所需功能。类似的职业还包括数据库管理员、系统管理员、网络管理员、多媒体开发人员、软件工程师、网络管理员等。</t>
  </si>
  <si>
    <t>黑客/骇客（现代）</t>
  </si>
  <si>
    <t>计算机，电气维修，电子学，图书馆，侦察，一项社交技能（魅惑、话术、恐吓、说服），任意两项其他技能。</t>
  </si>
  <si>
    <t>其他IT 工作者，专业网络小区，政治团体，犯罪组织。</t>
  </si>
  <si>
    <t>计算器黑客利用计算器和计算器网络为手段，进行干扰或破坏以达成政治目的(有时被称为“政治黑客”)或获取非法利益。达成目标的手段主要是非法入侵计算器和其他用户帐户，目的则可能包括篡改网页、人肉搜索、盗取身份信息、垃圾邮件炸弹、拒绝服务攻击等等。</t>
  </si>
  <si>
    <t>牛仔</t>
  </si>
  <si>
    <r>
      <rPr>
        <sz val="11"/>
        <color rgb="FF000000"/>
        <rFont val="微软雅黑 Light"/>
        <charset val="134"/>
      </rPr>
      <t>教育×</t>
    </r>
    <r>
      <rPr>
        <sz val="10"/>
        <color rgb="FF000000"/>
        <rFont val="微软雅黑 Light"/>
        <charset val="134"/>
      </rPr>
      <t>2+敏捷或力量×2</t>
    </r>
  </si>
  <si>
    <t>闪避，格斗或射击，急救或博物学，跳跃，骑术，生存（任一），投掷，追踪。</t>
  </si>
  <si>
    <t>本地企业家，州农业部门，牛仔比赛主办者，艺人。</t>
  </si>
  <si>
    <t>牛仔在西部的牧区和牧场工作。有些人拥有自己的牧场，更多的则是在各处打工为生。想赚大钱的牛仔会去冒着丢胳膊少腿乃至送命的危险参加牛仔巡回赛，通过旅行获取名誉。
在1920 年代，一些牛仔能在好莱坞找到西部片替身演员和群众演员的工作，例如怀特·厄普就曾为西部电影担任顾问。在现代，有些牧场也对想要体验一把牛仔生活的游客开放。</t>
  </si>
  <si>
    <t>工匠</t>
  </si>
  <si>
    <t>教育×2＋敏捷×2</t>
  </si>
  <si>
    <t>会计，技艺（任二），机械维修，博物学，侦察，任意两项其他个人或时代特长。</t>
  </si>
  <si>
    <t>本地商人，其他工匠和艺术家。</t>
  </si>
  <si>
    <t>工匠也可能被人叫做师傅或大师，是擅长对各种材料进行手工加工的人。通常都是才能出众的人，有的凭借自己的艺术作品出名，有的则会服务于自己的小区。
可能的行当包括：家具、珠宝、钟表、陶艺、锻造、纺织、书法、裁缝、木工、书籍装裱、玩具制造、彩色玻璃吹制等等。</t>
  </si>
  <si>
    <t>罪犯-刺客</t>
  </si>
  <si>
    <t>30-60</t>
  </si>
  <si>
    <r>
      <rPr>
        <sz val="11"/>
        <color rgb="FF000000"/>
        <rFont val="微软雅黑 Light"/>
        <charset val="134"/>
      </rPr>
      <t>教育×</t>
    </r>
    <r>
      <rPr>
        <sz val="10"/>
        <color rgb="FF000000"/>
        <rFont val="微软雅黑 Light"/>
        <charset val="134"/>
      </rPr>
      <t>2＋敏捷或力量×2</t>
    </r>
  </si>
  <si>
    <t>乔装，电气维修，格斗，射击，锁匠，机械维修，潜行，心理学。</t>
  </si>
  <si>
    <t>很少，大都是黑社会的人，人们尽量避免和他们交情过深。</t>
  </si>
  <si>
    <t>杀手是地下世界的冷血夺命者。这是一项严谨的活计，他们从外地受雇杀人，接近目标，果断下手，又迅速离开。杀手通常很难融入社会，因为很多杀手行为总是很刻板，其他人很容易以为他们不近人情。但是另一方面，他们也会结婚生子，在其他方面和普通人没有什么不同。</t>
  </si>
  <si>
    <t>罪犯-银行劫匪</t>
  </si>
  <si>
    <t>5-75</t>
  </si>
  <si>
    <t>汽车驾驶，电气维修或机械维修，格斗，射击，恐吓，锁匠，操作重型机械，任意一项其他个人或时代特长。</t>
  </si>
  <si>
    <t>同伙(不论是现在还是以前的)，独行罪犯，犯罪组织。</t>
  </si>
  <si>
    <t>罪犯的体格和相貌形形色色，有些是纯粹碰运气伺机行事，比如扒手和暴徒；有些则组成分工明确，会详细调查并制定计划的犯罪组织。后者包括银行劫匪、飞贼、赝造者和诈骗者。
罪犯可能为别人工作，后者通常是“匪帮”或罪犯家族；也可能单打独斗，如果成功的报酬值得去费力冒险，才会和别人搭伙。自由犯罪者则往往被称为抢劫犯、响马贼和江洋大盗。</t>
  </si>
  <si>
    <t>罪犯-打手、暴徒</t>
  </si>
  <si>
    <t>5-30</t>
  </si>
  <si>
    <r>
      <rPr>
        <sz val="11"/>
        <color rgb="FF000000"/>
        <rFont val="微软雅黑 Light"/>
        <charset val="134"/>
      </rPr>
      <t>教育×</t>
    </r>
    <r>
      <rPr>
        <sz val="10"/>
        <color rgb="FF000000"/>
        <rFont val="微软雅黑 Light"/>
        <charset val="134"/>
      </rPr>
      <t>2＋力量×2</t>
    </r>
  </si>
  <si>
    <t>汽车驾驶，格斗，射击，两项社交技能（魅惑、话术、恐吓、说服），心理学，潜行，侦察。</t>
  </si>
  <si>
    <t>犯罪组织，本地执法机构，本地企业。</t>
  </si>
  <si>
    <t>打手、暴徒都是犯罪组织的兵卒。他们被犯罪组织豢养，不过团伙上层出事的时候，倒霉的往往是他们这些喽啰。对于他们来说，嘴紧和忠心属于职业道德。</t>
  </si>
  <si>
    <t>罪犯-窃贼</t>
  </si>
  <si>
    <t>5-40</t>
  </si>
  <si>
    <t>估价，攀爬，电气维修或机械维修，聆听，锁匠，妙手，潜行，侦察。</t>
  </si>
  <si>
    <t>赃物贩子，其他的盗贼。</t>
  </si>
  <si>
    <t>罪犯-欺诈师</t>
  </si>
  <si>
    <t>10-65</t>
  </si>
  <si>
    <r>
      <rPr>
        <sz val="11"/>
        <color rgb="FF000000"/>
        <rFont val="微软雅黑 Light"/>
        <charset val="134"/>
      </rPr>
      <t>教育×</t>
    </r>
    <r>
      <rPr>
        <sz val="10"/>
        <color rgb="FF000000"/>
        <rFont val="微软雅黑 Light"/>
        <charset val="134"/>
      </rPr>
      <t>2＋外貌×2</t>
    </r>
  </si>
  <si>
    <t>估价，技艺（表演），法律或外语，聆听，两项社交技能（魅惑、话术、恐吓、说服），心理学，妙手。</t>
  </si>
  <si>
    <t>其他的诈骗师，独行罪犯。</t>
  </si>
  <si>
    <t>欺诈师通常都是油嘴滑舌的人物。他们或单独或集体出没在富裕的人家和小区周边，诈取他们来之不易的钱财。许多骗局覆杂精妙，诈骗团伙会倾巢出动乃至租用建筑；有些则不需要这么麻烦，只要一个骗子几分钟就能搞定。</t>
  </si>
  <si>
    <t>罪犯-独行罪犯</t>
  </si>
  <si>
    <t>5-65</t>
  </si>
  <si>
    <r>
      <rPr>
        <sz val="11"/>
        <color rgb="FF000000"/>
        <rFont val="微软雅黑 Light"/>
        <charset val="134"/>
      </rPr>
      <t>教育×</t>
    </r>
    <r>
      <rPr>
        <sz val="10"/>
        <color rgb="FF000000"/>
        <rFont val="微软雅黑 Light"/>
        <charset val="134"/>
      </rPr>
      <t>2＋敏捷或外貌×2</t>
    </r>
  </si>
  <si>
    <t>技艺（表演）或乔装，估价，一项社交技能（魅惑、话术、恐吓、说服），格斗或射击，锁匠或机械维修，潜行，心理学，侦察。</t>
  </si>
  <si>
    <t>轻罪罪犯，本地执法机构。</t>
  </si>
  <si>
    <t>罪犯-女飞贼（古典）</t>
  </si>
  <si>
    <t>10-80</t>
  </si>
  <si>
    <t>技艺（任意），两项社交技能（魅惑、话术、恐吓、说服），格斗（斗殴）或射击（手枪），汽车驾驶，聆听，潜行，任意一项其他个人或时代特长。</t>
  </si>
  <si>
    <t>黑帮，执法机构，本地企业</t>
  </si>
  <si>
    <t>女飞贼是名为专业大盗的女人。大部分都是独立行动，也有对自己的男伴言听计从的时候。
不过这也不一定，实际上情况可能完全相反，她完全可以在干了某一票以后就卷走所有现金和皮草溜之大吉。</t>
  </si>
  <si>
    <t>罪犯-赃物贩子</t>
  </si>
  <si>
    <t>会计，估价，技艺（伪造），历史，一项社交技能（魅惑、话术、恐吓、说服），图书馆，侦察，任意一项其他技能。</t>
  </si>
  <si>
    <t>犯罪组织，贸易伙伴，黑市和和守法的买主。</t>
  </si>
  <si>
    <t>赃物贩子，顾名思义是买卖偷抢来的财产，通常是收购赃物并转手卖给其他罪犯或(无意中)守法的顾客。主要来说，他们是小偷和买家的中间人，有时也会从交易中收取提成；不过更常见的还是以极低的价格直接收购赃物。</t>
  </si>
  <si>
    <t>罪犯-赝造者</t>
  </si>
  <si>
    <t>20-60</t>
  </si>
  <si>
    <t>会计，估价，技艺（伪造），历史，图书馆，侦察，妙手，任意一项其他个人或时代特长（如计算机）。</t>
  </si>
  <si>
    <t>犯罪组织，商人。</t>
  </si>
  <si>
    <t>赝造者是地下世界的艺术家，专门从事伪造官方文件、契约、转让书，并提供伪造的签名。初学者只能做做小贼的假身份证，而顶级的赝造者连印假币的铸模都能做。</t>
  </si>
  <si>
    <t>罪犯-走私者</t>
  </si>
  <si>
    <r>
      <rPr>
        <sz val="11"/>
        <color rgb="FF000000"/>
        <rFont val="微软雅黑 Light"/>
        <charset val="134"/>
      </rPr>
      <t>教育×</t>
    </r>
    <r>
      <rPr>
        <sz val="10"/>
        <color rgb="FF000000"/>
        <rFont val="微软雅黑 Light"/>
        <charset val="134"/>
      </rPr>
      <t>2＋外貌或敏捷×2</t>
    </r>
  </si>
  <si>
    <t>射击，聆听，领航，一项社交技能（魅惑、话术、恐吓、说服），汽车驾驶或驾驶（飞行器或船），心理学，妙手，侦察。</t>
  </si>
  <si>
    <t>犯罪组织，海岸卫队，海关官员。</t>
  </si>
  <si>
    <t>走私一直是一个有利可图的高风险行当。走私者往往有一个合法的表面职业，比如船长、飞行员或商人，以掩盖他们非法运输的行为。</t>
  </si>
  <si>
    <t>罪犯-混混</t>
  </si>
  <si>
    <t>3-10</t>
  </si>
  <si>
    <t>攀爬，一项社交技能（魅惑、话术、恐吓、说服），格斗，射击，跳跃，妙手，潜行，投掷。</t>
  </si>
  <si>
    <t>其他轻罪罪犯，其他混混，本地的赃物贩子，黑帮，当然还有警察。</t>
  </si>
  <si>
    <t>街头混混一般都是些小年轻，弄不好还在寻觅加入真正黑帮的契机。不过他们的本事也就限于偷车，盗窃商店货物，抢钱或者夜盗。</t>
  </si>
  <si>
    <t>教团首领</t>
  </si>
  <si>
    <t>会计，两项社交技能（魅惑、话术、恐吓、说服），神秘学，心理学，侦察，任意其他两项其他个人特长。</t>
  </si>
  <si>
    <t>主要的信徒都是普通人。不过首领的魅力越高，信徒当中有电影明星或者富有的寡妇之类名人的可能性就越大。</t>
  </si>
  <si>
    <t>美国的新兴宗教层出不穷。直到现在，也还有从新英格兰超验主义到“天父的儿女”等等许多种类。教团首领有的创立了严格的教条并且对信徒推行，另一些则仅仅是垂涎于信徒的金钱和权势。
在1920 年代，各种诱惑性的新兴宗教团体纷纷涌现。有些采取基督教的形式，有些则混杂了东方的神秘主义和神秘学的仪式。美国西海岸的人对这些教团屡见不鲜，不过其他形式的教团全国各地都存在。在美国南部的“圣经带”，就有许多巡回帐篷演出圣歌、舞蹈，推行信仰覆兴。其他国家也是一样，只要有需要信仰的人，就会有新兴宗教团体。</t>
  </si>
  <si>
    <t>除魅师（现代）</t>
  </si>
  <si>
    <t>两项社交技能（魅惑、话术、恐吓、说服），汽车驾驶，格斗（斗殴）或射击，历史，神秘学，心理学，潜行。※经KP允许 可用催眠替换其中一项。</t>
  </si>
  <si>
    <t>本地和国家的执法机构，罪犯，宗教团体。</t>
  </si>
  <si>
    <t>除魅师的工作是说服(或者强迫)一个人放弃自己的信仰或是对宗教团体、社会团体的忠心。他们一般受雇于深陷教团之类组织的人的亲属，任务就是解救对方(通常靠绑架)，并通过心理学手段使他们割断与原来教团的联系(“控制”)。
也有不那么激烈的除魅师，他们的工作对象则是那些自愿离开教团的人，为他们完全地退出教团进行有效的指导。</t>
  </si>
  <si>
    <t>设计师</t>
  </si>
  <si>
    <t>会计，技艺（摄影），技艺（任一），计算机或图书馆，机械维修，心理学，侦察，任意一项其他个人特长。</t>
  </si>
  <si>
    <t>广告业，媒体，家具业，建筑业，其他。</t>
  </si>
  <si>
    <t>设计师的工作包括许多方面，从时装到家具或是其他任何东西。他们自由工作，为设计工作室和企业设计产品、流程、法律、游戏、图像等等。
调查员特定的设计方向也会影响他们对专业技能的选择，如果需要的话要进行调整。</t>
  </si>
  <si>
    <t>业余艺术爱好者（原作向）</t>
  </si>
  <si>
    <t>50-99</t>
  </si>
  <si>
    <t>技艺（任一），射击，外语，骑术，一项社交技能（魅惑、话术、恐吓、说服），任意三项其他个人或时代特长。</t>
  </si>
  <si>
    <t>多种多样，但通常是背景和趣味相近的人。同好会组织、波希米亚主义者、上流社会。</t>
  </si>
  <si>
    <t>业余艺术爱好者靠经济自立、遗产继承、信托基金或者其他各种来源保障自己的生活开支，没有必要自己工作。如果经济条件足够好，他们甚至可以雇佣专业的经济顾问来打理自己的产业。他们可能有很高的学历，但不一定是真才实学；优越的经济条件使得他们性情古怪，口无遮拦。
在1920 年代，这些人可能会被时人称为“摩登女郎”或者“公子哥儿”，当然想当一个社交“名流”其实并不要求他有多有钱。换作现代，“时髦”则是恰如其分的形容词。
业余艺术爱好者有着大把的时间考虑如何变得潇洒世故，不过花这些时间去做别的事可是违背他们的天性和兴致。</t>
  </si>
  <si>
    <t>潜水员</t>
  </si>
  <si>
    <t>潜水，急救，机械维修，驾驶（船），科学（生物），侦察，游泳，任意一项其他个人或时代特长。</t>
  </si>
  <si>
    <t>海岸警卫队，船长，军队，执法机构，走私者。</t>
  </si>
  <si>
    <t>潜水员可能在军队、执法机构或海绵采集、海上救援、环境保护甚至水下寻宝的民间机构工作。</t>
  </si>
  <si>
    <t>30-80</t>
  </si>
  <si>
    <t>急救、医学、外语（拉丁文）、心理学、科学（生物学，制药），任两种其他学术或个人特长。</t>
  </si>
  <si>
    <t>其他医生，医护工作者，病人和前病人。</t>
  </si>
  <si>
    <t>医生这里可能是指全科医生、外科医生、其他专科医生或者独立医学研究员。除去个人的目标以外，救死扶伤、获得财富和荣誉、提升公众的理性意识和科学素养也常常是医生的理想。
农村和小城镇的卫生院是全科医生的舞台，而大城市的各大医院则是高手如云，集聚了众多专攻病理学、毒理学、整形外科、脑外科等领域的专家。有些医生也可能担任全职或兼职的法医，进行尸检，并为市、县、州级执法机构出具检验报告。
在美国，行医资格由各州认证，大多要求最少两年的正规医学院校学习经历。不过这个规定还是比较晚近的，在1920 年代很多年长的医生尽管没受过任何正规专业教育，仍然可以获得医师执照。</t>
  </si>
  <si>
    <t>流浪者</t>
  </si>
  <si>
    <t>0-5</t>
  </si>
  <si>
    <t>教育×2＋外貌或敏捷或力量×2</t>
  </si>
  <si>
    <t>攀爬，跳跃，聆听，领航，一项社交技能（魅惑、话术、恐吓、说服），潜行，任意两项其他个人或时代特长。</t>
  </si>
  <si>
    <t>其他流浪者，少数友善的铁路工人，城镇里众多的好心人。</t>
  </si>
  <si>
    <t>相对于那些因贫困而苦恼的人，流浪者选择四处漂泊的生活，可能是出于社会、哲学、经济的原因，或只是渴望摆脱社会的约束。
流浪汉需要工作，有时几天或几个月，但他们应对问题时往往选择流动和孤立，而不是舒适和亲近。在美国，这种情况尤其常见，只要旅行本身没有什么危险，就会有人选择漂泊为生。</t>
  </si>
  <si>
    <t>司机-私人司机</t>
  </si>
  <si>
    <t>汽车驾驶，两项社交技能（魅惑、话术、恐吓、说服），聆听，机械维修，领航，侦察，任意一项其他个人或时代特长。</t>
  </si>
  <si>
    <t>成功商界人士(包括罪犯)，政要。</t>
  </si>
  <si>
    <t>私人司机是直接受雇于个人或企业，或者是专门提供连人带车的私人司机业务的中介机构。</t>
  </si>
  <si>
    <t>司机-司机</t>
  </si>
  <si>
    <t>会计，汽车驾驶，聆听，一项社交技能（魅惑、话术、恐吓、说服），机械维修，领航，心理学，任意一项其他个人或时代特长。</t>
  </si>
  <si>
    <t>顾客，企业，执法机构和街头路人。</t>
  </si>
  <si>
    <t>专职司机可能为企业、个人工作，也可能拥有自己的出租车或货车。通常司机还要通过警方的背景调查，获得特殊的驾驶许可证。</t>
  </si>
  <si>
    <t>司机-出租车司机</t>
  </si>
  <si>
    <t>会计，汽车驾驶，电气维修，话术，机械维修，领航，侦察，任意一项其他个人或时代特长。</t>
  </si>
  <si>
    <t>街头路人，偶尔有一些有名的顾客。</t>
  </si>
  <si>
    <t>出租车司机可能属于大大小小的出租车公司，也可能靠自己的车和证件运营(在美国，需要出租车牌照)。出租车公司负责为出租车司机登记车辆并分配调度，方便司机自由揽客。出租车上必须统一安装计价器，并由出租车协会进行定期检查。</t>
  </si>
  <si>
    <t>编辑</t>
  </si>
  <si>
    <t>10-30</t>
  </si>
  <si>
    <t>会计，历史，母语，两项社交技能（魅惑、话术、恐吓、说服），心理学，侦察，任意一项其他个人或时代特长。</t>
  </si>
  <si>
    <t>新闻业界，地方政府，专业人士(如时装设计师、运动员、商人)，出版社。</t>
  </si>
  <si>
    <t>编辑的工作包括审核记者的稿件，撰写报刊社论，应对各种突发事件、到了截稿时间要催稿，编辑工作只好偶尔为之啦。大型报社的编辑数量众多，包括比起新闻编辑更多参与业务运营的主编。其他编辑专门负责时尚、体育或者其他板块。许多小报可能就只有一个编辑，他甚至有可能就是报社的业主或者唯一的全职员工。</t>
  </si>
  <si>
    <t>政府官员</t>
  </si>
  <si>
    <t>50-90</t>
  </si>
  <si>
    <t>魅惑，历史，恐吓，话术，聆听，母语，说服，心理学。</t>
  </si>
  <si>
    <t>公务员，政府，新闻媒体，企业，外国政府，可能有犯罪组织。</t>
  </si>
  <si>
    <t>以民选方式选举出来的政府官员享有与他们的职位相符的声望。小城市的市长和城镇的镇长之类，他们的影响力基本出不了城镇的范围，而且这样的职务基本上是兼职的，报酬也很少。大城市的市长，工资就相当可观了，而且还能把自己的城市管理得像小王国一样，影响力和权力比所在州的州长还要大。
州议会的众参两院议员是相当有面子的职位，尤其是在商界和本州岛的其他业界。
州长负责全州的事务，是联系各州和国家的纽带。
联邦政府拥有最高等级的影响力。众议院议员由各州按本州岛人口所占比重选派的共400 余名议员组成，任期为两年。参议院则是不论各州大小，每州选派两名议员到花生屯任职。任期长达六年，人数不超过一百，所以参议员更是权倾一方，许多年长的议员能够享受总统级的待遇。
在英国，下议院议员由选举产生，任期四到五年；上议院议员则不由选举产生，是世袭制或由君主指任。</t>
  </si>
  <si>
    <t>工程师</t>
  </si>
  <si>
    <t>技艺（技术制图），电气维修，图书馆，机械维修，操作重型机械，科学（工程学，物理），任意一项其他个人或时代特长。</t>
  </si>
  <si>
    <t>生意伙伴或部队同事，地方政府，建筑师。</t>
  </si>
  <si>
    <t>工程师精通机械和电气设备，可能在民间或军工企业工作，也可能是个发明家。他们擅长应用科学、数学知识和丰富的创造思维，解决各种技术问题。</t>
  </si>
  <si>
    <t>艺人</t>
  </si>
  <si>
    <t>技艺（表演类，如表演、演唱、喜剧等），乔装，两项社交技能（魅惑、话术、恐吓、说服），聆听，心理学，任意两项其他个人或时代特长。</t>
  </si>
  <si>
    <t>歌舞杂技团，剧院，电影工作室，娱乐评论家，犯罪组织，电视台(现代)。</t>
  </si>
  <si>
    <t>艺人包括小丑、歌手、舞蹈演员、喜剧演员、杂耍艺人、魔术师，各种以在人前表演谋生的人。他们乐于向更多的人表现自己的能力，并期待观众回报的掌声。
在1920 年代，这一职业并不受人尊重。不过1920 年代好莱坞明星的高薪彻底改变了很多人的想法，现在这个职业背景已经通常被视作是优势了。</t>
  </si>
  <si>
    <t>探险家（古典）</t>
  </si>
  <si>
    <t>55-80</t>
  </si>
  <si>
    <t>攀爬或游泳，射击，历史，跳跃，博物学，领航，外语，生存。</t>
  </si>
  <si>
    <t>大图书馆，大学，博物馆，富有的赞助者，其他探险家，出版社，外国政府官员，本地土著。</t>
  </si>
  <si>
    <t>在20 世纪早期，这世界还有许多地区尚未有人涉足，而探索这些地方正是探险家的工作。这种令人兴奋不已的生活方式，其经济来源则是科学界的赞助、私人的捐赠、博物馆的委托和报纸杂志图书电影的版权等等。
黑非洲的大部分仍然不为人知，同样的地方还包括了南美的马托格罗索高原，澳大利亚的大沙沙漠，撒哈拉和阿拉伯沙漠，和亚洲的茫茫戈壁。尽管南北极点已经被探险家征服了，但周围很大部分的地区仍然是未知的。</t>
  </si>
  <si>
    <t>农民</t>
  </si>
  <si>
    <t>技艺（耕作），汽车驾驶（或运货马车），一项社交技能（魅惑、话术、恐吓、说服），机械维修，博物学，操作重型机械，追踪，任意一项其他个人或时代特长</t>
  </si>
  <si>
    <t>地方银行，地方政治家，各州农业部门。</t>
  </si>
  <si>
    <t>农民可能自己拥有土地，自己从事农牧业，也可能是受雇在农场工作。农业劳动繁重而枯燥，特别适合那些喜欢户外体力劳动的人。
1920 年代是美国城镇人口超过农村人口的首个十年。从这时起一直到现在，自耕农民都在受到规模化农业企业和剧烈波动的农产品市场的双重冲击。</t>
  </si>
  <si>
    <t>联邦探员</t>
  </si>
  <si>
    <t>汽车驾驶，格斗（斗殴），射击，法律，说服，潜行，侦察，任意一项其他个人或时代特长。</t>
  </si>
  <si>
    <t>联邦司法机构，执法机构，犯罪组织。</t>
  </si>
  <si>
    <t>联邦执法机构和特工种类各异。有些身着制服，比如美国司法部的人员；另外一些则穿便服，工作内容也类似警探，比如联邦调查局的人员。</t>
  </si>
  <si>
    <t>消防员</t>
  </si>
  <si>
    <t>攀爬，闪避，汽车驾驶，急救，跳跃，机械维修，操作重型机械，投掷。</t>
  </si>
  <si>
    <t>市政工人，医务人员，执法机构。</t>
  </si>
  <si>
    <t>消防员是公职人员，通常为所管辖的小区服务。他们夜以继日地工作，或者连续几天的倒班工作，吃住包括娱乐活动都要局限在消防局里。消防员的管理结构类似军队，职位包括中尉、上尉和局长等等。</t>
  </si>
  <si>
    <t>驻外记者</t>
  </si>
  <si>
    <t>历史，外语，母语，聆听，两项社交技能（魅惑、话术、恐吓、说服），心理学，任意一项其他个人或时代特长。</t>
  </si>
  <si>
    <t>国内外新闻界，外国政府，军队。</t>
  </si>
  <si>
    <t>驻外记者是新闻界的精英人才。他们拿着固定工资,靠报销单环游全世界。在 1920 年代,驻外记者通常供职于大型报社、广播电台、或者国家级通讯社。当代的驻外记者也可能自由撰稿或 者为电视台、网络通讯社和国际新闻通讯社工作。
这个职业的工作内容五花八门,经常能激动人心。不过博物学灾害、政治动荡和战争也会成为驻外记者报导的主要内容,工作也不总是一帆风 顺。</t>
  </si>
  <si>
    <t>法医</t>
  </si>
  <si>
    <t>40-60</t>
  </si>
  <si>
    <t>外语（拉丁文），图书馆，医学，说服，科学（生物学，鉴证，制药），侦察。</t>
  </si>
  <si>
    <t>实验室工作人员，执法机构，医护人员。</t>
  </si>
  <si>
    <t>法医是一个高度专门化的职业,大多数法医为市、县或州执法机构工作。工作内容包括尸体解剖,推定死因,并为公诉人提供建议。法医也常常会在刑事审判中出庭提供证言。</t>
  </si>
  <si>
    <t>赌徒</t>
  </si>
  <si>
    <t>8-50</t>
  </si>
  <si>
    <t>会计，技艺（表演），两项社交技能（魅惑、话术、恐吓、说服），聆听，心理学，妙手，侦察。</t>
  </si>
  <si>
    <t>其他赌徒，犯罪组织，街头路人。</t>
  </si>
  <si>
    <t>赌徒是罪犯世界里最花哨的一群人。他们衣 着光鲜,不论朴实还是华丽都魅力四射。不论是靠赛马、纸牌游戏还是其他赌博方式,他们总是要凭自己的运气过活。
老练的赌徒会频繁地光顾犯罪组织开设的地 下赌场。少数赌场高手可能经常参加漫长而又一掷千金的豪赌,甚至可能有外部利益集团作为后台。
低级的赌徒则出入于狭窄的小巷,在骰子房 耍弄灌铅的骰子,或者是挤坐在阴暗的台球室里。</t>
  </si>
  <si>
    <t>黑帮-黑帮老大</t>
  </si>
  <si>
    <t>60-95</t>
  </si>
  <si>
    <t>格斗，射击，法律，聆听，两项社交技能（魅惑、话术、恐吓、说服），心理学，侦察。</t>
  </si>
  <si>
    <t>罪组织，街头罪犯，警察，地方政府，政治家，法官，工会，律师，同民族的代表。</t>
  </si>
  <si>
    <t>黑帮可能是整个城市、一部分城市的大佬, 也可能只是给这些大佬打工的马仔。马仔们通常 有自己的保护范围,比如监管非法运输和收取保 护费等等。老板总管业务,负责交易,并要就各 种各样的问题给马仔们拿主意。更重要的是,老 板可以各种高人一等,只要能找到马仔或者小弟 去干的事,他基本是不肯污了自己的手去做的。
黑社会在 1920 年代上升为突出的社会问题。本来仅限于在本地收收保护费和管管赌场的外国 裔黑帮,不约而同地发现了贩卖私酒带来的巨大 利润。没过多久,他们就掌控了城市的大片区域, 并在街上和其他黑帮火并。虽然大部分黑帮是按 来源的民族划分——如爱尔兰裔、意大利裔、非 洲裔和犹太裔,黑帮的成员仍然可能是任何民族。
如今,贩毒则取代其他,成为多数黑帮中来 钱最快的犯罪门路。和 1920 年代前辈的工作方法 类似,现在的黑帮老大也需要大量的小弟来负责 保卫、推广、在街道里推行自己的业务。
除去贩私酒和贩毒以外,卖淫、保护、赌博、 腐败等等都是这些犯罪组织的业务范围。</t>
  </si>
  <si>
    <t>黑帮-马仔</t>
  </si>
  <si>
    <t>汽车驾驶，格斗，射击，两项社交技能（魅惑、话术、恐吓、说服），心理学，任意两项其他个人或时代特长。</t>
  </si>
  <si>
    <t>街头罪犯，警察，企业，同民族的代表。</t>
  </si>
  <si>
    <t>绅士、淑女</t>
  </si>
  <si>
    <t>40-90</t>
  </si>
  <si>
    <t>技艺（任一），两项社交技能（魅惑、话术、恐吓、说服），射击（步枪/霰弹枪），历史，外语（任一），领航，骑术。</t>
  </si>
  <si>
    <t>上流社会和乡绅，政治家，仆人和农民。</t>
  </si>
  <si>
    <t>绅士淑女指的是有良好的教养品行、举止彬彬有礼的人。通常用来称呼上流社会(通过继承 或津贴)拥有相当财富的人。
在上世纪 20 年代,这样的人至少要有一个仆 人(管家、男仆、女仆、私人司机),还要有城 市或乡村的宅第。家庭的富有并不重要,因为家庭的社会地位往往比财产更被上流社会所看重。</t>
  </si>
  <si>
    <t>游民</t>
  </si>
  <si>
    <t>教育×2＋外貌或敏捷×2</t>
  </si>
  <si>
    <t>技艺（任一），攀爬，跳跃，聆听，锁匠或妙手，领航，潜行，任意一项其他个人或时代特长。</t>
  </si>
  <si>
    <t>其他游民，少数友好的铁路员工，许多城镇里的好心人。</t>
  </si>
  <si>
    <t>游民只有少数的人愿意去当,虽然失业的人、 醉倒在阴沟里的醉鬼到处都是。和流浪者只会在 必需时才工作不同,游民的工作本身就是流浪。
他们不断地坐火车旅行,从一个城市辗转到 另一个城市,他们是身无分文的诗人、漂泊者, 铁路上的探索者、冒险者和盗贼。但是铁路上的生活一样充满危险。且不说穷困潦倒、无家可归, 还要面对来自警察、周围居民和铁路员工的敌意。另外在深夜中跳车并不是一件容易的事,在跳车的时候被车厢夹断过手脚的人可是不可胜数。</t>
  </si>
  <si>
    <t>勤杂护工</t>
  </si>
  <si>
    <t>6-15</t>
  </si>
  <si>
    <t>电气维修，一项社交技能（魅惑、话术、恐吓、说服），格斗（斗殴），急救，聆听，机械维修，心理学，潜行。</t>
  </si>
  <si>
    <t>其他医疗人员，病人。允许接触医疗记录、药品等等。</t>
  </si>
  <si>
    <t>勤杂护工在医院的工作包括倒垃圾、打扫房间、运送病人,还有一些其他乱七八糟的工作。总之对他们的要求不比对看门人多多少。</t>
  </si>
  <si>
    <t>记者(原作向)-调查记者</t>
  </si>
  <si>
    <t>技艺（美术或摄影），一项社交技能（魅惑、话术、恐吓、说服），历史，图书馆，母语，心理学，任意两项其他个人或时代特长。</t>
  </si>
  <si>
    <t>新闻界，政治家，街头罪犯和执法机构。</t>
  </si>
  <si>
    <t>记者用文字对当天的新闻事件进行报导与评 论,一天之内就要完成一个作家一周的工作量。他们通常为报纸、杂志、广播电台、电视台或者新闻网站撰稿。
优秀的调查记者在报导事件的同时,即使面对丑恶,也能保持自身的清廉正直。恶心的记者则被现实所压倒,最终丧失自己的节操,肆意操纵文字歪曲真相。</t>
  </si>
  <si>
    <t>记者(原作向)-通讯记者</t>
  </si>
  <si>
    <t>技艺（表演），历史，聆听，母语，一项社交技能（魅惑、话术、恐吓、说服），心理学，潜行，侦察。</t>
  </si>
  <si>
    <t>新闻媒体，政治团体与政府，商界，执法机构，街头罪犯，上流社会。</t>
  </si>
  <si>
    <t>通讯记者则是新闻传媒行业大军中的一员, 不管是自由撰稿或是在报社、杂志社、新闻网站、 通讯社工作。大部分记者从事实地工作,包括走 访见证人、查看记录、收集叙述。有些记者被安 排专门追踪警界、体育界或商界的热点新闻,其他人则是负责社会事件乃至园艺俱乐部之类的事情。
通讯记者都会携带记者证,不过记者证除了 各通讯社(主要是报社)用来识别自己的雇员以 外没有太大的作用。实际上记者的工作内容更像 私家侦探,有时为了获得第一手消息也难免使点嘴上花招。</t>
  </si>
  <si>
    <t>法官</t>
  </si>
  <si>
    <t>50-80</t>
  </si>
  <si>
    <t>历史，恐吓，法律，图书馆，聆听，母语，说服，心理学。</t>
  </si>
  <si>
    <t>法律界，可能有犯罪组织。</t>
  </si>
  <si>
    <t>法官是主持审判全过程的人,可能单独工作或是和同事组成合议庭。一般是推选或任命制, 工作年限也分定期和终身。有的人是初出茅庐就当了法官,而其余的绝大多数,不论是在联邦最高法院还是遥远西部小镇的法官,其实至少都是经过注册的律师。</t>
  </si>
  <si>
    <t>实验室助理</t>
  </si>
  <si>
    <t>计算机或图书馆，电气维修，外语，科学（化学和任意两项），侦察，任意一项其他个人特长。</t>
  </si>
  <si>
    <t>大学，科学家，图书馆。</t>
  </si>
  <si>
    <t>实验室助理在科研环境中工作,在首席科学家的监督下进行实验和行政工作。
研究内容可能依首席科学家的研究学科而变 化。但基本都包括取样、测试、记录和分析数据、 调整和进行实验、制备标本和样品、管理实验室的日常工作,和保护工作人员的健康与安全。</t>
  </si>
  <si>
    <t>非熟练工人</t>
  </si>
  <si>
    <t>汽车驾驶，电气维修，格斗，急救，机械维修，操作重型机械，投掷，任意一项其他个人或时代特长。</t>
  </si>
  <si>
    <t>其他工人和行业主管</t>
  </si>
  <si>
    <t>工人这一大类职业包括工厂工人、纺织工人、 码头工人、养路工人、矿工、建筑工人等等。工人分为两种类型:熟练工和非熟练工。普通的工人虽然技术不熟练,但是仍然长于使用电动工具、 起重机和其他工厂设备。</t>
  </si>
  <si>
    <t>工人-伐木工</t>
  </si>
  <si>
    <t>攀爬，闪避，格斗（链锯），急救，跳跃，机械维修，博物学或科学（生物学或植物学），投掷。</t>
  </si>
  <si>
    <t>林业工人，野外向导和环境保护者。</t>
  </si>
  <si>
    <t>工人-矿工</t>
  </si>
  <si>
    <t>攀爬，科学（地质），跳跃，机械维修，操作重型机械，潜行，侦察，任意一项其他个人或时代特长。</t>
  </si>
  <si>
    <t>工会干部，政治团体。</t>
  </si>
  <si>
    <t>律师</t>
  </si>
  <si>
    <t>会计，法律，图书馆，两项社交技能（魅惑、话术、恐吓、说服），心理学，两项其他技能。</t>
  </si>
  <si>
    <t>犯罪组织，资本家，检察官和法官。</t>
  </si>
  <si>
    <t>律师或法律顾问精通他们所在地区的法律，擅长把抽象的法学理论知识联系起来，为客户解决法律方面的疑难，担任辩护代理、法律顾问的工作，为客户提供解决办法。可能受托处理个人案件、接受法院指定，也可能专门为某个富裕客户或公司服务。
在美国，“律师”一词一般只指辩护律师。在英国，“律师”一词则包括高级律师、初级律师还有一些执法机构。
假如碰上好客户的话，律师自己也可以一战成名，少数律师还能以自己在政治经济方面的获益吸引媒体的关注。</t>
  </si>
  <si>
    <t>图书馆管理员（原作向）</t>
  </si>
  <si>
    <t>9-35</t>
  </si>
  <si>
    <t>会计，图书馆，外语，母语，任意四项其他个人特长或专业书籍主题。</t>
  </si>
  <si>
    <t xml:space="preserve">书商，社会团体，专业研究人员。
</t>
  </si>
  <si>
    <t>图书馆管理员在公共机构和图书馆工作，负责管理图书目录和书库，并处理图书借阅等。在现代，图书馆管理员还要负责管理视听数据、电子书库。
一些大公司可能聘用图书馆管理员管理书库，偶尔还会有富有的图书藏家招收他们管理自己的私人藏书。</t>
  </si>
  <si>
    <t>技师</t>
  </si>
  <si>
    <t>技艺（木工、焊接、管道工等），攀爬，汽车驾驶，电气维修，机械维修，操作重型机械，任意两项其他个人或时代或技术特长。</t>
  </si>
  <si>
    <t>工会成员，其他专业技术人员。</t>
  </si>
  <si>
    <t>技师包括所有需要专业训练和作为学徒或实习生工作经验的职业，例如木工、石工、管道工、电气维修、设备安装工人、机修工人等等这些需要技术资质的职业。通常这些工人有自己的工会组织，会和承包人和雇主争取自己的权益。</t>
  </si>
  <si>
    <t>军官</t>
  </si>
  <si>
    <t>20-70</t>
  </si>
  <si>
    <t>会计，射击，领航，急救，两项社交技能（魅惑、话术、恐吓、说服），心理学，任意一项其他个人或时代特长。</t>
  </si>
  <si>
    <t>部队，联邦政府。</t>
  </si>
  <si>
    <t>军官有严格的等级，许多等级还需要高等教育学历。各国武装部队都建立了人才培养系统，其中包括大学教育。在美国，许多大学开设军校生训练项目，可以让学员同时接受文化教育和军事训练。毕业的学员可以授以陆军或海军少尉军衔，并分派到各驻地。他们通常会为国家服役四年，之后可以退役覆员。许多人有专门的任命，作为医生、律师和工程师工作。
寻求军旅生涯的人会为进入西点军校和美国海军军官学校这样的著名军校而努力，拥有这些名校学历很容易得到其他军官的尊敬。离开学校以后，许多军官也会选择接受飞行训练等特殊训练。
富有经验，特别值得提升的士兵会被破例提拔为一级准尉。虽然在名义上位列最末，获得这一军衔所需要的时间和经验意味着他们远比普通的初中级军官更受尊敬。绝大多数军衔是终身荣誉，退役多年的军官仍然可以自称上尉或者将军。</t>
  </si>
  <si>
    <t>传教士</t>
  </si>
  <si>
    <t>0-30</t>
  </si>
  <si>
    <t>技艺（任一），急救，机械维修，医学，博物学，一项社交技能（魅惑、话术、恐吓、说服），任意两项其他个人或时代特长。</t>
  </si>
  <si>
    <t>教会阶层，外国官员。</t>
  </si>
  <si>
    <t>传教士云游到世界的各个角落，传播神的旨意，在文明的地方拯救“不幸的原始人”和“迷途的灵魂”。他们可能属于天主教、新教、伊斯兰教或者其他信仰系统，比如后期圣徒教会(摩门教)在欧美就有专门的传道所。
有的传教士只凭自己的意志独立行动，有的则可能有教会以外的组织支持。
基督教、伊斯兰教的传教者，佛教、印度教的法师，在全世界各个时代都能遇到。</t>
  </si>
  <si>
    <t>登山家</t>
  </si>
  <si>
    <t>攀爬，急救，跳跃，聆听，领航，外语，生存（阿尔卑斯或类似），追踪。</t>
  </si>
  <si>
    <t>其他登山者，环境保护者，赞助人，担保人，本地救援队或执法机构，护林员，运动俱乐部。</t>
  </si>
  <si>
    <t>登山家一般都是利用业余时间和假期的运动员，只有少数攀登著名高山的人才会去寻找财力和设备的赞助。
19 世纪登山运动开始兴起，到了1920 年代，所有美洲和阿尔卑斯地区的主要山峰都被一一征服。经过与西藏人的冗长谈判之后，外国登山队终于获准进入喜马拉雅山的高峰地区。作为世界上最后未被征服的高峰，对珠峰的进军经常被电台和报纸报道。不过1921、1922、1924 年的三次远征都没能达到峰顶，还造成了13 人死亡。
到了现代，登山可以是休闲运动或职业选择。如果是后者，则工作内容包括教练、向导、运动员或救生员等。
(译注：1920 年代的登山队都是取道中国境内的北坡，故正是与西藏地方政府进行的商谈。)</t>
  </si>
  <si>
    <t>博物馆管理员</t>
  </si>
  <si>
    <t>会计，估价，考古，历史，图书馆，神秘学，外语，侦察。</t>
  </si>
  <si>
    <t>本地的大学和学者，出版社，博物馆赞助者。</t>
  </si>
  <si>
    <t>博物馆管理员可能负责大学或其他公共机构的大型设施，也可能负责小一些的博物馆，往往对本地的地质或者其他的内容颇有研究。</t>
  </si>
  <si>
    <t>音乐家</t>
  </si>
  <si>
    <t>教育×2＋意志或敏捷×2</t>
  </si>
  <si>
    <t>技艺（乐器），一项社交技能（魅惑、话术、恐吓、说服），聆听，心理学，四项其他技能。</t>
  </si>
  <si>
    <t>俱乐部老板，音乐家协会，犯罪组织，街头罪犯。</t>
  </si>
  <si>
    <t>音乐家可能加入乐团、乐队或者独奏，演奏的乐器则可以是任何你能想象的种类。音乐家想出人头地十分困难，签约发布唱片就更难了。所以绝大多数音乐家都贫穷又无人关注，只靠街头卖艺勉强维持生计。少数幸运儿可以找到固定工作，比如在酒吧、宾馆或者市交响乐团弹钢琴。对更少的人来说，在正确的时间出现在正确的地点，再加上一点点天赋，就能获得巨大的成功和可观的财富。
1920 年代是爵士乐的年代，众多的音乐家在美国各地的大中城市、城镇里的爵士乐队和交响乐队工作。少数音乐家住在芝加哥和纽约之类的大城市并在那里打拼，而大部分的人靠巴士、汽车或者火车过着旅行生活。</t>
  </si>
  <si>
    <t>护士</t>
  </si>
  <si>
    <t>急救，聆听，医学，一项社交技能（魅惑、话术、恐吓、说服），心理学，科学（生物学，化学），侦察。</t>
  </si>
  <si>
    <t>护工，医生，小区工作人员。</t>
  </si>
  <si>
    <t>护士是专业的医疗助理，通常在医院和疗养院之类的地方工作，或者和全科医生一起合作。一般来说，护士会协助健康人或病人进行保健或康复活动(或者临终关怀)，虽然其他人若是有足够的力量、意志或者知识，完全不需要护士帮助的康复也是可能的。</t>
  </si>
  <si>
    <t>神秘学家</t>
  </si>
  <si>
    <t>9-65</t>
  </si>
  <si>
    <t>人类学，历史，图书馆，一项社交技能（魅惑、话术、恐吓、说服），神秘学，外语，科学（天文），任意一项其他个人或时代特长 ※经KP允许 可以包含克苏鲁神话</t>
  </si>
  <si>
    <t>图书馆员，神秘学学会或者同好会，其他神秘学家。</t>
  </si>
  <si>
    <t>神秘学家是钻研深奥秘密和神秘魔法的人。他们对超博物学能力深信不疑，并竭尽所能靠他们的能力去了解这些东西。许多人对不同神秘哲学和魔法理论的知识面都相当广泛，有些甚至相信自己专注研究三十年真的成为了魔法师——到底是真是假就交由KP 来决断了。
需要指出的是，神秘学家熟知的基本上是“表面的魔法”——克苏鲁神话魔法的秘密对他们仍然是未知的，或者不过是古书上描述那些诱人的线索而已。</t>
  </si>
  <si>
    <t>旅行家</t>
  </si>
  <si>
    <t>5-20</t>
  </si>
  <si>
    <t>射击，急救，聆听，博物学，领航，侦察，生存（任一），追踪。</t>
  </si>
  <si>
    <t>本地居民，土著，贸易商。</t>
  </si>
  <si>
    <t>旅行家爱好户外，他们一年中大部分时间都呆在户外，并且一出门就是相当长的时间；通常有相当的捕鱼和狩猎技术，能在最恶劣的环境之中幸存下来。擅长的技术可能包括登山、捕鱼、滑雪、皮划艇、攀登和露营。
旅行家可能在国家公园或素质拓展中心做野外向导和护林员，也可能是有其他经济来源能让他们不用工作就能以这种方式生活，说不定还可能是一个隐士，只有在需要的时候才会回到文明社会。</t>
  </si>
  <si>
    <t>超心理学家</t>
  </si>
  <si>
    <t>人类学，技艺（摄影），历史，图书馆，神秘学，外语，心理学，任意一项其他个人或时代特长。</t>
  </si>
  <si>
    <t>大学，超心理学刊物。</t>
  </si>
  <si>
    <t>超心理学家从不打算欣赏超常现象。相反，他们试图去观察，记录并研究这些实例。被叫做“捉鬼人”的他们利用技术手段来获取某人或某地点的超博物学活动的证据，当然比起收集到实在的证据，更多的时候他们是在揭穿假冒和误认的超常现象。
一些超心理学家专门研究特定的现象，例如超感官、心灵致动、闹鬼等等。
名牌大学是没有超心理学学位的。这个领域成就的评判标准完全是基于个人声誉，所以一般有相近学科学历比如物理学、心理学和医学的人会比较有说服力。
选择研究这个的人往往对不可视的神秘力量抱有相当的同情态度，并希望其他的科学家也能满意地点头肯定。这就表现出了一种既相信又怀疑的奇异的迭加态——恐怕超心理学家自己也难解决这个问题。一个对观察实验证明不感兴趣的人是个神秘学家而不是个科学家。</t>
  </si>
  <si>
    <t>药剂师</t>
  </si>
  <si>
    <t>35-75</t>
  </si>
  <si>
    <t>会计，急救，外语（拉丁文），图书馆，一项社交技能（魅惑、话术、恐吓、说服），心理学，科学（制药，化学）。</t>
  </si>
  <si>
    <t>本地小区，本地医生，医院和病人。能获得各种药品和化学品。</t>
  </si>
  <si>
    <t>药剂师的管理一直以来都比医生更严格。所有的药剂师都要在各州注册，注册的条件则是高中毕业并至少在药学院学习三年。他们可能在医院或者药房工作，也可能自己开药房。</t>
  </si>
  <si>
    <t>摄影师-摄影师</t>
  </si>
  <si>
    <t>技艺（摄影），一项社交技能（魅惑、话术、恐吓、说服），心理学，科学（化学），潜行，侦察，任意两项其他个人或时代特长。</t>
  </si>
  <si>
    <t>广告业，本地客户(包括政治团体和报纸)。</t>
  </si>
  <si>
    <t>摄影师大部分是自由工作者，可能制作广告电影或者在照相馆做肖像拍摄。其他一些摄像师则在报纸、电视和电影产业工作。
摄影作为一种艺术形式已经产生相当长的时间了，精英的摄影师可以从艺术、新闻报道、野生动物保护等多种角度出发创作他们的作品。不管是哪种立意，他们都能获得名誉和报酬。
摄影记者本质上就是拿照相机，为拍摄的照片写配文的记者。在1920 年代，新闻短片走上历史舞台。笨重的35mm 摄像装备走遍全球各地，搜寻有价值的新闻轶事、体育赛事和泳装选美比赛。新闻片制作人员一般分为三类：一类是画面中的记者，另两个人则负责摄像和灯光等等。新闻中的声音则是在新闻稿完成以后在录音棚中录入完成的。</t>
  </si>
  <si>
    <t>摄影师-摄影记者</t>
  </si>
  <si>
    <t>技艺（摄影），攀爬，一项社交技能（魅惑、话术、恐吓、说服），外语，心理学，科学（化学），任意两项其他个人或时代特长。</t>
  </si>
  <si>
    <t>新闻业，电影工作室(1920 年代)，外国政府和官方。</t>
  </si>
  <si>
    <t>飞行员-飞行员</t>
  </si>
  <si>
    <t>电气维修，机械维修，领航，操作重型机械，驾驶（飞行器），科学（天文），任意两项其他个人或时代特长。</t>
  </si>
  <si>
    <t>前部队关系人，乘务员，机械师，机场地勤人员，嘉年华主办者。</t>
  </si>
  <si>
    <t>飞行员可以在美国邮政这样的企业工作，也可以在大大小小的民航公司做飞行人员。
美国1926 年之前没有对飞行员的职业要求，1926 年航空商业法案通过之后才要求有执照。这个时代的多数飞行员从事嘉年华表演、特技飞行表演、乘飞机游玩或是小机场的空中的士等服务。
也有飞行员在部队服现役。许多特技飞行员是在服役期间学会的驾驶飞机，有时仍然会被军队委派任务。</t>
  </si>
  <si>
    <t>飞行员-特技飞行员（古典）</t>
  </si>
  <si>
    <t>会计，电气维修，聆听，机械维修，领航，驾驶（飞行器），侦察，任意一项其他个人或时代特长。</t>
  </si>
  <si>
    <t>前部队关系人，其他飞行员，机场地勤技术人员，商人。</t>
  </si>
  <si>
    <t>特技飞行员在嘉年华工作或者为大胆的消费者进行休闲飞行服务。参加有组织的飞行表演赛，不论是固定路线还是越野赛，往往都可以增加自己的知名度。在1920 年代，好莱坞常常使用特技飞行员，飞机制造商也会录用一些飞行员为新机作测试。许多特技飞行员是在一次大战中掌握的飞行技术，所以许多人仍然在陆海空军或海岸警卫队服役；年轻的飞行员则基本上是在和平时期接受的训练或是自学成才。
参加过一战的王牌飞行员“现在”还活跃在公众视野中的包括：埃迪·里肯巴克，现在在克赖斯勒公司工作；汤米·希区柯克，“现在”是马球赛场的明星；里德·兰迪斯，美国职棒大联盟执行长凯纳索·蒙顿·兰迪斯的儿子。</t>
  </si>
  <si>
    <t>警方(原作向)-警探</t>
  </si>
  <si>
    <t>技艺（表演）或乔装，射击，法律，聆听，一项社交技能（魅惑、话术、恐吓、说服），心理学，侦察，一项其他技能。</t>
  </si>
  <si>
    <t>执法机构，街头罪犯，尸检部门，司法部门，犯罪组织。</t>
  </si>
  <si>
    <t>便衣警察的工作是检查犯罪现场、收集证据、询问证人以解决凶杀、盗窃等重大案件。他们在现场办案中往往与穿制服的巡警密切合作。
警探可能指挥他的下属进行详尽的调查，但是很难有机会集中精力对付单独一个事件，在美国他们很可能要同时处理数十乃至上百的案件。警探工作最关键的部分是通过梳理证词、重建现场情况，摒弃伪证，从而收集足够逮捕嫌疑人的证据，进而促成成功的刑事审判。警探和检察官的职责是分开的，这样可以保证证据在审判之前被独立地对待。
尽管现在警探通常会参加警察学校课程并获得学位、参加特殊训练或公务员培训，他们最主要的经验还是来源于担任基层警官或者普通巡警时的工作经历。</t>
  </si>
  <si>
    <t>警方(原作向)-巡警</t>
  </si>
  <si>
    <t>格斗（斗殴），射击，急救，一项社交技能（魅惑、话术、恐吓、说服），法律，心理学，侦察和下面的一种个人特长：汽车驾驶或骑术。</t>
  </si>
  <si>
    <t>执法机构，本地企业与居民，街头罪犯，犯罪组织。</t>
  </si>
  <si>
    <t>巡警属于市、城镇、县治安部门或州、地区的警察机关。他们工作时可能步行、驾驶巡逻车，或者干脆坐办公室。</t>
  </si>
  <si>
    <t>私家侦探</t>
  </si>
  <si>
    <t>技艺（摄影），乔装，法律，图书馆，一项社交技能（魅惑、话术、恐吓、说服），心理学，侦察，一项其他个人或时代特长（如计算机、锁匠、格斗、射击）。</t>
  </si>
  <si>
    <t>执法机构，客户。</t>
  </si>
  <si>
    <t>私家侦探通常在警察不出手的地方活跃，包括收集证据为客户准备民事诉讼，追查跑路的配偶或生意伙伴，或者代理刑事案件的私人辩护。他们和任何专业人员一样，私家侦探从不顾及自己的私人情感，只要付钱，不管是有罪还是无罪的一方的委托他们都乐得接受。
私家侦探过去可能在警察队伍里工作，利用以前的业务关系为现在工作谋求优势；然而事实并非总是如此。在许多地方私家侦探必须持证上岗，假如被发现有违法行为，就会撤销执照——侦探生涯也就到此为止。</t>
  </si>
  <si>
    <t>教授（原作向）</t>
  </si>
  <si>
    <t>图书馆，外语，母语，心理学，任意四项其他学术、时代或个人特长。</t>
  </si>
  <si>
    <t>学者，大学，图书馆。</t>
  </si>
  <si>
    <t>教授是受聘于高等院校的学者。大公司也可 能聘请他们以开展学术研究与产品开发。独立的学者也靠开办业余课程作为经济来源。
最重要的一点,这一职业代表了 PhD(博士) 的荣誉称号,意味着可以在世界各地的大学任终身教职。教授的专长是教学和专业研究,往往在自己的专业领域内有着可圈可点的学术成就。</t>
  </si>
  <si>
    <t>淘金客</t>
  </si>
  <si>
    <t>0-10</t>
  </si>
  <si>
    <t>攀爬、急救、历史、机械维修、领航、科学（地质），侦察，任意一项其他个人或时代特长。</t>
  </si>
  <si>
    <t>本地企业和居民。</t>
  </si>
  <si>
    <t>淘金客一直是美国西部的特色,即便在加利福尼亚淘金热和内华达康姆斯塔克发现金银矿的日子早已经过去的现在。他们无休止地在山间漫游,寻找能使自己一夜暴富的矿脉。而且现在发现石油和发现金子一样给力。</t>
  </si>
  <si>
    <t>性工作者</t>
  </si>
  <si>
    <t>5-50</t>
  </si>
  <si>
    <t>技艺（任一），两项社交技能（魅惑、话术、恐吓、说服），闪避，心理学，妙手，潜行，任意一项其他个人或时代特长。</t>
  </si>
  <si>
    <t>街头路人，警察，可能有犯罪组织，私人客户。</t>
  </si>
  <si>
    <t>性工作者根据场合、背景和教养,从超级值钱的应召小姐到牛郎再到站街女都有可能。往往入这一行都是权宜之计,许多人梦想有朝一日能够脱身。少数人能够自己接客,不过绝大多数人 基本都是被只认钱不认人的老鸨和皮条客逼迫着 工作。</t>
  </si>
  <si>
    <t>精神病学家</t>
  </si>
  <si>
    <t>外语，聆听，医学，说服，精神分析，心理学，科学（生物学，化学）。</t>
  </si>
  <si>
    <t>其他精神疾病领域的专家，医生，可能有法律人士。</t>
  </si>
  <si>
    <t>精神病学家是在现代专门从事精神失常诊断和治疗的医生。精神病学家掌握着精神药理学的 治疗方法,使用精神类药物的资质,还能整理脑电图并对其进行计算器分析。
在十九二十世纪之交,精神分析理论刚刚产 生,试图解释一些现在认为实际上是生物学范畴的现象。所以,精神分析学家们努力寻求获得自 己的医疗证书。与此同时,各种不同的精神失常诊断与治疗理论开始起步。到 1930 年代,任何一个医生都可以以精神病学家的身份进入美国医学协会名录中了。</t>
  </si>
  <si>
    <t>心理学家、精神分析学家</t>
  </si>
  <si>
    <t>会计，图书馆，聆听，说服，精神分析，心理学，任意两项其他学术、个人或时代特长。</t>
  </si>
  <si>
    <t>心理学家团体，病人。</t>
  </si>
  <si>
    <t>心理学家虽然也经常被叫做心理治疗师和心理咨询师,不过这些工作都只是心理学的分支。其他的还有为企业和政府提供顾问的组织管理心 理学家,进行研究并在学校教授心理学的学术型心理学家等等。
临床心理学家可能实际接触病人,并且运用各种可能的心理治疗方法。注意心理学家和专业的精神病学家的区别,后者本质上还是医生。
在1920 年代,对人类行为的研究还是一个新兴的领域,主要的理论还是弗洛伊德心理学。</t>
  </si>
  <si>
    <t>研究员</t>
  </si>
  <si>
    <t>历史，图书馆，一项社交技能（魅惑、话术、恐吓、说服），外语，侦察，任意三项其他学术领域。</t>
  </si>
  <si>
    <t>学者和其他学术界人士，大型企业，外国政府和个人。</t>
  </si>
  <si>
    <t>学术界的研究课题不计其数,尤其是在天文 学、物理学和其他理论领域。私人或企业也雇用 了成千上万的研究员,重点在化学、制药和工程 领域。石油公司则会聘用专业的地质学家,不一 而足。研究员大部分的时间都在室内工作和写作, 不过有的则会经常外出考察。
考察研究员通常经验丰富,思想独立又足智 多谋,可能受雇于私人或者为大学进行学术研究。
石油公司会派出地质学家探索潜在的油田, 人类学家则是调查地球被人遗忘角落的原始部落, 考古学家则竭数年之力挖掘沙漠丛林之中的宝藏, 还要和工人与地方政府打交道。</t>
  </si>
  <si>
    <t>海员-军舰海员</t>
  </si>
  <si>
    <t>电气维修或机械维修，格斗，射击，急救，领航，驾驶（船），生存（海上），游泳。</t>
  </si>
  <si>
    <t>军队，退伍军人协会。</t>
  </si>
  <si>
    <t>新入伍的海员像陆军的同行一样,开始时需 要接受基本的训练。这之后他们获得军衔,并被 分配到各镇守府。虽然很多海员担任像水手长副手和司炉工(管理引擎)这样的传统角色,但是也有很多经过专门训练的机械师、无线电操作员、通风管理员之类。海员们最高的军衔是士官长, 达到了这个军衔连高级将领都要礼让三分。在美国,海员通常要服四年的现役和后两年的后备役, 即在国家发布动员令时有应召服役的义务。</t>
  </si>
  <si>
    <t>海员-民船海员</t>
  </si>
  <si>
    <t>急救，机械维修，博物学，领航，一项社交技能（魅惑、话术、恐吓、说服），驾驶（船），侦察，游泳。</t>
  </si>
  <si>
    <t>海岸警卫队，走私者，犯罪组织。</t>
  </si>
  <si>
    <t>民用船海员可能在渔船、客船,或运输原油或商品的运输船上工作。在美国,客船活跃在东西海岸和五大湖,运送渔民和游客。目前佛罗里达州在墨西哥湾和大西洋海岸拥有最多数量的客 船。
在禁酒令期间,许多客船船长发现把急切想 喝酒的顾客运到 3 海里外,外国船只允许卖酒的地方是一桩赚钱的买卖。当然走私酒也报酬丰厚, 但是危险就高多了。</t>
  </si>
  <si>
    <t>推销员</t>
  </si>
  <si>
    <t>会计，两项社交技能（魅惑、话术、恐吓、说服），汽车驾驶，聆听，心理学，潜行或妙手，一项其他技能。</t>
  </si>
  <si>
    <t>同行企业，感兴趣的顾客。</t>
  </si>
  <si>
    <t>推销员是商务工作的必需一环,他们的工作就是推广和销售公司的产品或服务。大部分推销员的时间要用来旅行、开会、和客户应酬(在报销限额之内)。有些则主要坐办公室用电话联系 潜在客户,还有的会在各小区巡回,挨家挨户上门推销。
1920 年代是企业家的年代,旅行推销成了一种日常生活方式。这些人有些直接现货交易,有些通过托销交易,当然不管黑猫白猫,拿到订单的才是好猫,推销员要用强烈的销售策略才能说得客户,至于价钱就不是他们考虑的范围了。有些推销员在固定的地区工作,有些则可以自由漫 游,寻找任何地方可能出现的商机。如果是上门推销,那商品可能就是刷子、吸尘器或者百科全书之类的各种对象了。</t>
  </si>
  <si>
    <t>科学家</t>
  </si>
  <si>
    <t>任意三项科学专业领域，计算机或图书馆，外语，母语，一项社交技能（魅惑、话术、恐吓、说服），侦察。</t>
  </si>
  <si>
    <t>其他科学家和学术界人士，大学，所在企业和前员工。</t>
  </si>
  <si>
    <t>科学家是在追求知识的过程中挖掘真理的人。如果想要利用科学知识制造有用的物品,需要的 是工程师;而如果想要扩展“可能”这个概念的范围,那就是科学家的工作了。
科学家们通常在企业和大学工作,以进行他们的研究。
虽然主攻一个科学领域,但是真正称职的科 学家一般也能达到通晓其他数个科学领域的水平。他们对自己的母语也能使用自如,学历也相当高, 甚至拥有博士学位。</t>
  </si>
  <si>
    <t>秘书</t>
  </si>
  <si>
    <t>会计，技艺（打字或速记），两项社交技能（魅惑、话术、恐吓、说服），母语，图书馆或计算机，心理学，任意一项其他个人或时代特长。</t>
  </si>
  <si>
    <t>其他办公室人员，客户公司的高管。</t>
  </si>
  <si>
    <t>秘书的范围是从高薪的私人管理助理到普通的打字员。这份工作的重点在于以自己各种沟通 协调能力,支持主管和经理人员。
因为身处企业流程的中心,许多秘书比老板对企业的内部运作和经营还要熟悉。
在 1920 年代,秘书工作主要是通信工作,例如听写打印信件,整理文文件系统,并为老板安排 会议时间。有的情况下,秘书还会负责老板的生活, 比如安排假期、为老板和家人置办礼物,还有保 护老板的安全。</t>
  </si>
  <si>
    <t>店老板</t>
  </si>
  <si>
    <t>会计，两项社交技能（魅惑、话术、恐吓、说服），电气维修，聆听，机械维修，心理学，侦察。</t>
  </si>
  <si>
    <t>本地的居民企业，本地警察，地方政府，顾客。</t>
  </si>
  <si>
    <t>店老板经营小店、市场摊位或者是小饭馆。这种店往往都是小本自营,不过也有为其他东家照顾生意的。不少店是家族式管理,工作人员大 部分都有亲属关系,其他的雇员即便有也很少。
在 1920 年代,还有不少的老板娘开起了自己的理发店和帽店。</t>
  </si>
  <si>
    <t>士兵、海军陆战队士兵</t>
  </si>
  <si>
    <t>攀爬或游泳，闪避，格斗，射击，潜行，生存，下面任选两项：急救、机械维修、外语。</t>
  </si>
  <si>
    <t>士兵指的是从列兵到士官长(美国军衔制) 的统称。尽管名义上比起最新的次级少尉还低, 即便高级军官也往往对他们给予尊重。在美国, 标准的服役期限是六年,包括四年现役和两年后 备役。
所有应征人员首先要在“训练营(新兵连)” 接受基本训练,在训练营中新兵将学习如何行军、 射击和敬礼。结束训练营的训练后,大部分的新兵会分配到步兵营,虽然也有分配到炮兵营和坦 克营的。少部分会接受非战斗的训练,例如通风 系统、机械装备、文职甚至军官接待。海军陆战队名义上属于海军,但是和陆军士兵在背景、训练方式和技能方面都很相近。</t>
  </si>
  <si>
    <t>间谍</t>
  </si>
  <si>
    <t>技艺（表演）或乔装，射击，聆听，外语，一项社交技能（魅惑、话术、恐吓、说服），心理学，妙手，潜行。</t>
  </si>
  <si>
    <t>一般只有自己的上线，可能还有其他的秘密关系人。</t>
  </si>
  <si>
    <t>间谍为国家和组织的情报部门卖命。他们能以从大使到厨房清洁工的任何职业身份作为掩饰,刺探他们所需的情报。有些间谍数年如一日的持续着卧底工作,另一些穿个马甲就换一个身份。
在本国委任的间谍通常会去往外国工作。间谍除了情报收集和反情报收集的主要工作, 也会被委派其他任务,例如招募新间谍和国家批 准的暗杀等。</t>
  </si>
  <si>
    <t>学生、实习生</t>
  </si>
  <si>
    <t>5-10</t>
  </si>
  <si>
    <t>语言（母语或外语），图书馆，聆听，三个学习的专业，任意两项其他个人或时代特长。</t>
  </si>
  <si>
    <t>学院、其他学生，实习生也可能有商人等。</t>
  </si>
  <si>
    <t>学生可能在大学或学院学习,实习生则是正在接受宝贵的入职培训,获得最低报酬的公司员 工。</t>
  </si>
  <si>
    <t>替身演员</t>
  </si>
  <si>
    <t>10-50</t>
  </si>
  <si>
    <t>攀爬，闪避，电气维修或机械维修，格斗，急救，跳跃，游泳，下面任选一项：潜水、汽车驾驶、驾驶（任一），骑术。</t>
  </si>
  <si>
    <t>电影和电视剧工作室，爆炸品和烟花生产企业，演员和导演。</t>
  </si>
  <si>
    <t>替身演员在电影和电视剧工业中活跃,专门 模拟坠楼、车祸等灾难场景。他们通常会接受格 斗技巧和舞台格斗的训练。任何的替身特技表演 都是有风险的,所以健康和安全是这个工作的核心元素。
在现代,替身演员基本都是工会的成员,想要加入工会,他们必须有证明自己能力的证书(例 如高级驾驶执照,潜水执照等等)。而且,所有 的特技场景还要有特技总监负责指导动作。但是在 1920 年代,这些演员组织、行业规范根本就没有成型,所以事故率和死亡率居高不下。</t>
  </si>
  <si>
    <t>部落成员</t>
  </si>
  <si>
    <t>0-15</t>
  </si>
  <si>
    <t>攀爬，格斗或投掷，聆听，博物学，神秘学，侦察，游泳，生存（任一）。</t>
  </si>
  <si>
    <t>其他部落成员。</t>
  </si>
  <si>
    <t>至少,从家族忠诚来说,部落文化无处不在。在部落中,亲属关系和传统习俗的首䙳地位是不言而喻的。一个部落通常来说是一个相对较小的群体。相比起法律和个人权利,部落更加依据个人荣耀而裁定行为。崇拜、复仇、嘉奖以及荣耀－－所有的一切都是部落成员个人所有的,而如果领袖或是仇敌被视为有荣耀的人,那么他们个人也必然在某种程度上十分有名。在这样的环境下, 放逐是有着实际的效用在的。</t>
  </si>
  <si>
    <t>殡葬师</t>
  </si>
  <si>
    <t>会计，汽车驾驶，一项社交技能（魅惑、话术、恐吓、说服），历史，神秘学，心理学，科学（生物学，化学）。</t>
  </si>
  <si>
    <t>没有什么关系。</t>
  </si>
  <si>
    <t>殡葬师又叫殡葬业者或葬礼主持人,是负责运行丧葬仪式的职业。工作也包含土葬和火化等内容。在葬礼上,殡葬师要进行防腐、裹衣、入殓、 遗体美容等等工作。
殡葬师的执照由各州发放。他们可能自己拥有殡仪馆,或者在别人的殡仪馆工作。</t>
  </si>
  <si>
    <t>工会活动家</t>
  </si>
  <si>
    <t>会计，两项社交技能（魅惑、话术、恐吓、说服），格斗（斗殴），法律，聆听，操作重型机械，心理学。</t>
  </si>
  <si>
    <t>其他劳动领袖,政治伙伴，可能有犯罪组织。在 1920 年代，还有社会主义者、 共产主义者、无政府主义者。</t>
  </si>
  <si>
    <t>工会活动家是组织者、领导者,有时也是空 想者或者别有用心的抗议者,通常是工人的伙伴、 老板的对头。各行各业都有工会,不论是码头工人、 建筑工人、矿工还是演员。
在 20 世纪早期,工会活动家所在的工会面临着诸多危险。大企业想要毁掉它,政治家在支持它和谴责它之间摇摆不定,社会主义者和共产主义者试图影响它,还有犯罪组织试图夺取它。</t>
  </si>
  <si>
    <t>服务生</t>
  </si>
  <si>
    <t>会计，技艺（任一），闪避，聆听，两项社交技能（魅惑、话术、恐吓、说服），心理学，任意一项其他个人或时代特长。</t>
  </si>
  <si>
    <t>顾客，犯罪组织。</t>
  </si>
  <si>
    <t>服务生在酒店、酒吧或者其他餐饮业场所服务顾客。通常薪酬很低,不过通过对顾客良好服务, 可以得到他们给的小费。
在禁酒令时期,售酒场所的服务员是非法职业。不过犯罪组织把控的地下酒吧中仍然存在许多工作机会。</t>
  </si>
  <si>
    <t>白领工人-职员、主管</t>
  </si>
  <si>
    <t>会计，语言，法律，图书馆或计算机，聆听，一项社交技能（魅惑、话术、恐吓、说服），任意两项其他个人或时代特长。</t>
  </si>
  <si>
    <t>其他办公室职员。</t>
  </si>
  <si>
    <t>白领工人可能是从最低等级的白领职员到中层或高层的管理人员。所属单位则可能从小型中型的本地企业直到大型的国家级甚至跨国公司。
职员被扣工资是家常便饭,工作也往往单调乏味。不过如果在工作中展现出了天分,那也会被看上,将来会得到提拔。</t>
  </si>
  <si>
    <t>白领工人-中高层管理人员</t>
  </si>
  <si>
    <t>20-80</t>
  </si>
  <si>
    <t>会计，外语，法律，两项社交技能（魅惑、话术、恐吓、说服），心理学，任意两项其他个人或时代特长。</t>
  </si>
  <si>
    <t>旧时大学同学，共济会和其他兄弟会组织，地方和联邦政府，媒体和销售人员。</t>
  </si>
  <si>
    <t>白领工人可能是从最低等级的白领职员到中层或高层的管理人员。所属单位则可能从小型中型的本地企业直到大型的国家级甚至跨国公司。
中高层管理人员的工 资比较高,当然责任也比较重,要负责管理公司的日常事务。虽然未婚的白领并不少见,但很多管理人员还是很顾家,家里一般会有配偶和孩子——家庭通常是他们的期望。</t>
  </si>
  <si>
    <t>狂热者</t>
  </si>
  <si>
    <t>历史，两项社交技能（魅惑、话术、恐吓、说服），心理学，潜行，任意三项其他个人或时代特长。</t>
  </si>
  <si>
    <t>宗教或兄弟会团体，新闻媒体。</t>
  </si>
  <si>
    <t>热情而有动力、鄙视安逸的生活,狂热者们为人类更好的生活或者为人类中最精华部分的利益而躁动不安。一些狂热者通过暴力推进他们的信仰,但是并不能说采取和平方式的就比他们好说话,他们每个人都梦想着为自己的理想辩护。</t>
  </si>
  <si>
    <t>饲养员</t>
  </si>
  <si>
    <t>驯兽，会计，闪避，急救，博物学，医学，科学（制药，动物学）。</t>
  </si>
  <si>
    <t>科学家，环保主义者。</t>
  </si>
  <si>
    <t>饲养员负责动物的喂养和看护,场地管理员和服务员管理其他杂务。通常饲养员会专门照看某一种动物,可以对动物使用「医学」技能。</t>
  </si>
  <si>
    <t>大使</t>
  </si>
  <si>
    <t>魅惑，历史，恐吓，话术，聆听，母语，说服，心理学。(用一到两种外语取代前面两种技能)</t>
  </si>
  <si>
    <t>联邦政府，新闻媒体，外国政府</t>
  </si>
  <si>
    <r>
      <rPr>
        <sz val="11"/>
        <color rgb="FF000000"/>
        <rFont val="微软雅黑 Light"/>
        <charset val="134"/>
      </rPr>
      <t>《克苏鲁的呼唤调查员伴侣》职业，</t>
    </r>
    <r>
      <rPr>
        <b/>
        <sz val="11"/>
        <color rgb="FFFF0000"/>
        <rFont val="微软雅黑 Light"/>
        <charset val="134"/>
      </rPr>
      <t>使用前请征得KP同意。</t>
    </r>
  </si>
  <si>
    <t>运动员（游泳/潜水）</t>
  </si>
  <si>
    <t>攀爬，跳跃，格斗（斗殴），外语，一项社交技能（魅惑、话术、恐吓、说服），游泳，投掷，任意一项其他个人或时代特长。</t>
  </si>
  <si>
    <t>运动员（高尔夫）</t>
  </si>
  <si>
    <t>50-70</t>
  </si>
  <si>
    <t>其他高尔夫球手，体育专栏作家，俱乐部同好。</t>
  </si>
  <si>
    <t>运动员（网球）</t>
  </si>
  <si>
    <t>跳跃，格斗（斗殴），闪避，一项社交技能（魅惑、话术、恐吓、说服），心理学，侦察，投掷，任意一项其他个人或时代特长。</t>
  </si>
  <si>
    <t>其他网球选手，体育专栏作家，俱乐部同好。</t>
  </si>
  <si>
    <t>运动员（田径）</t>
  </si>
  <si>
    <t>攀爬，跳跃，格斗（斗殴），外语，一项社交技能（魅惑、话术、恐吓、说服），闪避，投掷，任意一项其他个人或时代特长。</t>
  </si>
  <si>
    <t>其他田径选手，体育专栏作家。</t>
  </si>
  <si>
    <t>发言人</t>
  </si>
  <si>
    <t>乔装，闪避，三项社交技能（魅惑、话术、恐吓、说服），心理学，外语，任意一项其他个人或时代特长。</t>
  </si>
  <si>
    <t>政府官员，企业家，可能的犯罪组织</t>
  </si>
  <si>
    <t>保释担保人</t>
  </si>
  <si>
    <t>会计，两项社交技能（魅惑、话术、恐吓、说服），法律，图书馆，心理学，任意两项其他个人或时代特长。</t>
  </si>
  <si>
    <t>警察，法庭，街头路人，犯罪组织，赏金猎人。</t>
  </si>
  <si>
    <t>神职人员(天主教牧师)</t>
  </si>
  <si>
    <t>会计，母语，外语(拉丁文)，图书馆，神秘学，一项社交技能（魅惑、话术、恐吓、说服），心理学，任意一项其他技能。</t>
  </si>
  <si>
    <t>神职人员(新教牧师)</t>
  </si>
  <si>
    <t>神职人员(犹太教拉比)</t>
  </si>
  <si>
    <t>母语，外语（希伯来语），历史，图书馆，神秘学，一项社交技能（魅惑、话术、恐吓、说服），心理学，任意一项其他技能。</t>
  </si>
  <si>
    <t>犹太学者，地方犹太人团体</t>
  </si>
  <si>
    <t>专栏作家</t>
  </si>
  <si>
    <t>乔装，一项社交技能（魅惑、话术、恐吓、说服），历史或图书馆，母语，外语，心理学，潜行。</t>
  </si>
  <si>
    <t>世界传媒业，外国政府，军队或者其他。</t>
  </si>
  <si>
    <t>社会主义者/激进主义者</t>
  </si>
  <si>
    <t>格斗（斗殴），两项社交技能（魅惑、话术、恐吓、说服），射击（手枪），外语，心理学，任意两项其他个人或时代特长。</t>
  </si>
  <si>
    <t>其他激进分子，艺术家和作家，工会。</t>
  </si>
  <si>
    <t>撰稿人</t>
  </si>
  <si>
    <t>母语，艺术（文学），两项社交技能（魅惑、话术、恐吓、说服），历史，图书馆，聆听，心理学。</t>
  </si>
  <si>
    <t>地方新闻业，记者和特别的编辑。</t>
  </si>
  <si>
    <t>罪犯（赌博庄家）</t>
  </si>
  <si>
    <t>会计,两项社交技能（魅惑、话术、恐吓、说服）,心理学，侦察，妙手，任意一项其他个人或时代特长。</t>
  </si>
  <si>
    <t>犯罪组织，赌徒，警察，体育界</t>
  </si>
  <si>
    <t>罪犯（放高利贷者）</t>
  </si>
  <si>
    <t>会计，估价，两项社交技能（魅惑、话术、恐吓、说服）,心理学，侦察，任意两项其他个人或时代特长。</t>
  </si>
  <si>
    <t>犯罪组织，赌徒，警察，欠自己债的人。</t>
  </si>
  <si>
    <t>罪犯（扒手）</t>
  </si>
  <si>
    <t>乔装，一项社交技能（魅惑、话术、恐吓、说服）,潜行，聆听，心理学，侦察，妙手，任意一项其他个人或时代特长。</t>
  </si>
  <si>
    <t>路人，也有一些从前打过交道的警察。</t>
  </si>
  <si>
    <t>罪犯（地下钱庄）</t>
  </si>
  <si>
    <t>犯罪组织，金融业界，地方检察官和法官。</t>
  </si>
  <si>
    <t>罪犯（黑律师）</t>
  </si>
  <si>
    <t>牙医</t>
  </si>
  <si>
    <t>外科医生/内科医生</t>
  </si>
  <si>
    <t>整形医生</t>
  </si>
  <si>
    <t>医疗专家，好莱坞，可能有罪犯。</t>
  </si>
  <si>
    <t>司机-公交司机</t>
  </si>
  <si>
    <t>会计，汽车驾驶，电气维修，机械维修，领航，一项社交技能（魅惑、话术、恐吓、说服），心理学，任意一项其他个人或时代特长。</t>
  </si>
  <si>
    <t>很少。</t>
  </si>
  <si>
    <t>实地调研员</t>
  </si>
  <si>
    <t>会计，攀爬或跳跃，急救，图书馆，外语，一项社交技能（魅惑、话术、恐吓、说服），两项研究领域相关技能。</t>
  </si>
  <si>
    <t>学界的其他学者，研究基金会，新闻媒体，外国政府官员。</t>
  </si>
  <si>
    <t>电影摄制人员</t>
  </si>
  <si>
    <t>艺术/工艺(任一,如摄影)，攀爬，汽车驾驶，电气维修，机械维修，一项社交技能（魅惑、话术、恐吓、说服），任意两项其他个人或时代特长。</t>
  </si>
  <si>
    <t>电影业，相关公会。</t>
  </si>
  <si>
    <t>司法科学家</t>
  </si>
  <si>
    <t>艺术（摄影），医学，法律，科学（化学，司法科学，药学），侦察，任意一项其他个人或时代特长。</t>
  </si>
  <si>
    <t>执法部门，地方实验室和化学品供应商</t>
  </si>
  <si>
    <t>运动经理</t>
  </si>
  <si>
    <t>会计，格斗（斗殴），闪避，两项社交技能（魅惑、话术、恐吓、说服），急救，心理学，任意一项其他个人或时代特长。</t>
  </si>
  <si>
    <t>体育界，体育专栏作家，运动员时期的朋友。</t>
  </si>
  <si>
    <t>商船队船员</t>
  </si>
  <si>
    <t>20-30</t>
  </si>
  <si>
    <t>人类学，攀爬，电气维修或机械维修，跳跃，操作重型机械，外语，生存（海上），任意一项其他个人或时代特长。</t>
  </si>
  <si>
    <t>海员公会，走私者。</t>
  </si>
  <si>
    <t>古典音乐家</t>
  </si>
  <si>
    <t>会计，技艺（乐器），一项社交技能（魅惑、话术、恐吓、说服），聆听，心理学，三项其他技能。</t>
  </si>
  <si>
    <t>其他音乐家，音乐家公会，赞助人。</t>
  </si>
  <si>
    <t>赛车手/ 赛艇手</t>
  </si>
  <si>
    <t>汽车驾驶，电气维修，机械维修，驾驶（船），心理学，侦察，任意两项其他个人或时代特长。</t>
  </si>
  <si>
    <t>汽车业/ 船舶业，电影行业。</t>
  </si>
  <si>
    <t>电台播音员</t>
  </si>
  <si>
    <t>艺术（表演），母语，魅惑，话术，说服，心理学，任意两项其他个人或时代特长。</t>
  </si>
  <si>
    <t>广播新闻界，可能有好莱坞，根据广播节目的内容决定。</t>
  </si>
  <si>
    <t>推销员（圣经推销员）</t>
  </si>
  <si>
    <t>信教顾客。</t>
  </si>
  <si>
    <t>推销员（旅行推销员）</t>
  </si>
  <si>
    <t>会计，两项社交技能（魅惑、话术、恐吓、说服），汽车驾驶，领航，聆听，心理学，一项其他技能。</t>
  </si>
  <si>
    <t>小企业家</t>
  </si>
  <si>
    <t>会计，两项社交技能（魅惑、话术、恐吓、说服），心理学，四项经营业务相关技能。</t>
  </si>
  <si>
    <t>业务相关人士：银行家，供货商，顾客，等等。</t>
  </si>
  <si>
    <t>舞台工作人员</t>
  </si>
  <si>
    <t>艺术/ 工艺（任一），母语，两项社交技能（魅惑、话术、恐吓、说服），乔装，心理学，任意两项其他个人或时代特长。</t>
  </si>
  <si>
    <t>演剧业，演员公会。</t>
  </si>
  <si>
    <t>证券经纪人</t>
  </si>
  <si>
    <t>60-90</t>
  </si>
  <si>
    <t>会计，估价，母语，两项社交技能（魅惑、话术、恐吓、说服），心理学，任意两项其他个人或时代特长。</t>
  </si>
  <si>
    <t>商界，饥渴的投资人。</t>
  </si>
  <si>
    <t>勘测员</t>
  </si>
  <si>
    <t>会计，艺术（摄影），图书馆，博物学，领航，生存（任一），侦察，任意一项其他个人或时代特长。</t>
  </si>
  <si>
    <t>州和地方档案局。</t>
  </si>
  <si>
    <t>电话接线员</t>
  </si>
  <si>
    <t>母语，外语，两项社交技能（魅惑、话术、恐吓、说服），聆听，心理学，任意两项其他个人或时代特长。</t>
  </si>
  <si>
    <t>同事，不过他们可以听到对话的内容，从而掌握公司的情报。</t>
  </si>
  <si>
    <t>星探</t>
  </si>
  <si>
    <t>会计，两项社交技能（魅惑、话术、恐吓、说服），法律，心理学，侦察，任意两项其他个人或时代特长。</t>
  </si>
  <si>
    <t>出版业，电影业等等。</t>
  </si>
  <si>
    <t>医疗技术员</t>
  </si>
  <si>
    <t>艺术（摄影），电气维修，图书馆，机械维修，医学，科学（生物，化学，药学）。</t>
  </si>
  <si>
    <t xml:space="preserve">医院和医疗机构实验室器械、药品、化学品。
</t>
  </si>
  <si>
    <t>队医</t>
  </si>
  <si>
    <t>两项社交技能（魅惑、话术、恐吓、说服），急救，医学，科学（药学），心理学，侦察，任意一项其他个人或时代特长。</t>
  </si>
  <si>
    <t>体育界。</t>
  </si>
  <si>
    <t>寻宝猎人</t>
  </si>
  <si>
    <t>估价，攀爬，汽车驾驶或驾驶（飞行器或船），电气维修或机械维修，历史，跳跃，一项社交技能（魅惑、话术、恐吓、说服），侦察。</t>
  </si>
  <si>
    <t>投资者，寻宝猎人伙伴，地方政府，外国政府，海岸卫队，地方执法部门。</t>
  </si>
  <si>
    <t>西部治安官</t>
  </si>
  <si>
    <t>汽车驾驶，射击（任一），格斗（斗殴，鞭），法律，说服或心理学，骑术，追踪。</t>
  </si>
  <si>
    <t>地方官员，本地居民，本地罪犯。</t>
  </si>
  <si>
    <r>
      <rPr>
        <sz val="11"/>
        <color rgb="FF000000"/>
        <rFont val="微软雅黑 Light"/>
        <charset val="134"/>
      </rPr>
      <t>《日本秘史》职业，</t>
    </r>
    <r>
      <rPr>
        <b/>
        <sz val="11"/>
        <color rgb="FFFF0000"/>
        <rFont val="微软雅黑 Light"/>
        <charset val="134"/>
      </rPr>
      <t>使用前请征得KP同意。</t>
    </r>
  </si>
  <si>
    <t>暴走族</t>
  </si>
  <si>
    <t>格斗（斗殴），汽车驾驶，机械维修，话术，恐吓，任意三项其他个人或时代特长。</t>
  </si>
  <si>
    <t>黑帮，其他暴走族和警察。</t>
  </si>
  <si>
    <t>神职人员(和尚,尼姑)</t>
  </si>
  <si>
    <t>5-60</t>
  </si>
  <si>
    <t>艺术（书法），历史或图书馆，外语（汉语或梵语），学问（佛教），一项社交技能（魅惑、话术、恐吓、说服），心理学，聆听，任意一项其他个人或时代特长。</t>
  </si>
  <si>
    <t>社区领袖，殡葬业者等。</t>
  </si>
  <si>
    <t>神职人员(神官,巫女)</t>
  </si>
  <si>
    <t>艺术（书法，另任一），图书馆，神秘学，学问（神道教），一项社交技能（魅惑、话术、恐吓、说服），心理学，任意一项其他个人或时代特长。</t>
  </si>
  <si>
    <t>风水师</t>
  </si>
  <si>
    <t>艺术（任一），图书馆，神秘学，学问（道教），一项社交技能（魅惑、话术、恐吓、说服），科学（天文，地质），任意一项其他个人或时代特长。</t>
  </si>
  <si>
    <t>家传降妖人</t>
  </si>
  <si>
    <t>格斗（斗殴），博物学，神秘学，学问（佛教或神道教），心理学，潜行，任意两项其他个人或时代特长。</t>
  </si>
  <si>
    <t>高中生(教育60以下)</t>
  </si>
  <si>
    <t>攀爬、潜行、跳跃、图书馆、格斗（任一）、母语、科学（任一）或历史、外语（英语或其他）。</t>
  </si>
  <si>
    <t>其他学生，教师。</t>
  </si>
  <si>
    <t>市子（盲人）</t>
  </si>
  <si>
    <t xml:space="preserve">艺术（表演），聆听，学问（神道教），神秘学，历史，话术或说服，心理学，任意一项特长。※经KP同意，可以用「灵媒」技能代替一项自选技能。
</t>
  </si>
  <si>
    <t>言灵师/阴阳师</t>
  </si>
  <si>
    <t>：艺术（书法，另任一），历史或图书馆，母语，学问（阴阳道），科学（天文），神秘学，任意一项其他个人或时代特长。</t>
  </si>
  <si>
    <t>炼丹师</t>
  </si>
  <si>
    <t>图书馆，医学，神秘学，科学（化学），博物学，学问（道教），外语（汉语），急救或精神分析。</t>
  </si>
  <si>
    <t>外语教师</t>
  </si>
  <si>
    <t>历史，聆听，母语，心理学，两项社交技能（魅惑、话术、恐吓、说服），任意两项其他个人或时代特长。</t>
  </si>
  <si>
    <t>语言学校，学生和其他教育者。</t>
  </si>
  <si>
    <t>非法移民</t>
  </si>
  <si>
    <t>乔装，话术，聆听，侦察，潜行，妙手，心理学，任意一项其他个人或时代特长。</t>
  </si>
  <si>
    <t>其他非法移民，蛇头。</t>
  </si>
  <si>
    <t>相扑力士(SIZ&gt;80,STR&gt;70)</t>
  </si>
  <si>
    <t>闪避，格斗（斗殴），恐吓，跳跃，心理学，侦察，任意两项其他个人或时代特长。(体型+2D6,你的体型可以超过99)</t>
  </si>
  <si>
    <t>渔民</t>
  </si>
  <si>
    <t>机械维修，操作重型机械，游泳，驾驶（船），科学（天文），领航，博物学，侦察。</t>
  </si>
  <si>
    <t>地方渔业部门，海警，养殖业者，潜水员。</t>
  </si>
  <si>
    <r>
      <rPr>
        <sz val="11"/>
        <color rgb="FF000000"/>
        <rFont val="微软雅黑 Light"/>
        <charset val="134"/>
      </rPr>
      <t>日系特定规则《克苏鲁2010》职业，</t>
    </r>
    <r>
      <rPr>
        <b/>
        <sz val="11"/>
        <color rgb="FFFF0000"/>
        <rFont val="微软雅黑 Light"/>
        <charset val="134"/>
      </rPr>
      <t>使用前请征得KP同意。</t>
    </r>
  </si>
  <si>
    <t>心理治疗师</t>
  </si>
  <si>
    <t>艺术（任一），两项社交技能（魅惑、话术、恐吓、说服），法律，外语，心理学，精神分析，任意一项其他个人或时代特长。</t>
  </si>
  <si>
    <t>精神病学家，心理学家，患者和咨询顾客，企业与学校等。</t>
  </si>
  <si>
    <t>女学生</t>
  </si>
  <si>
    <t>一项社交技能（魅惑、话术、恐吓、说服），自行车驾驶，急救，聆听，艺术/ 工艺（任一），图书馆，格斗（矛）或射击（弓），外语（任一）。</t>
  </si>
  <si>
    <r>
      <rPr>
        <sz val="11"/>
        <color rgb="FF000000"/>
        <rFont val="微软雅黑 Light"/>
        <charset val="134"/>
      </rPr>
      <t>日系特定规则《克苏鲁与帝国》职业，</t>
    </r>
    <r>
      <rPr>
        <b/>
        <sz val="11"/>
        <color rgb="FFFF0000"/>
        <rFont val="微软雅黑 Light"/>
        <charset val="134"/>
      </rPr>
      <t>使用前请征得KP同意。</t>
    </r>
  </si>
  <si>
    <t>寄居学生</t>
  </si>
  <si>
    <t>急救，会计，手艺（木匠），说服，图书馆，外语（任一），任意两项其他个人或时代特长。</t>
  </si>
  <si>
    <t>寄宿家庭，赞助人，同乡会等。</t>
  </si>
  <si>
    <t>动物辅助治疗师</t>
  </si>
  <si>
    <t>聆听，心理学，精神分析，科学（动物学），跳跃，追踪，博物学，任意一项其他个人或时代特长。
跳跃，追踪，博物学，任意一项其他个人或时代特长。</t>
  </si>
  <si>
    <r>
      <rPr>
        <sz val="11"/>
        <color rgb="FF000000"/>
        <rFont val="微软雅黑 Light"/>
        <charset val="134"/>
      </rPr>
      <t>日系特定规则《克苏鲁2015》职业，</t>
    </r>
    <r>
      <rPr>
        <b/>
        <sz val="11"/>
        <color rgb="FFFF0000"/>
        <rFont val="微软雅黑 Light"/>
        <charset val="134"/>
      </rPr>
      <t>使用前请征得KP同意。</t>
    </r>
  </si>
  <si>
    <t>急诊医生/救援队员</t>
  </si>
  <si>
    <t>医学，急救，科学（化学），锁匠，机械维修，电气维修，攀爬，跳跃。</t>
  </si>
  <si>
    <t>密医</t>
  </si>
  <si>
    <t>医学，急救，会计，一项社交技能（魅惑、话术、恐吓、说服），法律，科学（药学），外语，任意一项其他个人或时代特长。</t>
  </si>
  <si>
    <t>科学搜查研究员</t>
  </si>
  <si>
    <t>山岳救援队员</t>
  </si>
  <si>
    <t>急救，聆听，跳跃，追踪，攀爬，领航，生存（山地），外语。</t>
  </si>
  <si>
    <t>舞者</t>
  </si>
  <si>
    <t>服装设计师</t>
  </si>
  <si>
    <t xml:space="preserve">会计，技艺（摄影），技艺（任一），计算机或图书馆，乔装，心理学，侦察，任意一项其他个人特长。※可以通过成功的「侦察」检定，从对方的服饰判定其地位和收入等。
</t>
  </si>
  <si>
    <t>海上自卫队员</t>
  </si>
  <si>
    <t>海警</t>
  </si>
  <si>
    <t>陆上自卫队员</t>
  </si>
  <si>
    <t>私人军事公司成员</t>
  </si>
  <si>
    <t>冒险家教授</t>
  </si>
  <si>
    <t>评论家</t>
  </si>
  <si>
    <t>偶像</t>
  </si>
  <si>
    <t>技艺（表演,歌唱,舞蹈），乔装，两项社交技能（魅惑、话术、恐吓、说服），聆听，心理学，任意两项其他个人或时代特长。</t>
  </si>
  <si>
    <t>歌手</t>
  </si>
  <si>
    <t>技艺（歌唱,舞蹈,乐器），乔装，两项社交技能（魅惑、话术、恐吓、说服），聆听，心理学，任意两项其他个人或时代特长。</t>
  </si>
  <si>
    <t>搞笑艺人</t>
  </si>
  <si>
    <t>技艺（表演,杂技,喜剧），乔装，两项社交技能（魅惑、话术、恐吓、说服），聆听，心理学，任意两项其他个人或时代特长。</t>
  </si>
  <si>
    <t>运动员艺人</t>
  </si>
  <si>
    <t>播音员</t>
  </si>
  <si>
    <t>主持人</t>
  </si>
  <si>
    <t>电视解说员</t>
  </si>
  <si>
    <t>网络明星</t>
  </si>
  <si>
    <t>技艺（表演，歌唱，喜剧），乔装，两项社交技能（魅惑、话术、恐吓、说服），聆听，心理学，计算机，电气维修。</t>
  </si>
  <si>
    <t>经纪人</t>
  </si>
  <si>
    <t>汽车驾驶、两项社交技能（魅惑、话术、恐吓、说服），潜行，聆听，法律，任意两项其他个人或时代特长。</t>
  </si>
  <si>
    <t>捉鬼人</t>
  </si>
  <si>
    <t>神秘学，科学（物理，化学，生物），机械维修，艺术（摄影），电气维修，一项社交技能（魅惑、话术、恐吓、说服）。</t>
  </si>
  <si>
    <t>占卜师、灵媒师</t>
  </si>
  <si>
    <r>
      <rPr>
        <sz val="11"/>
        <color rgb="FF000000"/>
        <rFont val="微软雅黑 Light"/>
        <charset val="134"/>
      </rPr>
      <t>教育×</t>
    </r>
    <r>
      <rPr>
        <sz val="10"/>
        <color rgb="FF000000"/>
        <rFont val="微软雅黑 Light"/>
        <charset val="134"/>
      </rPr>
      <t>2＋教育或外貌×2</t>
    </r>
  </si>
  <si>
    <t>艺术（表演），历史，图书馆，两项社交技能（魅惑、话术、恐吓、说服），神秘学，心理学，任意一项其他个人或时代特长。</t>
  </si>
  <si>
    <t>机械师</t>
  </si>
  <si>
    <t>厨师</t>
  </si>
  <si>
    <t>手艺（烹饪），科学（生物，化学），格斗（斗殴），博物学，侦察，外语，任意一项其他个人或时代特长。</t>
  </si>
  <si>
    <t>网络犯罪者</t>
  </si>
  <si>
    <t>佣兵</t>
  </si>
  <si>
    <t>自宅警备员</t>
  </si>
  <si>
    <t>1-10</t>
  </si>
  <si>
    <t xml:space="preserve">计算机，聆听，潜行，图书馆，母语，任意三项符合尼特族形象的特长。
</t>
  </si>
  <si>
    <t>壮汉保镖</t>
  </si>
  <si>
    <t>游戏测试员</t>
  </si>
  <si>
    <t>手艺（游戏），计算机，电气维修，电子学，聆听，一项社交技能（魅惑、话术、恐吓、说服），任意两项其他个人或时代特长。</t>
  </si>
  <si>
    <t>本职属性</t>
  </si>
  <si>
    <t>敏捷或力量</t>
  </si>
  <si>
    <t>外貌或意志</t>
  </si>
  <si>
    <t>敏捷或意志</t>
  </si>
  <si>
    <t>敏捷或外貌</t>
  </si>
  <si>
    <t>外貌或敏捷或力量</t>
  </si>
  <si>
    <t>信用范围</t>
  </si>
  <si>
    <t>30～70</t>
  </si>
  <si>
    <t>9～20</t>
  </si>
  <si>
    <t>9～40</t>
  </si>
  <si>
    <t>20～90</t>
  </si>
  <si>
    <t>20～45</t>
  </si>
  <si>
    <t>10～60</t>
  </si>
  <si>
    <t>10～40</t>
  </si>
  <si>
    <t>30～50</t>
  </si>
  <si>
    <t>9～50</t>
  </si>
  <si>
    <t>8～20</t>
  </si>
  <si>
    <t>9～70</t>
  </si>
  <si>
    <t>9～30</t>
  </si>
  <si>
    <t>8～25</t>
  </si>
  <si>
    <t>20～50</t>
  </si>
  <si>
    <t>20～40</t>
  </si>
  <si>
    <t>9～60</t>
  </si>
  <si>
    <t>10～70</t>
  </si>
  <si>
    <t>30～60</t>
  </si>
  <si>
    <t>5～75</t>
  </si>
  <si>
    <t>5～30</t>
  </si>
  <si>
    <t>5～40</t>
  </si>
  <si>
    <t>10～65</t>
  </si>
  <si>
    <t>5～65</t>
  </si>
  <si>
    <t>10～80</t>
  </si>
  <si>
    <t>20～60</t>
  </si>
  <si>
    <t>3～10</t>
  </si>
  <si>
    <t>50～99</t>
  </si>
  <si>
    <t>30～80</t>
  </si>
  <si>
    <t>0～5</t>
  </si>
  <si>
    <t>10～30</t>
  </si>
  <si>
    <t>50～90</t>
  </si>
  <si>
    <t>55～80</t>
  </si>
  <si>
    <t>40～60</t>
  </si>
  <si>
    <t>8～50</t>
  </si>
  <si>
    <t>60～95</t>
  </si>
  <si>
    <t>40～90</t>
  </si>
  <si>
    <t>6～15</t>
  </si>
  <si>
    <t>50～80</t>
  </si>
  <si>
    <t>9～35</t>
  </si>
  <si>
    <t>20～70</t>
  </si>
  <si>
    <t>0～30</t>
  </si>
  <si>
    <t>9～65</t>
  </si>
  <si>
    <t>5～20</t>
  </si>
  <si>
    <t>35～75</t>
  </si>
  <si>
    <t>0～10</t>
  </si>
  <si>
    <t>5～50</t>
  </si>
  <si>
    <t>5～10</t>
  </si>
  <si>
    <t>10～50</t>
  </si>
  <si>
    <t>0～15</t>
  </si>
  <si>
    <t>20～80</t>
  </si>
  <si>
    <t>其他</t>
  </si>
  <si>
    <t>任选二</t>
  </si>
  <si>
    <t>★选二，任选一</t>
  </si>
  <si>
    <t>★选二，任选二</t>
  </si>
  <si>
    <t>★选一</t>
  </si>
  <si>
    <t>无</t>
  </si>
  <si>
    <t>任选一</t>
  </si>
  <si>
    <t>★选一，任选一</t>
  </si>
  <si>
    <t>★选二</t>
  </si>
  <si>
    <t>△选一</t>
  </si>
  <si>
    <t>★△各选一，任选二</t>
  </si>
  <si>
    <t>△选一，任选一</t>
  </si>
  <si>
    <t>△选一，○选一</t>
  </si>
  <si>
    <t>★△○各选一</t>
  </si>
  <si>
    <t>★选一，任选二</t>
  </si>
  <si>
    <t>△选一，★选一</t>
  </si>
  <si>
    <t>△★○■各选一</t>
  </si>
  <si>
    <t>★选二，○选一</t>
  </si>
  <si>
    <t>△选一，任选二</t>
  </si>
  <si>
    <t>★选一，任选三</t>
  </si>
  <si>
    <t>△★各选一，任选二</t>
  </si>
  <si>
    <t>任选四</t>
  </si>
  <si>
    <t>★选一，任选四</t>
  </si>
  <si>
    <t>△○一★二，任选一</t>
  </si>
  <si>
    <t>△选二，○选一</t>
  </si>
  <si>
    <t>△一任二学习专业三</t>
  </si>
  <si>
    <t>△★各一，任选二</t>
  </si>
  <si>
    <t>★选二，任选三</t>
  </si>
  <si>
    <t>★</t>
  </si>
  <si>
    <t>△</t>
  </si>
  <si>
    <t>×</t>
  </si>
  <si>
    <t>建筑</t>
  </si>
  <si>
    <t>文学</t>
  </si>
  <si>
    <t xml:space="preserve">表演 </t>
  </si>
  <si>
    <t>表演△</t>
  </si>
  <si>
    <t>伪造</t>
  </si>
  <si>
    <t>摄影</t>
  </si>
  <si>
    <t>制图</t>
  </si>
  <si>
    <t>表</t>
  </si>
  <si>
    <t>农事</t>
  </si>
  <si>
    <t>摄影△</t>
  </si>
  <si>
    <t>乐器</t>
  </si>
  <si>
    <t>驯养</t>
  </si>
  <si>
    <t>书法</t>
  </si>
  <si>
    <t>木匠</t>
  </si>
  <si>
    <t>歌唱</t>
  </si>
  <si>
    <t>厨艺</t>
  </si>
  <si>
    <t>游戏</t>
  </si>
  <si>
    <t>演</t>
  </si>
  <si>
    <t>美术</t>
  </si>
  <si>
    <t>打字△</t>
  </si>
  <si>
    <t>舞蹈</t>
  </si>
  <si>
    <t>喜剧</t>
  </si>
  <si>
    <t>焊接</t>
  </si>
  <si>
    <t>类</t>
  </si>
  <si>
    <t>速记△</t>
  </si>
  <si>
    <t>杂技</t>
  </si>
  <si>
    <t>管道</t>
  </si>
  <si>
    <t>☆</t>
  </si>
  <si>
    <r>
      <rPr>
        <sz val="10"/>
        <color indexed="8"/>
        <rFont val="宋体"/>
        <charset val="134"/>
      </rPr>
      <t>计算机使用</t>
    </r>
    <r>
      <rPr>
        <sz val="10"/>
        <color indexed="8"/>
        <rFont val="Calibri"/>
        <family val="2"/>
      </rPr>
      <t xml:space="preserve"> </t>
    </r>
    <r>
      <rPr>
        <sz val="10"/>
        <color indexed="8"/>
        <rFont val="宋体"/>
        <charset val="134"/>
      </rPr>
      <t>Ω</t>
    </r>
  </si>
  <si>
    <t>○</t>
  </si>
  <si>
    <r>
      <rPr>
        <sz val="10"/>
        <color indexed="8"/>
        <rFont val="宋体"/>
        <charset val="134"/>
      </rPr>
      <t>电子学</t>
    </r>
    <r>
      <rPr>
        <sz val="10"/>
        <color indexed="8"/>
        <rFont val="Calibri"/>
        <family val="2"/>
      </rPr>
      <t xml:space="preserve"> </t>
    </r>
    <r>
      <rPr>
        <sz val="10"/>
        <color indexed="8"/>
        <rFont val="宋体"/>
        <charset val="134"/>
      </rPr>
      <t>Ω</t>
    </r>
  </si>
  <si>
    <r>
      <rPr>
        <sz val="8"/>
        <color indexed="8"/>
        <rFont val="宋体"/>
        <charset val="134"/>
      </rPr>
      <t>格斗</t>
    </r>
    <r>
      <rPr>
        <sz val="8"/>
        <color indexed="8"/>
        <rFont val="Calibri"/>
        <family val="2"/>
      </rPr>
      <t>:</t>
    </r>
  </si>
  <si>
    <t>▼</t>
  </si>
  <si>
    <r>
      <rPr>
        <sz val="10"/>
        <color indexed="8"/>
        <rFont val="Calibri"/>
        <family val="2"/>
      </rPr>
      <t xml:space="preserve"> </t>
    </r>
    <r>
      <rPr>
        <sz val="10"/>
        <color indexed="8"/>
        <rFont val="宋体"/>
        <charset val="134"/>
      </rPr>
      <t>电锯</t>
    </r>
  </si>
  <si>
    <t>鞭</t>
  </si>
  <si>
    <t>矛</t>
  </si>
  <si>
    <r>
      <rPr>
        <sz val="8"/>
        <color indexed="8"/>
        <rFont val="宋体"/>
        <charset val="134"/>
      </rPr>
      <t>射击</t>
    </r>
    <r>
      <rPr>
        <sz val="8"/>
        <color indexed="8"/>
        <rFont val="Calibri"/>
        <family val="2"/>
      </rPr>
      <t>:</t>
    </r>
  </si>
  <si>
    <t>步/霰</t>
  </si>
  <si>
    <t>弓</t>
  </si>
  <si>
    <r>
      <rPr>
        <sz val="10"/>
        <color indexed="8"/>
        <rFont val="宋体"/>
        <charset val="134"/>
      </rPr>
      <t>语言</t>
    </r>
    <r>
      <rPr>
        <sz val="10"/>
        <color indexed="8"/>
        <rFont val="Calibri"/>
        <family val="2"/>
      </rPr>
      <t>:</t>
    </r>
  </si>
  <si>
    <t>拉丁</t>
  </si>
  <si>
    <t>希伯来</t>
  </si>
  <si>
    <t>汉语</t>
  </si>
  <si>
    <t>梵语</t>
  </si>
  <si>
    <r>
      <rPr>
        <sz val="10"/>
        <color indexed="8"/>
        <rFont val="宋体"/>
        <charset val="134"/>
      </rPr>
      <t>母语</t>
    </r>
    <r>
      <rPr>
        <sz val="10"/>
        <color indexed="8"/>
        <rFont val="Calibri"/>
        <family val="2"/>
      </rPr>
      <t>:</t>
    </r>
  </si>
  <si>
    <t>■</t>
  </si>
  <si>
    <r>
      <rPr>
        <sz val="10"/>
        <color indexed="8"/>
        <rFont val="宋体"/>
        <charset val="134"/>
      </rPr>
      <t>驾驶</t>
    </r>
    <r>
      <rPr>
        <sz val="10"/>
        <color indexed="8"/>
        <rFont val="Calibri"/>
        <family val="2"/>
      </rPr>
      <t>:</t>
    </r>
  </si>
  <si>
    <t>船</t>
  </si>
  <si>
    <t>飞行</t>
  </si>
  <si>
    <r>
      <rPr>
        <sz val="10"/>
        <color indexed="8"/>
        <rFont val="宋体"/>
        <charset val="134"/>
      </rPr>
      <t>科学</t>
    </r>
    <r>
      <rPr>
        <sz val="10"/>
        <color indexed="8"/>
        <rFont val="Calibri"/>
        <family val="2"/>
      </rPr>
      <t>:</t>
    </r>
  </si>
  <si>
    <t>生物</t>
  </si>
  <si>
    <t xml:space="preserve">动物 </t>
  </si>
  <si>
    <t>数学</t>
  </si>
  <si>
    <t>工程</t>
  </si>
  <si>
    <t>化学</t>
  </si>
  <si>
    <t>生物△</t>
  </si>
  <si>
    <t>地质</t>
  </si>
  <si>
    <t>天文</t>
  </si>
  <si>
    <t>动物</t>
  </si>
  <si>
    <t>物理</t>
  </si>
  <si>
    <t>植物</t>
  </si>
  <si>
    <t>司法</t>
  </si>
  <si>
    <t>植物△</t>
  </si>
  <si>
    <t>制药</t>
  </si>
  <si>
    <r>
      <rPr>
        <sz val="10"/>
        <color indexed="8"/>
        <rFont val="宋体"/>
        <charset val="134"/>
      </rPr>
      <t>生存</t>
    </r>
    <r>
      <rPr>
        <sz val="10"/>
        <color indexed="8"/>
        <rFont val="Calibri"/>
        <family val="2"/>
      </rPr>
      <t>:</t>
    </r>
  </si>
  <si>
    <t>海上</t>
  </si>
  <si>
    <t>海洋</t>
  </si>
  <si>
    <t>山</t>
  </si>
  <si>
    <t>海</t>
  </si>
  <si>
    <r>
      <rPr>
        <sz val="8"/>
        <color indexed="8"/>
        <rFont val="宋体"/>
        <charset val="134"/>
      </rPr>
      <t>罕见</t>
    </r>
    <r>
      <rPr>
        <sz val="8"/>
        <color indexed="8"/>
        <rFont val="Calibri"/>
        <family val="2"/>
      </rPr>
      <t>:</t>
    </r>
  </si>
  <si>
    <t>催眠</t>
  </si>
  <si>
    <t>潜水</t>
  </si>
  <si>
    <t>潜水○</t>
  </si>
  <si>
    <r>
      <rPr>
        <sz val="10"/>
        <color indexed="8"/>
        <rFont val="宋体"/>
        <charset val="134"/>
      </rPr>
      <t>学问</t>
    </r>
    <r>
      <rPr>
        <sz val="10"/>
        <color indexed="8"/>
        <rFont val="Calibri"/>
        <family val="2"/>
      </rPr>
      <t>:</t>
    </r>
  </si>
  <si>
    <t>佛教</t>
  </si>
  <si>
    <t>神道</t>
  </si>
  <si>
    <t>道教</t>
  </si>
  <si>
    <r>
      <rPr>
        <sz val="10"/>
        <color indexed="8"/>
        <rFont val="宋体"/>
        <charset val="134"/>
      </rPr>
      <t>佛</t>
    </r>
    <r>
      <rPr>
        <sz val="10"/>
        <color indexed="8"/>
        <rFont val="Calibri"/>
        <family val="2"/>
      </rPr>
      <t>/</t>
    </r>
    <r>
      <rPr>
        <sz val="10"/>
        <color indexed="8"/>
        <rFont val="宋体"/>
        <charset val="134"/>
      </rPr>
      <t>神道</t>
    </r>
  </si>
  <si>
    <t>阴阳</t>
  </si>
  <si>
    <t>名称</t>
  </si>
  <si>
    <t>所用技能</t>
  </si>
  <si>
    <t>常见时代</t>
  </si>
  <si>
    <t>价格20s/现代($)</t>
  </si>
  <si>
    <t>弓箭</t>
  </si>
  <si>
    <t>弓术</t>
  </si>
  <si>
    <t>1D6+半DB</t>
  </si>
  <si>
    <t>30米</t>
  </si>
  <si>
    <t>1</t>
  </si>
  <si>
    <t>97</t>
  </si>
  <si>
    <t>1920s,现代</t>
  </si>
  <si>
    <t>7/75</t>
  </si>
  <si>
    <t>常规武器</t>
  </si>
  <si>
    <t>黄铜指虎</t>
  </si>
  <si>
    <t>1D3+1+DB</t>
  </si>
  <si>
    <t>接触</t>
  </si>
  <si>
    <t>1/10</t>
  </si>
  <si>
    <t>长鞭</t>
  </si>
  <si>
    <t>鞭子</t>
  </si>
  <si>
    <t>1D3+半DB</t>
  </si>
  <si>
    <t>3米</t>
  </si>
  <si>
    <t>1920s</t>
  </si>
  <si>
    <t>5/50</t>
  </si>
  <si>
    <t>燃烧的火把</t>
  </si>
  <si>
    <t>1D6+燃烧</t>
  </si>
  <si>
    <t>0.05/0.5</t>
  </si>
  <si>
    <t>电锯*</t>
  </si>
  <si>
    <t>电锯</t>
  </si>
  <si>
    <t>2D8</t>
  </si>
  <si>
    <t>√</t>
  </si>
  <si>
    <t>95</t>
  </si>
  <si>
    <t>-/300</t>
  </si>
  <si>
    <t>包皮短棒(大头棍、护身棒)</t>
  </si>
  <si>
    <t>1D8+DB</t>
  </si>
  <si>
    <t>2/15</t>
  </si>
  <si>
    <t>大棒(棒球棍、拨火棍等)</t>
  </si>
  <si>
    <t>3/35</t>
  </si>
  <si>
    <t>小型棍棒(警棍等)</t>
  </si>
  <si>
    <t>1D6+DB</t>
  </si>
  <si>
    <t>弩</t>
  </si>
  <si>
    <t>1D8+2</t>
  </si>
  <si>
    <t>50米</t>
  </si>
  <si>
    <t>1/2</t>
  </si>
  <si>
    <t>96</t>
  </si>
  <si>
    <t>10/100</t>
  </si>
  <si>
    <t>绞索*</t>
  </si>
  <si>
    <t>绞索</t>
  </si>
  <si>
    <t>0.5/3</t>
  </si>
  <si>
    <t>斧头/镰刀</t>
  </si>
  <si>
    <t>斧</t>
  </si>
  <si>
    <t>1D6+1+DB</t>
  </si>
  <si>
    <t>3/9</t>
  </si>
  <si>
    <t>大型刀(甘蔗刀等)</t>
  </si>
  <si>
    <t>4/50</t>
  </si>
  <si>
    <t>中型刀(切肉餐刀等)</t>
  </si>
  <si>
    <t>1D4+2+DB</t>
  </si>
  <si>
    <t>小型刀(弹簧折叠刀等)</t>
  </si>
  <si>
    <t>1D4+DB</t>
  </si>
  <si>
    <t>2/6</t>
  </si>
  <si>
    <t>220v通电导线</t>
  </si>
  <si>
    <t>2D8+眩晕</t>
  </si>
  <si>
    <t>催泪瓦斯*</t>
  </si>
  <si>
    <t>眩晕</t>
  </si>
  <si>
    <t>2米</t>
  </si>
  <si>
    <t>25次</t>
  </si>
  <si>
    <t>-/10</t>
  </si>
  <si>
    <t>双节棍</t>
  </si>
  <si>
    <t>链枷</t>
  </si>
  <si>
    <t>投石</t>
  </si>
  <si>
    <t>1D4+半DB</t>
  </si>
  <si>
    <t>STR/3米</t>
  </si>
  <si>
    <t>手里剑</t>
  </si>
  <si>
    <t>2</t>
  </si>
  <si>
    <t>一次性</t>
  </si>
  <si>
    <t>100</t>
  </si>
  <si>
    <t>矛、骑士长枪</t>
  </si>
  <si>
    <t>1D8+1</t>
  </si>
  <si>
    <t>25/150</t>
  </si>
  <si>
    <t>投矛</t>
  </si>
  <si>
    <t>1D8+半DB</t>
  </si>
  <si>
    <t>罕见</t>
  </si>
  <si>
    <t>1/25</t>
  </si>
  <si>
    <t>大型剑(马刀)</t>
  </si>
  <si>
    <t>剑</t>
  </si>
  <si>
    <t>1D8+1+DB</t>
  </si>
  <si>
    <t>30/75</t>
  </si>
  <si>
    <t>中型剑(佩剑,重剑等)</t>
  </si>
  <si>
    <t>15/100</t>
  </si>
  <si>
    <t>轻型剑(花剑、剑杖等)</t>
  </si>
  <si>
    <t>25/100</t>
  </si>
  <si>
    <t>电击枪(接触)*</t>
  </si>
  <si>
    <t>1D3+眩晕</t>
  </si>
  <si>
    <t>不定</t>
  </si>
  <si>
    <t>-/200</t>
  </si>
  <si>
    <t>电击枪(射击)*</t>
  </si>
  <si>
    <t>4.5米</t>
  </si>
  <si>
    <t>3</t>
  </si>
  <si>
    <t>-/400</t>
  </si>
  <si>
    <t>利刃回旋镖</t>
  </si>
  <si>
    <t>20米</t>
  </si>
  <si>
    <t>2/4</t>
  </si>
  <si>
    <t>伐木斧</t>
  </si>
  <si>
    <t>1D8+2+DB</t>
  </si>
  <si>
    <t>5/10</t>
  </si>
  <si>
    <t>遂发手枪</t>
  </si>
  <si>
    <t>1D6+1</t>
  </si>
  <si>
    <t>10</t>
  </si>
  <si>
    <t>1/4</t>
  </si>
  <si>
    <t>30/300</t>
  </si>
  <si>
    <t xml:space="preserve">
如果每回合发射多于 1 发，每次掷骰都有一个惩罚骰。括号内标注了每回合最多射击次数。</t>
  </si>
  <si>
    <t>.22(5.6mm)小型自动手枪</t>
  </si>
  <si>
    <t>1D6</t>
  </si>
  <si>
    <t>1(3)</t>
  </si>
  <si>
    <t>6</t>
  </si>
  <si>
    <t>25/190</t>
  </si>
  <si>
    <t>.25(6.35mm)短口手枪(单管)</t>
  </si>
  <si>
    <t>12/55</t>
  </si>
  <si>
    <t>.32(7.65mm)左轮</t>
  </si>
  <si>
    <t>1D8</t>
  </si>
  <si>
    <t>15</t>
  </si>
  <si>
    <t>65</t>
  </si>
  <si>
    <t>15/200</t>
  </si>
  <si>
    <t>.32(7.65mm)自动手枪</t>
  </si>
  <si>
    <t>8</t>
  </si>
  <si>
    <t>99</t>
  </si>
  <si>
    <t>20/350</t>
  </si>
  <si>
    <t>.357 马格南左轮</t>
  </si>
  <si>
    <t>1D8+1D4</t>
  </si>
  <si>
    <t>1/425</t>
  </si>
  <si>
    <t>.38(9mm)左轮</t>
  </si>
  <si>
    <t>1D10</t>
  </si>
  <si>
    <t>25/200</t>
  </si>
  <si>
    <t>.38(9mm)自动手枪</t>
  </si>
  <si>
    <t>30/375</t>
  </si>
  <si>
    <t>贝瑞塔 M9</t>
  </si>
  <si>
    <t>98</t>
  </si>
  <si>
    <t>-/500</t>
  </si>
  <si>
    <t>9mm 格洛克17</t>
  </si>
  <si>
    <t>17</t>
  </si>
  <si>
    <t>9mm 鲁格 P08</t>
  </si>
  <si>
    <t>75/600</t>
  </si>
  <si>
    <t>.41(10.4mm)左轮</t>
  </si>
  <si>
    <t>1920s,罕见</t>
  </si>
  <si>
    <t>30/-</t>
  </si>
  <si>
    <t>1D10+1D4+2</t>
  </si>
  <si>
    <t>1/475</t>
  </si>
  <si>
    <t>.45(11.43mm)左轮</t>
  </si>
  <si>
    <t>1D10+2</t>
  </si>
  <si>
    <t>.45(11.43mm)自动手枪</t>
  </si>
  <si>
    <t>7</t>
  </si>
  <si>
    <t>40/375</t>
  </si>
  <si>
    <t>IMI 沙漠之鹰</t>
  </si>
  <si>
    <t>1D10+1D6+3</t>
  </si>
  <si>
    <t>94</t>
  </si>
  <si>
    <t>-/650</t>
  </si>
  <si>
    <t>.58 1855年式春田步枪</t>
  </si>
  <si>
    <t>步枪/霰弹枪</t>
  </si>
  <si>
    <t>1D10+4</t>
  </si>
  <si>
    <t>60</t>
  </si>
  <si>
    <t>25/350</t>
  </si>
  <si>
    <t>步枪</t>
  </si>
  <si>
    <t>大部分种类每回合发射 1 发。上膛时间和换弹时间相比，可以忽略不计。</t>
  </si>
  <si>
    <t>.22 栓式枪机步枪</t>
  </si>
  <si>
    <t>30</t>
  </si>
  <si>
    <t>13/70</t>
  </si>
  <si>
    <t>.30 杠杆式枪机步枪</t>
  </si>
  <si>
    <t>2D6</t>
  </si>
  <si>
    <t>50</t>
  </si>
  <si>
    <t>19/150</t>
  </si>
  <si>
    <t>.45 马蒂尼-亨利步枪</t>
  </si>
  <si>
    <t>1D8+1D6+3</t>
  </si>
  <si>
    <t>80</t>
  </si>
  <si>
    <t>1/3</t>
  </si>
  <si>
    <t>20/200</t>
  </si>
  <si>
    <t>莫兰上校的气动步枪*</t>
  </si>
  <si>
    <t>2D6+1</t>
  </si>
  <si>
    <t>20</t>
  </si>
  <si>
    <t>88</t>
  </si>
  <si>
    <t>200</t>
  </si>
  <si>
    <t>加兰德M1、M2步枪</t>
  </si>
  <si>
    <t>2D6+4</t>
  </si>
  <si>
    <t>110</t>
  </si>
  <si>
    <t>二战晚期</t>
  </si>
  <si>
    <t>400</t>
  </si>
  <si>
    <t>SKS 半自动步枪(56半)</t>
  </si>
  <si>
    <t>90</t>
  </si>
  <si>
    <t>1(2)</t>
  </si>
  <si>
    <t>500</t>
  </si>
  <si>
    <t>.303(7.7mm)李恩菲尔德</t>
  </si>
  <si>
    <t>5</t>
  </si>
  <si>
    <t>50/300</t>
  </si>
  <si>
    <t>.30-06(7.62mm)手动枪机步枪</t>
  </si>
  <si>
    <t>75/175</t>
  </si>
  <si>
    <t>.30-06(7.62mm)半自动步枪</t>
  </si>
  <si>
    <t>275</t>
  </si>
  <si>
    <t>.444(11.28mm)马林步枪</t>
  </si>
  <si>
    <t>2D8+4</t>
  </si>
  <si>
    <t>猎象枪(双管)</t>
  </si>
  <si>
    <t>3D6+4</t>
  </si>
  <si>
    <t>1或2</t>
  </si>
  <si>
    <t>400/1800</t>
  </si>
  <si>
    <t>20号霰弹枪(双管)</t>
  </si>
  <si>
    <t>2D6/1D6/1D3</t>
  </si>
  <si>
    <t>10/20/50</t>
  </si>
  <si>
    <t>35/稀有</t>
  </si>
  <si>
    <t>霰弹枪</t>
  </si>
  <si>
    <t>分三个范围：近程/中程/远程，伤害不同。霰弹不可贯穿，可以替换成可贯穿的实心铅弹。</t>
  </si>
  <si>
    <t>实心铅弹伤害:
10号:1D10+7；
12号:1D10+6；
16号:1D10+5；
20号:1D10+4；
实心铅弹射程:
50 码
可贯穿</t>
  </si>
  <si>
    <t>16号霰弹枪(双管)</t>
  </si>
  <si>
    <t>2D6+2/1D6+1/1D4</t>
  </si>
  <si>
    <t>40/稀有</t>
  </si>
  <si>
    <t>12号霰弹枪(双管)</t>
  </si>
  <si>
    <t>4D6/2D6/1D6</t>
  </si>
  <si>
    <t>40/200</t>
  </si>
  <si>
    <t>12号霰弹枪(手压式)</t>
  </si>
  <si>
    <t>45/100</t>
  </si>
  <si>
    <t>12号霰弹枪(半自动)</t>
  </si>
  <si>
    <t>12号霰弹枪(双管,锯短)</t>
  </si>
  <si>
    <t>4D6/1D6</t>
  </si>
  <si>
    <t>N/A</t>
  </si>
  <si>
    <t>10号霰弹枪(双管)</t>
  </si>
  <si>
    <t>4D6+2/2D6+1/1D4</t>
  </si>
  <si>
    <t>1920s罕见</t>
  </si>
  <si>
    <t>稀有</t>
  </si>
  <si>
    <t>12号贝里尼M3(折叠式枪托)</t>
  </si>
  <si>
    <t>-/895</t>
  </si>
  <si>
    <t>12号SPAS(折叠式枪托)</t>
  </si>
  <si>
    <t>-/600</t>
  </si>
  <si>
    <t>AK-47或AKM</t>
  </si>
  <si>
    <t>1(2)或连射</t>
  </si>
  <si>
    <t>突击步枪</t>
  </si>
  <si>
    <t>单发射击模式下使用「步枪/霰弹枪」技能，点射或连射模式下使用「冲锋枪」技能。</t>
  </si>
  <si>
    <t xml:space="preserve">AK-74 </t>
  </si>
  <si>
    <t>-/1000</t>
  </si>
  <si>
    <t>巴雷特M82</t>
  </si>
  <si>
    <t>2D10+1D8+6</t>
  </si>
  <si>
    <t>250</t>
  </si>
  <si>
    <t>11</t>
  </si>
  <si>
    <t>-/3000</t>
  </si>
  <si>
    <t>FN FAL</t>
  </si>
  <si>
    <t>1(2)或3发连射</t>
  </si>
  <si>
    <t>-/1500</t>
  </si>
  <si>
    <t>加利尔突击步枪</t>
  </si>
  <si>
    <t>-/2000</t>
  </si>
  <si>
    <t>M16A2</t>
  </si>
  <si>
    <t>M4</t>
  </si>
  <si>
    <t>1或3发连射</t>
  </si>
  <si>
    <t>斯泰尔 AUG</t>
  </si>
  <si>
    <t>-/1100</t>
  </si>
  <si>
    <t>巴雷特M70/90</t>
  </si>
  <si>
    <t>1或连射</t>
  </si>
  <si>
    <t>-/2800</t>
  </si>
  <si>
    <t>贝格曼MP181/MP28II</t>
  </si>
  <si>
    <t>冲锋枪</t>
  </si>
  <si>
    <t>20/30/32</t>
  </si>
  <si>
    <t>1000/20000</t>
  </si>
  <si>
    <t>黑克勒-科赫MP5</t>
  </si>
  <si>
    <t>15/30</t>
  </si>
  <si>
    <t>MAC-11</t>
  </si>
  <si>
    <t>1(3)或连射</t>
  </si>
  <si>
    <t>32</t>
  </si>
  <si>
    <t>-/750</t>
  </si>
  <si>
    <t>蝎式冲锋枪</t>
  </si>
  <si>
    <t>汤普森冲锋枪</t>
  </si>
  <si>
    <t>1 或连射</t>
  </si>
  <si>
    <t>20/30/50</t>
  </si>
  <si>
    <t>200/1600</t>
  </si>
  <si>
    <t>乌兹微型冲锋枪</t>
  </si>
  <si>
    <t>1882年式加特林</t>
  </si>
  <si>
    <t>机枪</t>
  </si>
  <si>
    <t>连射</t>
  </si>
  <si>
    <t>2000/14000</t>
  </si>
  <si>
    <t>M1918式勃朗宁自动步枪</t>
  </si>
  <si>
    <t>800/1500</t>
  </si>
  <si>
    <t>勃朗宁M1917A1(7.62mm)</t>
  </si>
  <si>
    <t>150</t>
  </si>
  <si>
    <t>3000/30000</t>
  </si>
  <si>
    <t>布伦式轻机枪</t>
  </si>
  <si>
    <t>30/100</t>
  </si>
  <si>
    <t>3000/50000</t>
  </si>
  <si>
    <t>路易斯Ⅰ型机枪</t>
  </si>
  <si>
    <t>27/97</t>
  </si>
  <si>
    <t>3000/20000</t>
  </si>
  <si>
    <t>GE M134式7.62mm速射机枪*</t>
  </si>
  <si>
    <t>4000</t>
  </si>
  <si>
    <t>FN 米尼米，弹夹/弹带</t>
  </si>
  <si>
    <t>30/200</t>
  </si>
  <si>
    <t>维克斯.303机枪</t>
  </si>
  <si>
    <t>燃烧瓶</t>
  </si>
  <si>
    <t>2D6+燃烧</t>
  </si>
  <si>
    <t>爆炸物、重武器和其他</t>
  </si>
  <si>
    <t>信号枪</t>
  </si>
  <si>
    <t>1D10+1D3+燃烧</t>
  </si>
  <si>
    <t>15/75</t>
  </si>
  <si>
    <t>M79榴弹发射器</t>
  </si>
  <si>
    <t>重武器</t>
  </si>
  <si>
    <t>3D10/2码</t>
  </si>
  <si>
    <t>炸药棒*</t>
  </si>
  <si>
    <t>4D10/3码</t>
  </si>
  <si>
    <t>2/5</t>
  </si>
  <si>
    <t>雷管</t>
  </si>
  <si>
    <t>电器维修</t>
  </si>
  <si>
    <t>2D10/1码</t>
  </si>
  <si>
    <t>20/整盒</t>
  </si>
  <si>
    <t>爆破筒</t>
  </si>
  <si>
    <t>爆破</t>
  </si>
  <si>
    <t>1D10/3码</t>
  </si>
  <si>
    <t>即地</t>
  </si>
  <si>
    <t>一次使用</t>
  </si>
  <si>
    <t>塑胶炸弹(C4) 100克</t>
  </si>
  <si>
    <t>6D10/3码</t>
  </si>
  <si>
    <t>手榴弹*</t>
  </si>
  <si>
    <t>81mm迫击炮</t>
  </si>
  <si>
    <t>炮术</t>
  </si>
  <si>
    <t>6D10/6码</t>
  </si>
  <si>
    <t>独立装弹</t>
  </si>
  <si>
    <t>75mm野战炮</t>
  </si>
  <si>
    <t>10D10/2码</t>
  </si>
  <si>
    <t>1500</t>
  </si>
  <si>
    <t>120mm坦克炮(稳定)</t>
  </si>
  <si>
    <t>15D10/4码</t>
  </si>
  <si>
    <t>2000</t>
  </si>
  <si>
    <t>5英寸舰载炮(稳定)</t>
  </si>
  <si>
    <t>12D10/4码</t>
  </si>
  <si>
    <t>3000</t>
  </si>
  <si>
    <t>自动上弹</t>
  </si>
  <si>
    <t>反步兵地雷</t>
  </si>
  <si>
    <t>4D10/5码</t>
  </si>
  <si>
    <t>布置</t>
  </si>
  <si>
    <t>阔剑地雷*</t>
  </si>
  <si>
    <t>6D6/20码</t>
  </si>
  <si>
    <t>火焰喷射器</t>
  </si>
  <si>
    <t>25</t>
  </si>
  <si>
    <t>至少10</t>
  </si>
  <si>
    <t>93</t>
  </si>
  <si>
    <t>M72 式单发轻型反坦克炮*</t>
  </si>
  <si>
    <t>8d10/1码</t>
  </si>
  <si>
    <t>注释</t>
  </si>
  <si>
    <r>
      <rPr>
        <b/>
        <sz val="11"/>
        <color rgb="FF000000"/>
        <rFont val="微软雅黑 Light"/>
        <charset val="134"/>
      </rPr>
      <t>所用技能</t>
    </r>
    <r>
      <rPr>
        <sz val="11"/>
        <color rgb="FF000000"/>
        <rFont val="微软雅黑 Light"/>
        <charset val="134"/>
      </rPr>
      <t>：使用武器需要的技能。</t>
    </r>
  </si>
  <si>
    <r>
      <rPr>
        <b/>
        <sz val="11"/>
        <color rgb="FF000000"/>
        <rFont val="微软雅黑 Light"/>
        <charset val="134"/>
      </rPr>
      <t>伤害</t>
    </r>
    <r>
      <rPr>
        <sz val="11"/>
        <color rgb="FF000000"/>
        <rFont val="微软雅黑 Light"/>
        <charset val="134"/>
      </rPr>
      <t>：投掷指定的骰子得到伤害。攻击骰子的结果是极难成功时，伤害会增加。武器按极难成功时伤害增加的方式分为两种：贯穿武器和非贯穿武器。非贯穿武器取最大伤害（如果有伤害加值，也取最大值)。要注意的重点是，只有主动的攻击在极难成功时会增加伤害；任何反击造成的成功攻击，即使是极难成功也不会增加伤害。</t>
    </r>
  </si>
  <si>
    <r>
      <rPr>
        <b/>
        <sz val="11"/>
        <color rgb="FF000000"/>
        <rFont val="微软雅黑 Light"/>
        <charset val="134"/>
      </rPr>
      <t>贯穿</t>
    </r>
    <r>
      <rPr>
        <sz val="11"/>
        <color rgb="FF000000"/>
        <rFont val="微软雅黑 Light"/>
        <charset val="134"/>
      </rPr>
      <t>：表征该武器类别或武器能够贯穿。极难成功造成贯穿：最大值伤害（近战武器有最大伤害加值) 再额外加上一次武器的伤害骰。反击不能造成贯穿。在极远的距离只有极难成功能命中目标的时候，必须要会心一击（出目01) 才能造成贯穿。</t>
    </r>
  </si>
  <si>
    <t>基础射程：武器攻击的标准距离。yd= 码， ft= 英尺。 未注明的射程单位均为“码”。</t>
  </si>
  <si>
    <r>
      <rPr>
        <b/>
        <sz val="11"/>
        <color rgb="FF000000"/>
        <rFont val="微软雅黑 Light"/>
        <charset val="134"/>
      </rPr>
      <t>每轮（攻击次数)</t>
    </r>
    <r>
      <rPr>
        <sz val="11"/>
        <color rgb="FF000000"/>
        <rFont val="微软雅黑 Light"/>
        <charset val="134"/>
      </rPr>
      <t>：每个战斗轮中能够进行攻击的次数（不影响角色用该武器反击的次数)。绝大多数武器可以每轮射击一次而没有惩罚骰。射出的子弹数可以增加到最大射数（表示在括号里的数值)，但是每一次射击都有一个惩罚骰。一些武器具有自动射击功能，用它射击使用自动武器规则。</t>
    </r>
  </si>
  <si>
    <r>
      <rPr>
        <b/>
        <sz val="11"/>
        <color rgb="FF000000"/>
        <rFont val="微软雅黑 Light"/>
        <charset val="134"/>
      </rPr>
      <t>弹数〔枪体或弹匣中的〕</t>
    </r>
    <r>
      <rPr>
        <sz val="11"/>
        <color rgb="FF000000"/>
        <rFont val="微软雅黑 Light"/>
        <charset val="134"/>
      </rPr>
      <t>：因为弹匣或弹鼓的尺寸不同，可能有多个数字。“壹”= 一次性。价格：分为1920 年代和现代（现代价格是收藏家市场价格，1920 年代则否)。</t>
    </r>
  </si>
  <si>
    <r>
      <rPr>
        <b/>
        <sz val="11"/>
        <color rgb="FF000000"/>
        <rFont val="微软雅黑 Light"/>
        <charset val="134"/>
      </rPr>
      <t>常见年代</t>
    </r>
    <r>
      <rPr>
        <sz val="11"/>
        <color rgb="FF000000"/>
        <rFont val="微软雅黑 Light"/>
        <charset val="134"/>
      </rPr>
      <t>：在哪些年代能获得该武器。 “C”=1920年代 “P”= 现代。</t>
    </r>
  </si>
  <si>
    <r>
      <rPr>
        <b/>
        <sz val="11"/>
        <color rgb="FF000000"/>
        <rFont val="微软雅黑 Light"/>
        <charset val="134"/>
      </rPr>
      <t>故障值</t>
    </r>
    <r>
      <rPr>
        <sz val="11"/>
        <color rgb="FF000000"/>
        <rFont val="微软雅黑 Light"/>
        <charset val="134"/>
      </rPr>
      <t>：如果一次火器发射的检定结果大于等于该武器的故障值，不仅攻击不会命中，子弹也会成为哑弹。</t>
    </r>
  </si>
  <si>
    <r>
      <rPr>
        <b/>
        <sz val="11"/>
        <color rgb="FF000000"/>
        <rFont val="微软雅黑 Light"/>
        <charset val="134"/>
      </rPr>
      <t>稀有</t>
    </r>
    <r>
      <rPr>
        <sz val="11"/>
        <color rgb="FF000000"/>
        <rFont val="微软雅黑 Light"/>
        <charset val="134"/>
      </rPr>
      <t>：可能指已经属于古董的武器、也可能指专供收藏用的精致武器，亦有可能指非法武器。</t>
    </r>
  </si>
  <si>
    <r>
      <rPr>
        <b/>
        <sz val="11"/>
        <color rgb="FF000000"/>
        <rFont val="微软雅黑 Light"/>
        <charset val="134"/>
      </rPr>
      <t>+DB</t>
    </r>
    <r>
      <rPr>
        <sz val="11"/>
        <color rgb="FF000000"/>
        <rFont val="微软雅黑 Light"/>
        <charset val="134"/>
      </rPr>
      <t>：加上伤害加值，该值因人而异。</t>
    </r>
  </si>
  <si>
    <r>
      <rPr>
        <b/>
        <sz val="11"/>
        <color rgb="FF000000"/>
        <rFont val="微软雅黑 Light"/>
        <charset val="134"/>
      </rPr>
      <t>晕（眩)</t>
    </r>
    <r>
      <rPr>
        <sz val="11"/>
        <color rgb="FF000000"/>
        <rFont val="微软雅黑 Light"/>
        <charset val="134"/>
      </rPr>
      <t>：在1D6 轮或KP 指定的时间中，目标无法行动。</t>
    </r>
  </si>
  <si>
    <r>
      <rPr>
        <b/>
        <sz val="11"/>
        <color rgb="FF000000"/>
        <rFont val="微软雅黑 Light"/>
        <charset val="134"/>
      </rPr>
      <t>烧（伤)</t>
    </r>
    <r>
      <rPr>
        <sz val="11"/>
        <color rgb="FF000000"/>
        <rFont val="微软雅黑 Light"/>
        <charset val="134"/>
      </rPr>
      <t>：目标必须进行幸运检定以避免燃烧。下回合受到最小伤害。此后每回合伤害加倍，直到被扑灭（假设目标可燃)※。</t>
    </r>
  </si>
  <si>
    <r>
      <rPr>
        <b/>
        <sz val="11"/>
        <color rgb="FF000000"/>
        <rFont val="微软雅黑 Light"/>
        <charset val="134"/>
      </rPr>
      <t>点射/ 自动射击</t>
    </r>
    <r>
      <rPr>
        <sz val="11"/>
        <color rgb="FF000000"/>
        <rFont val="微软雅黑 Light"/>
        <charset val="134"/>
      </rPr>
      <t>：一些自动武器可以切换到点射或全自动射击模式，这些武器民间一般无法获得。价格则是黑市价格。</t>
    </r>
  </si>
  <si>
    <r>
      <rPr>
        <b/>
        <sz val="11"/>
        <color rgb="FF000000"/>
        <rFont val="微软雅黑 Light"/>
        <charset val="134"/>
      </rPr>
      <t>1/2、1/3</t>
    </r>
    <r>
      <rPr>
        <sz val="11"/>
        <color rgb="FF000000"/>
        <rFont val="微软雅黑 Light"/>
        <charset val="134"/>
      </rPr>
      <t>：只有每两或三回合才能准确攻击一次。</t>
    </r>
  </si>
  <si>
    <r>
      <rPr>
        <b/>
        <sz val="11"/>
        <color rgb="FF000000"/>
        <rFont val="微软雅黑 Light"/>
        <charset val="134"/>
      </rPr>
      <t>1 或2</t>
    </r>
    <r>
      <rPr>
        <sz val="11"/>
        <color rgb="FF000000"/>
        <rFont val="微软雅黑 Light"/>
        <charset val="134"/>
      </rPr>
      <t>：单管或两管可同时射击。</t>
    </r>
  </si>
  <si>
    <r>
      <rPr>
        <b/>
        <sz val="11"/>
        <color rgb="FF000000"/>
        <rFont val="微软雅黑 Light"/>
        <charset val="134"/>
      </rPr>
      <t>2 码、3 码等</t>
    </r>
    <r>
      <rPr>
        <sz val="11"/>
        <color rgb="FF000000"/>
        <rFont val="微软雅黑 Light"/>
        <charset val="134"/>
      </rPr>
      <t>：爆心半径。到爆心距离达到此距离1-2 倍时，伤害减半。达到此距离2-3 倍时，伤害减至四分之一。超过3 倍爆心距离不受伤害。如手雷，3 码内伤害4D10，3~6 码伤害2D10，6~9 码伤害1D10。</t>
    </r>
  </si>
  <si>
    <r>
      <rPr>
        <b/>
        <sz val="11"/>
        <color rgb="FF000000"/>
        <rFont val="微软雅黑 Light"/>
        <charset val="134"/>
      </rPr>
      <t>① 电锯</t>
    </r>
    <r>
      <rPr>
        <sz val="11"/>
        <color rgb="FF000000"/>
        <rFont val="微软雅黑 Light"/>
        <charset val="134"/>
      </rPr>
      <t>：非常难操作的武器。大失败概率加倍；大失败的情况非常糟糕，可能会锁住使用者的头肩，或者直接切向他们的腿脚，而对使用者造成2D8 点伤害。或者链条会断裂并缠在使用者的躯干上（2D8 伤害)。故障值可能导致链锯的电机停转、锯条堵塞或脱链。受到链锯的重伤会随机丧失一条肢体。</t>
    </r>
  </si>
  <si>
    <r>
      <rPr>
        <b/>
        <sz val="11"/>
        <color rgb="FF000000"/>
        <rFont val="微软雅黑 Light"/>
        <charset val="134"/>
      </rPr>
      <t>② 阔剑地雷</t>
    </r>
    <r>
      <rPr>
        <sz val="11"/>
        <color rgb="FF000000"/>
        <rFont val="微软雅黑 Light"/>
        <charset val="134"/>
      </rPr>
      <t>：这种武器的弹道是密集的射束流，其杀伤范围为120 度。</t>
    </r>
  </si>
  <si>
    <r>
      <rPr>
        <b/>
        <sz val="11"/>
        <color rgb="FF000000"/>
        <rFont val="微软雅黑 Light"/>
        <charset val="134"/>
      </rPr>
      <t>③ 莫兰上校的气动步枪</t>
    </r>
    <r>
      <rPr>
        <sz val="11"/>
        <color rgb="FF000000"/>
        <rFont val="微软雅黑 Light"/>
        <charset val="134"/>
      </rPr>
      <t>：靠压缩空气发射，不需要火药，因而比较安静。</t>
    </r>
  </si>
  <si>
    <r>
      <rPr>
        <b/>
        <sz val="11"/>
        <color rgb="FF000000"/>
        <rFont val="微软雅黑 Light"/>
        <charset val="134"/>
      </rPr>
      <t>④ 炸药筒和手雷</t>
    </r>
    <r>
      <rPr>
        <sz val="11"/>
        <color rgb="FF000000"/>
        <rFont val="微软雅黑 Light"/>
        <charset val="134"/>
      </rPr>
      <t>：每枚对3码之内的物体造成4D10点伤害，（超过3码且在）6码之内的造成2D10点伤害，（超过6码且在）9码之内的造成1D10点伤害。</t>
    </r>
  </si>
  <si>
    <r>
      <rPr>
        <b/>
        <sz val="11"/>
        <color rgb="FF000000"/>
        <rFont val="微软雅黑 Light"/>
        <charset val="134"/>
      </rPr>
      <t>⑤ 绞索</t>
    </r>
    <r>
      <rPr>
        <sz val="11"/>
        <color rgb="FF000000"/>
        <rFont val="微软雅黑 Light"/>
        <charset val="134"/>
      </rPr>
      <t>：目标需要用一个战技摆脱，否则每轮受到1D6点伤害。只对人类和相近的对手有效。</t>
    </r>
  </si>
  <si>
    <r>
      <rPr>
        <b/>
        <sz val="11"/>
        <color rgb="FF000000"/>
        <rFont val="微软雅黑 Light"/>
        <charset val="134"/>
      </rPr>
      <t>⑥ 速射机枪</t>
    </r>
    <r>
      <rPr>
        <sz val="11"/>
        <color rgb="FF000000"/>
        <rFont val="微软雅黑 Light"/>
        <charset val="134"/>
      </rPr>
      <t>：装在直升机上的加特林机枪。要不经过安装直接使用，使用者必须达到体格2。</t>
    </r>
  </si>
  <si>
    <r>
      <rPr>
        <b/>
        <sz val="11"/>
        <color rgb="FF000000"/>
        <rFont val="微软雅黑 Light"/>
        <charset val="134"/>
      </rPr>
      <t>⑦ 催泪瓦斯</t>
    </r>
    <r>
      <rPr>
        <sz val="11"/>
        <color rgb="FF000000"/>
        <rFont val="微软雅黑 Light"/>
        <charset val="134"/>
      </rPr>
      <t>：至近攻击规则无效；目标须通过一个DEX 五分之一的检定否则暂时目盲。只对人类和相近的对手有效。</t>
    </r>
  </si>
  <si>
    <r>
      <rPr>
        <b/>
        <sz val="11"/>
        <color rgb="FF000000"/>
        <rFont val="微软雅黑 Light"/>
        <charset val="134"/>
      </rPr>
      <t>⑧ 电击枪</t>
    </r>
    <r>
      <rPr>
        <sz val="11"/>
        <color rgb="FF000000"/>
        <rFont val="微软雅黑 Light"/>
        <charset val="134"/>
      </rPr>
      <t>：仅对体格2 及以下的目标有效，目标在1D6 回合内不能行动（或KP 决定)。</t>
    </r>
  </si>
  <si>
    <t>※ 译者的碎碎念：这里的燃烧状态伤害翻倍没有上限，尽管很难达成超高的燃烧伤害，但是个人认为该伤害不应超过武器标注伤害的最大值。请以KP 说明为准。</t>
  </si>
  <si>
    <t>艺术与手艺部分技能属于额外添加，是为更好的扮演而服务，目前属于试运行</t>
  </si>
  <si>
    <t>艺术与手艺</t>
  </si>
  <si>
    <t>科学</t>
  </si>
  <si>
    <t>射击</t>
  </si>
  <si>
    <t>特殊技能</t>
  </si>
  <si>
    <t>技能</t>
  </si>
  <si>
    <t>基础值</t>
  </si>
  <si>
    <t>地质学</t>
  </si>
  <si>
    <t>生物学</t>
  </si>
  <si>
    <t>读唇</t>
  </si>
  <si>
    <t>天文学</t>
  </si>
  <si>
    <t>物理学</t>
  </si>
  <si>
    <t>音乐</t>
  </si>
  <si>
    <t>植物学</t>
  </si>
  <si>
    <t>裁缝</t>
  </si>
  <si>
    <t>动物学</t>
  </si>
  <si>
    <t>理发</t>
  </si>
  <si>
    <t>密码学</t>
  </si>
  <si>
    <t>工程学</t>
  </si>
  <si>
    <t>气象学</t>
  </si>
  <si>
    <t>司法科学</t>
  </si>
  <si>
    <t>酿酒</t>
  </si>
  <si>
    <t>捕鱼</t>
  </si>
  <si>
    <t>打字</t>
  </si>
  <si>
    <t>速记</t>
  </si>
  <si>
    <t>制陶</t>
  </si>
  <si>
    <t>雕塑</t>
  </si>
  <si>
    <t>风水</t>
  </si>
  <si>
    <t>莫里斯舞蹈</t>
  </si>
  <si>
    <t>粉刷/油漆工</t>
  </si>
  <si>
    <t>锻造</t>
  </si>
  <si>
    <t>管道工</t>
  </si>
  <si>
    <t>自填</t>
  </si>
  <si>
    <t>默认幸运</t>
  </si>
  <si>
    <t>您的角色可能</t>
  </si>
  <si>
    <t>力量
STR</t>
  </si>
  <si>
    <t>敏捷
DEX</t>
  </si>
  <si>
    <t>意志
POW</t>
  </si>
  <si>
    <t>体质
CON</t>
  </si>
  <si>
    <t>外貌
APP</t>
  </si>
  <si>
    <t>教育
EDU</t>
  </si>
  <si>
    <t>幸运#2</t>
  </si>
  <si>
    <t>体型
SIZ</t>
  </si>
  <si>
    <t>智力
INT</t>
  </si>
  <si>
    <t>按[F9]刷新。移动设备选择[菜单]-[公式]-[开始计算]。</t>
  </si>
  <si>
    <t>多面骰</t>
  </si>
  <si>
    <t>与他们的关系</t>
  </si>
  <si>
    <t>D2</t>
  </si>
  <si>
    <t>D4</t>
  </si>
  <si>
    <t>D6</t>
  </si>
  <si>
    <t>D8</t>
  </si>
  <si>
    <t>D10</t>
  </si>
  <si>
    <t>D20</t>
  </si>
  <si>
    <t>D100</t>
  </si>
  <si>
    <t>结实的</t>
  </si>
  <si>
    <t>你信仰并祈并一位神或伟人</t>
  </si>
  <si>
    <t>父辈(父亲,母亲,继母)</t>
  </si>
  <si>
    <t>你欠了他们人情.他们帮助了你什么?(借了你钱,给了你吃穿,给了你工作)</t>
  </si>
  <si>
    <t>你最爱的学府(小学,中学,大学)</t>
  </si>
  <si>
    <t>与你得意技能相关之物(例如华福;假ID卡;青铜指虎)</t>
  </si>
  <si>
    <t>慷慨大方(小费王;慈善家)</t>
  </si>
  <si>
    <t>英俊的</t>
  </si>
  <si>
    <t>人类无需信神(例如坚定的无神论者,世俗主义者,人文主义者)</t>
  </si>
  <si>
    <t>祖父辈(外祖父,祖母)</t>
  </si>
  <si>
    <t>他们教会了你一些东西(技能,如何去爱,如何成为男子汉)</t>
  </si>
  <si>
    <t>你的故乡(乡下老家,小城镇,大都市)</t>
  </si>
  <si>
    <t>职业必需品(例如医疗包;汽车;撬锁器)</t>
  </si>
  <si>
    <t>善待动物(爱猫人士;农场出生;与马同舞)</t>
  </si>
  <si>
    <t>笨拙的</t>
  </si>
  <si>
    <t>科学万能!科学万岁!你将选择其中之一.(例如进化论,低温学,太空探索)</t>
  </si>
  <si>
    <t>兄弟姐妹(例如妹妹,表妹,无血缘妹妹,德国骨科妹妹)</t>
  </si>
  <si>
    <t>他们给了你生命的意义(你渴望成为他们那样的人,你想让他们高兴)</t>
  </si>
  <si>
    <t>相识初恋之处(电影院,度假村,核弹避难所)</t>
  </si>
  <si>
    <t>童年的遗留物(例如漫画书;随身小刀;幸运币)</t>
  </si>
  <si>
    <t>梦想家(异想天开;预言家;创造者)</t>
  </si>
  <si>
    <t>机灵的</t>
  </si>
  <si>
    <t>所有事都是命中注定.(例如你相信因果报应,种姓系统,超自然存在)</t>
  </si>
  <si>
    <t>孩子(亲生的,捡来的,别人家的)</t>
  </si>
  <si>
    <t>你曾伤害了他们，而现在寻求救赎(偷了钱财,见死不救,通风报信)</t>
  </si>
  <si>
    <t>静思之地(图书馆,你的乡土别墅,钓鱼的地方)</t>
  </si>
  <si>
    <t>逝者遗物(例如钱包里的遗照;信)</t>
  </si>
  <si>
    <t>享乐主义者(酒吧醉汉;"放纵至死")</t>
  </si>
  <si>
    <t>点击这里下载规则书</t>
  </si>
  <si>
    <t>点击这里下载调查员手册</t>
  </si>
  <si>
    <t>迷人的</t>
  </si>
  <si>
    <t>社团或秘密结社一员.(例如共济会,女协,FFF团)</t>
  </si>
  <si>
    <t>另一半(女朋友,未婚夫,情人)</t>
  </si>
  <si>
    <t>同甘共苦(共同创业,携手成长,革命战友)</t>
  </si>
  <si>
    <t>社交之地(绅♂士俱乐部,酒吧,叔叔的家)</t>
  </si>
  <si>
    <t>重要之人给予之物(例如戒指;日志;地图)</t>
  </si>
  <si>
    <t>赌徒;冒险家(任何事都来一遍;活在生死边缘)</t>
  </si>
  <si>
    <t>娃娃脸的</t>
  </si>
  <si>
    <t>社会坏掉了，我将成为正义的伙伴，斩除(毒品丶暴力丶种族歧视等)</t>
  </si>
  <si>
    <t>那位指引你人生技能的人。指明该技能和该人。</t>
  </si>
  <si>
    <t>你想向他们证明自己(找到工作,搞到老婆,考到学历)</t>
  </si>
  <si>
    <t>联系你思想/信念的场所(小教堂,麦加,巨石阵)</t>
  </si>
  <si>
    <t>收藏品(例如邮票;标本;记录)</t>
  </si>
  <si>
    <t>好厨子;好吃货(烤得一手好蛋糕;无米之炊能做好;优雅的食神)</t>
  </si>
  <si>
    <t>聪明的</t>
  </si>
  <si>
    <t>神依然存在（使用占星术丶招魂术丶塔罗牌等）</t>
  </si>
  <si>
    <t>青梅竹马(同学,邻居,训幼染)</t>
  </si>
  <si>
    <t>你崇拜他们(崇拜他们的名望,人格魅力,工作)</t>
  </si>
  <si>
    <t>重要之人的坟墓(另一半,孩子,爱人)</t>
  </si>
  <si>
    <t>你发掘而不知真相的东西.(橱柜中未知语言信件,来源不明的风琴,花园挖出来的奇妙银球)</t>
  </si>
  <si>
    <t>女人缘/万人迷(长袖善舞;甜言蜜语;电眼乱放)</t>
  </si>
  <si>
    <t>邋遢的</t>
  </si>
  <si>
    <t>诸君，我喜欢政治(如保守党丶共产党丶自由党)</t>
  </si>
  <si>
    <t>名人丶偶像或英雄。当然也许你从未见过他.(电影明星,政治家,音乐家)</t>
  </si>
  <si>
    <t>后悔的感觉。(本应死在他们面前,背弃誓言,没有帮助他)</t>
  </si>
  <si>
    <t>家族所在(乡下小屋,租屋,幼年的孤儿院)</t>
  </si>
  <si>
    <t>体育用品(签名篮球;鱼竿;金属球棒)</t>
  </si>
  <si>
    <t>忠心在我(背负自己的朋友;从未破誓;为信念而死)</t>
  </si>
  <si>
    <t>死人脸的</t>
  </si>
  <si>
    <t>金钱就是力量，我的朋友，我将竭尽全力获取我能看到的一切。”</t>
  </si>
  <si>
    <t>游戏中另一位调查员伙伴.</t>
  </si>
  <si>
    <t>你试图证明你比他们更出色,他(懒惰,酗酒,冷漠...)</t>
  </si>
  <si>
    <t>生命中最高兴时所在(初吻时的公园长椅,你的大学)</t>
  </si>
  <si>
    <t>武器(例如半自动左轮;老旧的猎用来福;靴刃)</t>
  </si>
  <si>
    <t>好名头(村里最好的饭后聊天人士;虔信圣徒;不惧危险)</t>
  </si>
  <si>
    <t>肮脏的</t>
  </si>
  <si>
    <t>竞选者/激进主义者(例如女权运动人丶平等主义家丶无产革命者)</t>
  </si>
  <si>
    <t>游戏中另一位NPC.详情咨询你的守秘人.</t>
  </si>
  <si>
    <t>他扰乱了你的人生,你寻求复仇(杀亲人,毁家园,抢老婆)</t>
  </si>
  <si>
    <t>工作地点(事务所,办公室,银行)</t>
  </si>
  <si>
    <t>宠物(猫,狗,乌龟,蛇,蜥蜴,仓鼠)</t>
  </si>
  <si>
    <t>雄心壮志(梦想远大;目标成为boss;渴望一切)</t>
  </si>
  <si>
    <t>耀眼的</t>
  </si>
  <si>
    <t>书呆子</t>
  </si>
  <si>
    <t>年轻的</t>
  </si>
  <si>
    <t>疲倦脸的</t>
  </si>
  <si>
    <t>肥胖的</t>
  </si>
  <si>
    <t>有啤酒肚的</t>
  </si>
  <si>
    <t>长头发的</t>
  </si>
  <si>
    <t>苗条的</t>
  </si>
  <si>
    <t>优雅的</t>
  </si>
  <si>
    <t>烂醉的</t>
  </si>
  <si>
    <t>矮壮的</t>
  </si>
  <si>
    <t>苍白的</t>
  </si>
  <si>
    <t>阴沉的</t>
  </si>
  <si>
    <t>平庸的</t>
  </si>
  <si>
    <t>乐观的</t>
  </si>
  <si>
    <t>棕褐色皮肤的</t>
  </si>
  <si>
    <t>满脸皱纹的</t>
  </si>
  <si>
    <t>古板的</t>
  </si>
  <si>
    <t>有狐臭的</t>
  </si>
  <si>
    <t>狡猾的</t>
  </si>
  <si>
    <t>健壮的</t>
  </si>
  <si>
    <t>娇俏的</t>
  </si>
  <si>
    <t>浑身肌肉的</t>
  </si>
  <si>
    <t>魁梧的</t>
  </si>
  <si>
    <t>迟钝的</t>
  </si>
  <si>
    <t>虚弱的</t>
  </si>
  <si>
    <t>疯狂发作—即时症状</t>
  </si>
  <si>
    <t>疯狂发作—总结症状</t>
  </si>
  <si>
    <t>症状表现</t>
  </si>
  <si>
    <t>失忆 ：调查员会发现自己只记得最后身处的安全地点，却没有任何来到这里的记忆。例如，调查员前一刻还在家中吃着早饭，下一刻就已经直面着不知名的怪物。这将会持续 1D10 轮。</t>
  </si>
  <si>
    <t>失忆：回过神来，调查员们发现自己身处一个陌生的地方，并忘记了自己是谁。记忆会随时间恢复。</t>
  </si>
  <si>
    <t>假性残疾 ：调查员陷入了心理性的失明，失聪以及躯体缺失感中，持续 1D10 轮。</t>
  </si>
  <si>
    <t>被窃：调查员在 1D10 小时后恢复清醒，发觉自己被盗，身体毫发无损。如果调查员携带着宝贵之物（见调查员背景），做幸运检定来决定其是否被盗。所有有价值的东西无需检定自动消失。</t>
  </si>
  <si>
    <t>暴力倾向 ：调查员陷入了六亲不认的暴力行为中，对周围的敌人与友方进行着无差别的攻击，持续 1D10 轮。</t>
  </si>
  <si>
    <t>遍体鳞伤：调查员在 1D10 小时后恢复清醒，发现自己身上满是拳痕和瘀伤。生命值减少到疯狂前的一半，但这不会造成重伤。调查员没有被窃。这种伤害如何持续到现在由守秘人决定。</t>
  </si>
  <si>
    <t>偏执 ：调查员陷入了严重的偏执妄想之中，持续１Ｄ１０轮。有人在暗中窥视着他们，同伴中有人背叛了他们，没有人可以信任，万事皆虚。</t>
  </si>
  <si>
    <t>暴力倾向：调查员陷入强烈的暴力与破坏欲之中。调查员回过神来可能会理解自己做了什么也可能毫无印象。调查员对谁或何物施以暴力，他们是杀人还是仅仅造成了伤害，由守秘人决定。</t>
  </si>
  <si>
    <t>人际依赖 ：守秘人适当参考调查员的背景中重要之人的条目，调查员因为一些原因而降他人误认为了他重要的人并且努力的会与那个人保持那种关系，持续 1D10 轮</t>
  </si>
  <si>
    <t>极端信念：查看调查员背景中的思想信念，调查员会采取极端和疯狂的表现手段展示他们的思想信念之一。比如一个信教者会在地铁上高声布道。</t>
  </si>
  <si>
    <t>昏厥 ：调查员当场昏倒，并需要 1D10 轮才能苏醒。</t>
  </si>
  <si>
    <t>重要之人：考虑调查员背景中的重要之人，及其重要的原因。在 1D10 小时或更久的时间中，调查员将不顾一切地接近那个人，并为他们之间的关系做出行动。</t>
  </si>
  <si>
    <t>逃避行为 ：调查员会用任何的手段试图逃离现在所处的位置，即使这意味着开走唯一一辆交通工具并将其它人抛诸脑后，调查员会试图逃离 1D10轮。</t>
  </si>
  <si>
    <t>被收容：调查员在精神病院病房或警察局牢房中回过神来，他们可能会慢慢回想起导致自己被关在这里的事情。</t>
  </si>
  <si>
    <t>竭嘶底里 ：调查员表现出大笑，哭泣，嘶吼，害怕等的极端情绪表现，持续 1D10 轮。</t>
  </si>
  <si>
    <t>逃避行为：调查员恢复清醒时发现自己在很远的地方，也许迷失在荒郊野岭，或是在驶向远方的列车或长途汽车上。</t>
  </si>
  <si>
    <t>恐惧：调查员通过一次 D100 或者由守秘人选择，来从恐惧症状表中选择一个恐惧源，就算这一恐惧的事物是并不存在的，调查员的症状会持续1D10 轮。</t>
  </si>
  <si>
    <t>恐惧：调查员患上一个新的恐惧症状。在表Ⅸ：恐惧症状表上骰 1 个 D100 来决定症状，或由守秘人选择一个。调查员在 1D10 小时后回过神来，并开始为避开恐惧源而采取任何措施。</t>
  </si>
  <si>
    <t>躁狂 ：调查员通过一次 D100 或者由守秘人选择，来从躁狂症状表中选择一个躁狂的诱因，这个症状将会持续 1D10 轮。</t>
  </si>
  <si>
    <t>狂躁：调查员患上一个新的狂躁症状。在表Ⅹ：狂躁症状表上骰 1 个 d100 来决定症状，或由守秘人选择一个。调查员会在 1d10 小时后恢复理智。在这次疯狂发作中，调查员将完全沉浸于其新的狂躁症状。这症状是否会表现给旁人则取决于守秘人和此调查员。</t>
  </si>
  <si>
    <t>恐惧症状表</t>
  </si>
  <si>
    <t>狂躁症状表</t>
  </si>
  <si>
    <t>具体症状</t>
  </si>
  <si>
    <t>想复制文字请先粘贴到txt内</t>
  </si>
  <si>
    <t>信誉作为一个特殊属性，本职技能点也可以分配给信用评级，但要记住信用评级的范围由你的职业决定。</t>
  </si>
  <si>
    <t>调查员的信用评级初始为０。每个职业都有它特定的信用评级起始点数和增长范围，而玩家在信用评级上的分配也会展现出该调查员不同的风范。</t>
  </si>
  <si>
    <t>1920S 现金和其他资产</t>
  </si>
  <si>
    <t>现金</t>
  </si>
  <si>
    <t>其他资产</t>
  </si>
  <si>
    <t>消费水平</t>
  </si>
  <si>
    <t>身无分文</t>
  </si>
  <si>
    <t xml:space="preserve">0 或更低  </t>
  </si>
  <si>
    <t>没有</t>
  </si>
  <si>
    <t xml:space="preserve">贫穷 </t>
  </si>
  <si>
    <t xml:space="preserve"> 1-9</t>
  </si>
  <si>
    <t>$1-9
CR x 1</t>
  </si>
  <si>
    <t>$10-90
CR x 10</t>
  </si>
  <si>
    <t>标准</t>
  </si>
  <si>
    <t xml:space="preserve">  10-49</t>
  </si>
  <si>
    <t>$20-98
CR × 2</t>
  </si>
  <si>
    <t>$500-2450
CR × 50</t>
  </si>
  <si>
    <t>小康</t>
  </si>
  <si>
    <t>50-89</t>
  </si>
  <si>
    <t>$250-445
CR × 5</t>
  </si>
  <si>
    <t>$25000-44500
CR × 500</t>
  </si>
  <si>
    <t>富裕</t>
  </si>
  <si>
    <t>90-98</t>
  </si>
  <si>
    <t>$1800-
1960
CR × 20</t>
  </si>
  <si>
    <t>$180000-
196000
CR × 2000</t>
  </si>
  <si>
    <t>富豪</t>
  </si>
  <si>
    <t>$5M+</t>
  </si>
  <si>
    <t>现代 现金和其他资产</t>
  </si>
  <si>
    <t>$20-180
CR x 20</t>
  </si>
  <si>
    <t>$200-1800
CR x 200</t>
  </si>
  <si>
    <t>$400-1960
CR × 40</t>
  </si>
  <si>
    <t>$10000-49000
CR × 1000</t>
  </si>
  <si>
    <t>$5000-8900
CR × 100</t>
  </si>
  <si>
    <t>$500000-890000
CR × 10000</t>
  </si>
  <si>
    <t>$36000-
39200
CR × 400</t>
  </si>
  <si>
    <t>$3.6M-
3.92M
CR × 40000</t>
  </si>
  <si>
    <t>1M</t>
  </si>
  <si>
    <t>$100M+</t>
  </si>
  <si>
    <t>连贫穷都够不上的人才能够叫做身无分文。
住所：大概只有睡大街。
旅行：步行，扒车或逃票上火车轮船。</t>
  </si>
  <si>
    <t>贫穷</t>
  </si>
  <si>
    <t>刚好买得起最廉价的屋顶，每天能够吃到一餐廉价食物
住所：最最最廉价的出租屋或睡袋旅馆。
旅行：最便宜的公众运输方式。反正只要赶便宜就对了，与之相伴的是不可靠。</t>
  </si>
  <si>
    <t>舒适的生活水平，一日三餐，偶尔下馆子。
住所：普通的家或公寓，并关租赁还是自购。外出住普通的旅馆。
旅行：会使用普通的旅行方式，不会用最高级。在现代来看，大概会有一辆自己的小车。</t>
  </si>
  <si>
    <t>小康级别已经可以享受奢侈品的舒适了。
住所：真材实料的住地，也许会有一些仆人（管家，主妇，清洁工，园丁，等等）。乡下估计还有小别墅。会住昂贵的宾馆。
旅行：头等舱。会买高档车或同等的交通工具。</t>
  </si>
  <si>
    <t>富裕级别就是享受超级奢侈品的时候了。
住所：豪华住所和有着大量仆人的庭院（管家，女仆，洗妇，园丁等等）。乡下和别处有着别墅是定番。
住总统套房。
旅行：头等舱。现代社会估摸还会有很多豪车。
没有必要因为调查员的生活水平而花时间详细计算住所、饮食和交通。如果调查员想要进行有意义的购买，请看下面的表。</t>
  </si>
  <si>
    <t>豪富</t>
  </si>
  <si>
    <t>与富裕差不多，但钱已经只是一个代号了。你将是世界上最富有的人。</t>
  </si>
  <si>
    <t>STR+SIZ</t>
  </si>
  <si>
    <t>DB</t>
  </si>
  <si>
    <t>Build</t>
  </si>
  <si>
    <t>MOV减值</t>
  </si>
  <si>
    <t>+1D4</t>
  </si>
  <si>
    <t>+1D6</t>
  </si>
  <si>
    <t>+2D6</t>
  </si>
  <si>
    <t>↓1.62版用</t>
  </si>
  <si>
    <t>+3D6</t>
  </si>
  <si>
    <t>判断MOV</t>
  </si>
  <si>
    <t>+4D6</t>
  </si>
  <si>
    <t>STR</t>
  </si>
  <si>
    <t>+5D6</t>
  </si>
  <si>
    <t>DEX</t>
  </si>
  <si>
    <t>+6D6</t>
  </si>
  <si>
    <t>SIZ</t>
  </si>
  <si>
    <t>搜查</t>
  </si>
  <si>
    <t>+7D6</t>
  </si>
  <si>
    <t>STR&gt;SIZ?</t>
  </si>
  <si>
    <t>交涉</t>
  </si>
  <si>
    <t>+8D6</t>
  </si>
  <si>
    <t>DEX&gt;SIZ?</t>
  </si>
  <si>
    <t>战斗</t>
  </si>
  <si>
    <t>+9D6</t>
  </si>
  <si>
    <t>STR=SIZ?</t>
  </si>
  <si>
    <t>特技</t>
  </si>
  <si>
    <t>+10D6</t>
  </si>
  <si>
    <t>DEX=SIZ?</t>
  </si>
  <si>
    <t>治疗</t>
  </si>
  <si>
    <t>+11D6</t>
  </si>
  <si>
    <t>STR&lt;SIZ?</t>
  </si>
  <si>
    <t>知识</t>
  </si>
  <si>
    <t>+12D6</t>
  </si>
  <si>
    <t>DEX&lt;SIZ?</t>
  </si>
  <si>
    <t>+13D6</t>
  </si>
  <si>
    <t>二者皆&lt;体</t>
  </si>
  <si>
    <t>+14D6</t>
  </si>
  <si>
    <t>二者皆&gt;体</t>
  </si>
  <si>
    <t>+15D6</t>
  </si>
  <si>
    <t>三者相等</t>
  </si>
  <si>
    <t>+16D6</t>
  </si>
  <si>
    <t>一者＞体</t>
  </si>
  <si>
    <t>+17D6</t>
  </si>
  <si>
    <t>MOV=8？</t>
  </si>
  <si>
    <t>+18D6</t>
  </si>
  <si>
    <t>MOV=7？</t>
  </si>
  <si>
    <t>+19D6</t>
  </si>
  <si>
    <t>MOV=9？</t>
  </si>
  <si>
    <t>+20D6</t>
  </si>
  <si>
    <t>+21D6</t>
  </si>
  <si>
    <t>最终结果</t>
  </si>
  <si>
    <t>+22D6</t>
  </si>
  <si>
    <t>+23D6</t>
  </si>
  <si>
    <t>+24D6</t>
  </si>
  <si>
    <t>+25D6</t>
  </si>
  <si>
    <t>+26D6</t>
  </si>
  <si>
    <t>恐惧症是对某些事物的持久性恐惧。守秘人可以投 D100 随机选择，也可以直接选择一个恰当的症状。守秘人应将狂躁症的症状添加到调查员的背景故事栏中。</t>
  </si>
  <si>
    <t>狂躁症会带来对某一事物的狂热迷恋与强迫倾向。守秘人可以投 D100 随机选择，也可以直接选择一个恰当的症状。守秘人应将狂躁症的症状添加到调查员的背景故事栏中。</t>
  </si>
  <si>
    <t>洗澡恐惧症（Ablutophobia）：对于洗涤或洗澡的恐惧。</t>
  </si>
  <si>
    <t>沐浴癖（Ablutomania）：执着于清洗自己。</t>
  </si>
  <si>
    <t>恐高症（Acrophobia）：对于身处高处的恐惧。</t>
  </si>
  <si>
    <t>犹豫癖（Aboulomania）：病态地犹豫不定。</t>
  </si>
  <si>
    <t>飞行恐惧症（Aerophobia）：对飞行的恐惧。</t>
  </si>
  <si>
    <t>喜暗狂（Achluomania）：对黑暗的过度热爱。</t>
  </si>
  <si>
    <t>广场恐惧症（Agoraphobia）：对于开放的（拥挤）公共场所的恐惧。</t>
  </si>
  <si>
    <t>喜高狂（Acromaniaheights）：狂热迷恋高处。</t>
  </si>
  <si>
    <t>恐鸡症（Alektorophobia）：对鸡的恐惧。</t>
  </si>
  <si>
    <t>亲切癖（Agathomania）：病态地对他人友好。</t>
  </si>
  <si>
    <t>大蒜恐惧症（Alliumphobia）：对大蒜的恐惧。</t>
  </si>
  <si>
    <t>喜旷症（Agromania）：强烈地倾向于待在开阔空间中。</t>
  </si>
  <si>
    <t>乘车恐惧症（Amaxophobia）：对于乘坐地面载具的恐惧。</t>
  </si>
  <si>
    <t>喜尖狂（Aichmomania）：痴迷于尖锐或锋利的物体。</t>
  </si>
  <si>
    <t>恐风症（Ancraophobia）：对风的恐惧。</t>
  </si>
  <si>
    <t>恋猫狂（Ailuromania）：近乎病态地对猫友善。</t>
  </si>
  <si>
    <t>男性恐惧症（Androphobia）：对于成年男性的恐惧。</t>
  </si>
  <si>
    <t>疼痛癖（Algomania）：痴迷于疼痛。</t>
  </si>
  <si>
    <t>恐英症（Anglophobia）：对英格兰或英格兰文化的恐惧。</t>
  </si>
  <si>
    <t>喜蒜狂（Alliomania）：痴迷于大蒜。</t>
  </si>
  <si>
    <t>恐花症（Anthophobia）：对花的恐惧。</t>
  </si>
  <si>
    <t>乘车癖（Amaxomania）：痴迷于乘坐车辆。</t>
  </si>
  <si>
    <t>截肢者恐惧症（Apotemnophobia）：对截肢者的恐惧。</t>
  </si>
  <si>
    <t>欣快癖（Amenomania）：不正常地感到喜悦。</t>
  </si>
  <si>
    <t>蜘蛛恐惧症（Arachnophobia）：对蜘蛛的恐惧。</t>
  </si>
  <si>
    <t>喜花狂（Anthomania）：痴迷于花朵。</t>
  </si>
  <si>
    <t>闪电恐惧症（Astraphobia）：对闪电的恐惧。</t>
  </si>
  <si>
    <t>计算癖（Arithmomania）：狂热地痴迷于数字。</t>
  </si>
  <si>
    <t>废墟恐惧症（Atephobia）：对遗迹或残址的恐惧。</t>
  </si>
  <si>
    <t>消费癖（Asoticamania）：鲁莽冲动地消费。</t>
  </si>
  <si>
    <t>长笛恐惧症（Aulophobia）：对长笛的恐惧。</t>
  </si>
  <si>
    <t>隐居癖*（Automania）：过度地热爱独自隐居。（原文如此，存疑，Automania 实际上是恋车癖）</t>
  </si>
  <si>
    <t>细菌恐惧症（Bacteriophobia）：对细菌的恐惧。</t>
  </si>
  <si>
    <t>芭蕾癖（Balletmania）：痴迷于芭蕾舞。</t>
  </si>
  <si>
    <t>导弹/子弹恐惧症（Ballistophobia）：对导弹或子弹的恐惧。</t>
  </si>
  <si>
    <t>窃书癖（Biliokleptomania）：无法克制偷窃书籍的冲动。</t>
  </si>
  <si>
    <t>跌落恐惧症（Basophobia）：对于跌倒或摔落的恐惧。</t>
  </si>
  <si>
    <t>恋书狂（Bibliomania）：痴迷于书籍和/或阅读</t>
  </si>
  <si>
    <t>书籍恐惧症（Bibliophobia）：对书籍的恐惧。</t>
  </si>
  <si>
    <t>磨牙癖（Bruxomania）：无法克制磨牙的冲动。</t>
  </si>
  <si>
    <t>植物恐惧症（Botanophobia）：对植物的恐惧。</t>
  </si>
  <si>
    <t>灵臆症（Cacodemomania）：病态地坚信自己已被一个邪恶的灵体占据。</t>
  </si>
  <si>
    <t>美女恐惧症（Caligynephobia）：对美貌女性的恐惧。</t>
  </si>
  <si>
    <t>美貌狂（Callomania）：痴迷于自身的美貌。</t>
  </si>
  <si>
    <t>寒冷恐惧症（Cheimaphobia）：对寒冷的恐惧。</t>
  </si>
  <si>
    <t>地图狂（Cartacoethes）：在何时何处都无法控制查阅地图的冲动。</t>
  </si>
  <si>
    <t>恐钟表症（Chronomentrophobia）：对于钟表的恐惧。</t>
  </si>
  <si>
    <t>跳跃狂（Catapedamania）：痴迷于从高处跳下。</t>
  </si>
  <si>
    <t>幽闭恐惧症（Claustrophobia）：对于处在封闭的空间中的恐惧。</t>
  </si>
  <si>
    <t>喜冷症（Cheimatomania）：对寒冷或寒冷的物体的反常喜爱。</t>
  </si>
  <si>
    <t>小丑恐惧症（Coulrophobia）：对小丑的恐惧。</t>
  </si>
  <si>
    <t>舞蹈狂（Choreomania）：无法控制地起舞或发颤。</t>
  </si>
  <si>
    <t>恐犬症（Cynophobia）：对狗的恐惧。</t>
  </si>
  <si>
    <t>恋床癖（Clinomania）：过度地热爱待在床上。</t>
  </si>
  <si>
    <t>恶魔恐惧症（Demonophobia）：对邪灵或恶魔的恐惧。</t>
  </si>
  <si>
    <t>恋墓狂（Coimetormania）：痴迷于墓地。</t>
  </si>
  <si>
    <t>人群恐惧症（Demophobia）：对人群的恐惧。</t>
  </si>
  <si>
    <t>色彩狂（Coloromania）：痴迷于某种颜色。</t>
  </si>
  <si>
    <t>牙科恐惧症①（Dentophobia）：对牙医的恐惧。</t>
  </si>
  <si>
    <t>小丑狂（Coulromania）：痴迷于小丑。</t>
  </si>
  <si>
    <t>丢弃恐惧症（Disposophobia）：对于丢弃物件的恐惧（贮藏癖）。</t>
  </si>
  <si>
    <t>恐惧狂（Countermania）：执着于经历恐怖的场面。</t>
  </si>
  <si>
    <t>皮毛恐惧症（Doraphobia）：对动物皮毛的恐惧。</t>
  </si>
  <si>
    <t>杀戮癖（Dacnomania）：痴迷于杀戮。</t>
  </si>
  <si>
    <t>过马路恐惧症（Dromophobia）：对于过马路的恐惧。</t>
  </si>
  <si>
    <t>魔臆症（Demonomania）：病态地坚信自己已被恶魔附身。</t>
  </si>
  <si>
    <t>教堂恐惧症（Ecclesiophobia）：对教堂的恐惧。</t>
  </si>
  <si>
    <t>抓挠癖（Dermatillomania）：执着于抓挠自己的皮肤。</t>
  </si>
  <si>
    <t>镜子恐惧症（Eisoptrophobia）：对镜子的恐惧。</t>
  </si>
  <si>
    <t>正义狂（Dikemania）：痴迷于目睹正义被伸张。</t>
  </si>
  <si>
    <t>针尖恐惧症（Enetophobia）：对针或大头针的恐惧。</t>
  </si>
  <si>
    <t>嗜酒狂（Dipsomania）：反常地渴求酒精。</t>
  </si>
  <si>
    <t>昆虫恐惧症（Entomophobia）：对昆虫的恐惧。</t>
  </si>
  <si>
    <t>毛皮狂（Doramania）：痴迷于拥有毛皮。（存疑）</t>
  </si>
  <si>
    <t>恐猫症（Felinophobia）：对猫的恐惧。</t>
  </si>
  <si>
    <t>赠物癖（Doromania）：痴迷于赠送礼物。</t>
  </si>
  <si>
    <t>过桥恐惧症（Gephyrophobia）：对于过桥的恐惧。</t>
  </si>
  <si>
    <t>漂泊症（Drapetomania）：执着于逃离。</t>
  </si>
  <si>
    <t>恐老症（Gerontophobia）：对于老年人或变老的恐惧。</t>
  </si>
  <si>
    <t>漫游癖（Ecdemiomania）：执着于四处漫游。</t>
  </si>
  <si>
    <t>恐女症（Gynophobia）：对女性的恐惧。</t>
  </si>
  <si>
    <t>自恋狂（Egomania）：近乎病态地以自我为中心或自我崇拜。</t>
  </si>
  <si>
    <t>恐血症（Haemaphobia）：对血的恐惧。</t>
  </si>
  <si>
    <t>职业狂（Empleomania）：对于工作的无尽病态渴求。</t>
  </si>
  <si>
    <t>宗教罪行恐惧症（Hamartophobia）：对宗教罪行的恐惧。</t>
  </si>
  <si>
    <t>臆罪症（Enosimania）：病态地坚信自己带有罪孽。</t>
  </si>
  <si>
    <t>触摸恐惧症（Haphophobia）：对于被触摸的恐惧。</t>
  </si>
  <si>
    <t>学识狂（Epistemomania）：痴迷于获取学识。</t>
  </si>
  <si>
    <t>爬虫恐惧症（Herpetophobia）：对爬行动物的恐惧。</t>
  </si>
  <si>
    <t>静止癖（Eremiomania）：执着于保持安静。</t>
  </si>
  <si>
    <t>迷雾恐惧症（Homichlophobia）：对雾的恐惧。</t>
  </si>
  <si>
    <t>乙醚上瘾（Etheromania）：渴求乙醚。</t>
  </si>
  <si>
    <t>火器恐惧症（Hoplophobia）：对火器的恐惧。</t>
  </si>
  <si>
    <t>求婚狂（Gamomania）：痴迷于进行奇特的求婚。</t>
  </si>
  <si>
    <t>恐水症（Hydrophobia）：对水的恐惧。</t>
  </si>
  <si>
    <t>狂笑癖（Geliomania）：无法自制地，强迫性的大笑。</t>
  </si>
  <si>
    <t>催眠恐惧症①（Hypnophobia）：对于睡眠或被催眠的恐惧。</t>
  </si>
  <si>
    <t>巫术狂（Goetomania）：痴迷于女巫与巫术。</t>
  </si>
  <si>
    <t>白袍恐惧症（Iatrophobia）：对医生的恐惧。</t>
  </si>
  <si>
    <t>写作癖（Graphomania）：痴迷于将每一件事写下来。</t>
  </si>
  <si>
    <t>鱼类恐惧症（Ichthyophobia）：对鱼的恐惧。</t>
  </si>
  <si>
    <t>裸体狂（Gymnomania）：执着于裸露身体。</t>
  </si>
  <si>
    <t>蟑螂恐惧症（Katsaridaphobia）：对蟑螂的恐惧。</t>
  </si>
  <si>
    <t>妄想狂（Habromania）：近乎病态地充满愉快的妄想（而不顾现实状况如何）。</t>
  </si>
  <si>
    <t>雷鸣恐惧症（Keraunophobia）：对雷声的恐惧。</t>
  </si>
  <si>
    <t>蠕虫狂（Helminthomania）：过度地喜爱蠕虫。</t>
  </si>
  <si>
    <t>蔬菜恐惧症（Lachanophobia）：对蔬菜的恐惧。</t>
  </si>
  <si>
    <t>枪械狂（Hoplomania）：痴迷于火器。</t>
  </si>
  <si>
    <t>噪音恐惧症（Ligyrophobia）：对刺耳噪音的恐惧。</t>
  </si>
  <si>
    <t>饮水狂（Hydromania）：反常地渴求水分。</t>
  </si>
  <si>
    <t>恐湖症（Limnophobia）：对湖泊的恐惧。</t>
  </si>
  <si>
    <t>喜鱼癖（Ichthyomania）：痴迷于鱼类。</t>
  </si>
  <si>
    <t>机械恐惧症（Mechanophobia）：对机器或机械的恐惧。</t>
  </si>
  <si>
    <t>图标狂（Iconomania）：痴迷于图标与肖像</t>
  </si>
  <si>
    <t>巨物恐惧症（Megalophobia）：对于庞大物件的恐惧。</t>
  </si>
  <si>
    <t>偶像狂（Idolomania）：痴迷于甚至愿献身于某个偶像。</t>
  </si>
  <si>
    <t>捆绑恐惧症（Merinthophobia）：对于被捆绑或紧缚的恐惧。</t>
  </si>
  <si>
    <t>信息狂（Infomania）：痴迷于积累各种信息与资讯。</t>
  </si>
  <si>
    <t>流星恐惧症（Meteorophobia）：对流星或陨石的恐惧。</t>
  </si>
  <si>
    <t>射击狂（Klazomania）：反常地执着于射击。</t>
  </si>
  <si>
    <t>孤独恐惧症（Monophobia）：对于一人独处的恐惧。</t>
  </si>
  <si>
    <t>偷窃癖（Kleptomania）：反常地执着于偷窃。</t>
  </si>
  <si>
    <t>不洁恐惧症（Mysophobia）：对污垢或污染的恐惧。</t>
  </si>
  <si>
    <t>噪音癖（Ligyromania）：无法自制地执着于制造响亮或刺耳的噪音。</t>
  </si>
  <si>
    <t>黏液恐惧症（Myxophobia）：对黏液（史莱姆）的恐惧。</t>
  </si>
  <si>
    <t>喜线癖（Linonomania）：痴迷于线绳。</t>
  </si>
  <si>
    <t>尸体恐惧症（Necrophobia）：对尸体的恐惧。</t>
  </si>
  <si>
    <t>彩票狂（Lotterymania）：极端地执着于购买彩票。</t>
  </si>
  <si>
    <t>数字8恐惧症（Octophobia）：对数字 8 的恐惧。</t>
  </si>
  <si>
    <t>抑郁症（Lypemania）：近乎病态的重度抑郁倾向。</t>
  </si>
  <si>
    <t>恐牙症（Odontophobia）：对牙齿的恐惧。</t>
  </si>
  <si>
    <t>巨石狂（Megalithomania）：当站在石环中或立起的巨石旁时，就会近乎病态地写出各种奇怪的创意。</t>
  </si>
  <si>
    <t>恐梦症（Oneirophobia）：对梦境的恐惧。</t>
  </si>
  <si>
    <t>旋律狂（Melomania）：痴迷于音乐或一段特定的旋律。</t>
  </si>
  <si>
    <t>称呼恐惧症（Onomatophobia）：对于特定词语的恐惧。</t>
  </si>
  <si>
    <t>作诗癖（Metromania）：无法抑制地想要不停作诗。</t>
  </si>
  <si>
    <t>恐蛇症（Ophidiophobia）：对蛇的恐惧。</t>
  </si>
  <si>
    <t>憎恨癖（Misomania）：憎恨一切事物，痴迷于憎恨某个事物或团体。</t>
  </si>
  <si>
    <t>恐鸟症（Ornithophobia）：对鸟的恐惧。</t>
  </si>
  <si>
    <t>偏执狂（Monomania）：近乎病态地痴迷与专注某个特定的想法或创意。</t>
  </si>
  <si>
    <t>寄生虫恐惧症（Parasitophobia）：对寄生虫的恐惧。</t>
  </si>
  <si>
    <t>夸大癖（Mythomania）：以一种近乎病态的程度说谎或夸大事物。</t>
  </si>
  <si>
    <t>人偶恐惧症（Pediophobia）：对人偶的恐惧。</t>
  </si>
  <si>
    <t>臆想症（Nosomania）：妄想自己正在被某种臆想出的疾病折磨。</t>
  </si>
  <si>
    <t>吞咽恐惧症（Phagophobia）：对于吞咽或被吞咽的恐惧。</t>
  </si>
  <si>
    <t>记录癖（Notomania）：执着于记录一切事物（例如摄影）</t>
  </si>
  <si>
    <t>药物恐惧症（Pharmacophobia）：对药物的恐惧。</t>
  </si>
  <si>
    <t>恋名狂（Onomamania）：痴迷于名字（人物的、地点的、事物的）</t>
  </si>
  <si>
    <t>幽灵恐惧症（Phasmophobia）：对鬼魂的恐惧。</t>
  </si>
  <si>
    <t>称名癖（Onomatomania）：无法抑制地不断重复某个词语的冲动。</t>
  </si>
  <si>
    <t>日光恐惧症（Phenogophobia）：对日光的恐惧。</t>
  </si>
  <si>
    <t>剔指癖（Onychotillomania）：执着于剔指甲。</t>
  </si>
  <si>
    <t>胡须恐惧症（Pogonophobia）：对胡须的恐惧。</t>
  </si>
  <si>
    <t>恋食癖（Opsomania）：对某种食物的病态热爱。</t>
  </si>
  <si>
    <t>河流恐惧症（Potamophobia）：对河流的恐惧。</t>
  </si>
  <si>
    <t>抱怨癖（Paramania）：一种在抱怨时产生的近乎病态的愉悦感。</t>
  </si>
  <si>
    <t>酒精恐惧症（Potophobia）：对酒或酒精的恐惧。</t>
  </si>
  <si>
    <t>面具狂（Personamania）：执着于佩戴面具。</t>
  </si>
  <si>
    <t>恐火症（Pyrophobia）：对火的恐惧。</t>
  </si>
  <si>
    <t>幽灵狂（Phasmomania）：痴迷于幽灵。</t>
  </si>
  <si>
    <t>魔法恐惧症（Rhabdophobia）：对魔法的恐惧。</t>
  </si>
  <si>
    <t>谋杀癖（Phonomania）：病态的谋杀倾向。</t>
  </si>
  <si>
    <t>黑暗恐惧症（Scotophobia）：对黑暗或夜晚的恐惧。</t>
  </si>
  <si>
    <t>渴光癖（Photomania）：对光的病态渴求。</t>
  </si>
  <si>
    <t>恐月症（Selenophobia）：对月亮的恐惧。</t>
  </si>
  <si>
    <t>背德癖（Planomania）：病态地渴求违背社会道德（原文如此，存疑，Planomania 实际上是漂泊症）</t>
  </si>
  <si>
    <t>火车恐惧症（Siderodromophobia）：对于乘坐火车出行的恐惧。</t>
  </si>
  <si>
    <t>求财癖（Plutomania）：对财富的强迫性的渴望。</t>
  </si>
  <si>
    <t>恐星症（Siderophobia）：对星星的恐惧。</t>
  </si>
  <si>
    <t>欺骗狂（Pseudomania）：无法抑制的执着于撒谎。</t>
  </si>
  <si>
    <t>狭室恐惧症（Stenophobia）：对狭小物件或地点的恐惧。</t>
  </si>
  <si>
    <t>纵火狂（Pyromania）：执着于纵火。</t>
  </si>
  <si>
    <t>对称恐惧症（Symmetrophobia）：对对称的恐惧。</t>
  </si>
  <si>
    <t>提问狂（Questiong-Asking Mania）：执着于提问。</t>
  </si>
  <si>
    <t>活埋恐惧症（Taphephobia）：对于被活埋或墓地的恐惧。</t>
  </si>
  <si>
    <t>挖鼻癖（Rhinotillexomania）：执着于挖鼻子。</t>
  </si>
  <si>
    <t>公牛恐惧症（Taurophobia）：对公牛的恐惧。</t>
  </si>
  <si>
    <t>涂鸦癖（Scribbleomania）：沉迷于涂鸦。</t>
  </si>
  <si>
    <t>电话恐惧症（Telephonophobia）：对电话的恐惧。</t>
  </si>
  <si>
    <t>列车狂（Siderodromomania）：认为火车或类似的依靠轨道交通的旅行方式充满魅力。</t>
  </si>
  <si>
    <t>怪物恐惧症①（Teratophobia）：对怪物的恐惧。</t>
  </si>
  <si>
    <t>臆智症（Sophomania）：臆想自己拥有难以置信的智慧。</t>
  </si>
  <si>
    <t>深海恐惧症（Thalassophobia）：对海洋的恐惧。</t>
  </si>
  <si>
    <t>科技狂（Technomania）：痴迷于新的科技。</t>
  </si>
  <si>
    <t>手术恐惧症（Tomophobia）：对外科手术的恐惧。</t>
  </si>
  <si>
    <t>臆咒狂（Thanatomania）：坚信自己已被某种死亡魔法所诅咒。</t>
  </si>
  <si>
    <t>十三恐惧症（Triskadekaphobia）：对数字 13 的恐惧症。</t>
  </si>
  <si>
    <t>臆神狂（Theomania）：坚信自己是一位神灵。</t>
  </si>
  <si>
    <t>衣物恐惧症（Vestiphobia）：对衣物的恐惧。</t>
  </si>
  <si>
    <t>抓挠癖（Titillomaniac）：抓挠自己的强迫倾向。</t>
  </si>
  <si>
    <t>女巫恐惧症（Wiccaphobia）：对女巫与巫术的恐惧。</t>
  </si>
  <si>
    <t>手术狂（Tomomania）：对进行手术的不正常爱好。</t>
  </si>
  <si>
    <t>黄色恐惧症（Xanthophobia）：对黄色或“黄”字的恐惧。</t>
  </si>
  <si>
    <t>拔毛癖（Trichotillomania）：执着于拔下自己的头发。</t>
  </si>
  <si>
    <t>外语恐惧症（Xenoglossophobia）：对外语的恐惧。</t>
  </si>
  <si>
    <t>臆盲症（Typhlomania）：病理性的失明。</t>
  </si>
  <si>
    <t>异域恐惧症（Xenophobia）：对陌生人或外国人的恐惧。</t>
  </si>
  <si>
    <t>嗜外狂（Xenomania）：痴迷于异国的事物。</t>
  </si>
  <si>
    <t>动物恐惧症（Zoophobia）：对动物的恐惧。</t>
  </si>
  <si>
    <t>喜兽癖（Zoomania）：对待动物的态度近乎疯狂地友好。</t>
  </si>
  <si>
    <t>注释：①催眠恐惧症（Hypnophobia）、恐牙症（牙医恐惧症 \ Odontophobia）、魔法恐惧症（权杖恐惧症\ Rhabdophobia）和怪物恐惧症（畸形恐惧症 Teratophobia）四条疑原文理解有误，目前按原文翻出。</t>
  </si>
  <si>
    <t>该症状表由  Achronidas 翻译。</t>
  </si>
  <si>
    <t>杰克</t>
    <phoneticPr fontId="43" type="noConversion"/>
  </si>
  <si>
    <t>Colorful</t>
    <phoneticPr fontId="43" type="noConversion"/>
  </si>
  <si>
    <t>德州</t>
    <phoneticPr fontId="43" type="noConversion"/>
  </si>
  <si>
    <t>伦敦白教堂</t>
    <phoneticPr fontId="43" type="noConversion"/>
  </si>
  <si>
    <t>小刀</t>
    <phoneticPr fontId="43" type="noConversion"/>
  </si>
  <si>
    <t>开锁器</t>
    <phoneticPr fontId="43" type="noConversion"/>
  </si>
  <si>
    <t>怀表</t>
    <phoneticPr fontId="43" type="noConversion"/>
  </si>
  <si>
    <t>胶皮手套</t>
    <phoneticPr fontId="43" type="noConversion"/>
  </si>
  <si>
    <t>身形均等，动作迅速，有点小帅</t>
    <phoneticPr fontId="43" type="noConversion"/>
  </si>
  <si>
    <t>无</t>
    <phoneticPr fontId="43" type="noConversion"/>
  </si>
  <si>
    <t>愉悦犯</t>
    <phoneticPr fontId="43" type="noConversion"/>
  </si>
  <si>
    <t>孤儿院</t>
    <phoneticPr fontId="43" type="noConversion"/>
  </si>
  <si>
    <t>孤儿院院长赠与自己的怀表</t>
    <phoneticPr fontId="43" type="noConversion"/>
  </si>
  <si>
    <t>性格跳脱，以自己愉悦与否行事</t>
    <phoneticPr fontId="43" type="noConversion"/>
  </si>
  <si>
    <t>孤儿院出身，因为难以维持生计导致自己成为惯偷，平时一直是个愉悦犯，有自己的行事准则，大体上来说是混沌善良的那一种，经常将偷窃得来的财物捐赠给孤儿院。但是在遇到让自己情绪激动的事情上容易失控。变成另一个人的样子。</t>
    <phoneticPr fontId="4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</si>
</sst>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24" formatCode="\$#,##0_);[Red]\(\$#,##0\)"/>
    <numFmt numFmtId="26" formatCode="\$#,##0.00_);[Red]\(\$#,##0.00\)"/>
    <numFmt numFmtId="176" formatCode="\+0;\-0;&quot;±&quot;0"/>
    <numFmt numFmtId="177" formatCode="\/0_ "/>
    <numFmt numFmtId="178" formatCode="\$#,##0;\-\$#,##0"/>
    <numFmt numFmtId="179" formatCode="0_);[Red]\(0\)"/>
    <numFmt numFmtId="182" formatCode="0_ "/>
  </numFmts>
  <fonts count="46" x14ac:knownFonts="1">
    <font>
      <sz val="11"/>
      <name val="等线"/>
      <charset val="134"/>
    </font>
    <font>
      <sz val="11"/>
      <color rgb="FF000000"/>
      <name val="等线"/>
      <charset val="134"/>
    </font>
    <font>
      <b/>
      <sz val="12"/>
      <color rgb="FF000000"/>
      <name val="微软雅黑 Light"/>
      <charset val="134"/>
    </font>
    <font>
      <sz val="11"/>
      <color rgb="FF000000"/>
      <name val="微软雅黑 Light"/>
      <charset val="134"/>
    </font>
    <font>
      <sz val="12"/>
      <color rgb="FF000000"/>
      <name val="微软雅黑 Light"/>
      <charset val="134"/>
    </font>
    <font>
      <sz val="12"/>
      <color rgb="FFFFFFFF"/>
      <name val="微软雅黑 Light"/>
      <charset val="134"/>
    </font>
    <font>
      <sz val="11"/>
      <color rgb="FFFFFFFF"/>
      <name val="微软雅黑"/>
      <charset val="134"/>
    </font>
    <font>
      <sz val="11"/>
      <color rgb="FF000000"/>
      <name val="微软雅黑"/>
      <charset val="134"/>
    </font>
    <font>
      <sz val="11"/>
      <color rgb="FF435369"/>
      <name val="等线"/>
      <charset val="134"/>
    </font>
    <font>
      <sz val="10"/>
      <color rgb="FF000000"/>
      <name val="微软雅黑"/>
      <charset val="134"/>
    </font>
    <font>
      <u/>
      <sz val="12"/>
      <color rgb="FF0463C1"/>
      <name val="微软雅黑 Light"/>
      <charset val="134"/>
    </font>
    <font>
      <sz val="11"/>
      <color rgb="FFFFFFFF"/>
      <name val="微软雅黑 Light"/>
      <charset val="134"/>
    </font>
    <font>
      <sz val="12"/>
      <color rgb="FFFFFFFF"/>
      <name val="Arial"/>
      <family val="2"/>
    </font>
    <font>
      <sz val="10"/>
      <name val="等线"/>
      <charset val="134"/>
    </font>
    <font>
      <sz val="10"/>
      <color rgb="FF000000"/>
      <name val="微软雅黑 Light"/>
      <charset val="134"/>
    </font>
    <font>
      <b/>
      <sz val="10"/>
      <color rgb="FF000000"/>
      <name val="微软雅黑 Light"/>
      <charset val="134"/>
    </font>
    <font>
      <sz val="18"/>
      <name val="等线 Light"/>
      <charset val="134"/>
    </font>
    <font>
      <sz val="18"/>
      <name val="等线"/>
      <charset val="134"/>
    </font>
    <font>
      <b/>
      <sz val="11"/>
      <name val="微软雅黑 Light"/>
      <charset val="134"/>
    </font>
    <font>
      <sz val="11"/>
      <name val="微软雅黑 Light"/>
      <charset val="134"/>
    </font>
    <font>
      <sz val="8"/>
      <color indexed="8"/>
      <name val="Calibri"/>
      <family val="2"/>
    </font>
    <font>
      <sz val="10"/>
      <color indexed="8"/>
      <name val="Calibri"/>
      <family val="2"/>
    </font>
    <font>
      <sz val="10"/>
      <color indexed="8"/>
      <name val="宋体"/>
      <charset val="134"/>
    </font>
    <font>
      <sz val="8"/>
      <color indexed="8"/>
      <name val="宋体"/>
      <charset val="134"/>
    </font>
    <font>
      <sz val="11"/>
      <color rgb="FFC00000"/>
      <name val="微软雅黑 Light"/>
      <charset val="134"/>
    </font>
    <font>
      <sz val="10"/>
      <color rgb="FF7F7F7F"/>
      <name val="微软雅黑"/>
      <charset val="134"/>
    </font>
    <font>
      <sz val="8"/>
      <color rgb="FF000000"/>
      <name val="微软雅黑"/>
      <charset val="134"/>
    </font>
    <font>
      <sz val="10"/>
      <color rgb="FFFFFFFF"/>
      <name val="微软雅黑"/>
      <charset val="134"/>
    </font>
    <font>
      <sz val="11"/>
      <color rgb="FF7F7F7F"/>
      <name val="微软雅黑"/>
      <charset val="134"/>
    </font>
    <font>
      <sz val="9"/>
      <color rgb="FF000000"/>
      <name val="微软雅黑"/>
      <charset val="134"/>
    </font>
    <font>
      <sz val="10"/>
      <name val="微软雅黑"/>
      <charset val="134"/>
    </font>
    <font>
      <sz val="12"/>
      <color rgb="FF000000"/>
      <name val="微软雅黑"/>
      <charset val="134"/>
    </font>
    <font>
      <sz val="11"/>
      <color rgb="FF000000"/>
      <name val="黑体"/>
      <charset val="134"/>
    </font>
    <font>
      <sz val="11"/>
      <name val="微软雅黑"/>
      <charset val="134"/>
    </font>
    <font>
      <sz val="11"/>
      <color rgb="FFADAAAA"/>
      <name val="微软雅黑"/>
      <charset val="134"/>
    </font>
    <font>
      <sz val="11"/>
      <color rgb="FFBFBFBF"/>
      <name val="微软雅黑"/>
      <charset val="134"/>
    </font>
    <font>
      <b/>
      <sz val="10"/>
      <color rgb="FFFFFFFF"/>
      <name val="微软雅黑"/>
      <charset val="134"/>
    </font>
    <font>
      <b/>
      <sz val="10"/>
      <color rgb="FF000000"/>
      <name val="微软雅黑"/>
      <charset val="134"/>
    </font>
    <font>
      <sz val="9"/>
      <color rgb="FF7F7F7F"/>
      <name val="微软雅黑"/>
      <charset val="134"/>
    </font>
    <font>
      <u/>
      <sz val="11"/>
      <color rgb="FF0000FF"/>
      <name val="等线"/>
      <charset val="134"/>
      <scheme val="minor"/>
    </font>
    <font>
      <b/>
      <sz val="11"/>
      <color rgb="FF000000"/>
      <name val="微软雅黑 Light"/>
      <charset val="134"/>
    </font>
    <font>
      <b/>
      <sz val="11"/>
      <color rgb="FFFF0000"/>
      <name val="微软雅黑 Light"/>
      <charset val="134"/>
    </font>
    <font>
      <sz val="11"/>
      <name val="等线"/>
      <charset val="134"/>
    </font>
    <font>
      <sz val="9"/>
      <name val="等线"/>
      <family val="3"/>
      <charset val="134"/>
    </font>
    <font>
      <sz val="11"/>
      <color rgb="FF000000"/>
      <name val="微软雅黑"/>
      <family val="2"/>
      <charset val="134"/>
    </font>
    <font>
      <sz val="11"/>
      <name val="微软雅黑"/>
      <family val="2"/>
      <charset val="134"/>
    </font>
  </fonts>
  <fills count="14">
    <fill>
      <patternFill patternType="none"/>
    </fill>
    <fill>
      <patternFill patternType="gray125"/>
    </fill>
    <fill>
      <patternFill patternType="solid">
        <fgColor rgb="FF5C9BD5"/>
        <bgColor rgb="FF5C9BD5"/>
      </patternFill>
    </fill>
    <fill>
      <patternFill patternType="solid">
        <fgColor rgb="FF5C9BD5"/>
        <bgColor indexed="64"/>
      </patternFill>
    </fill>
    <fill>
      <patternFill patternType="solid">
        <fgColor rgb="FFDEEAF6"/>
        <bgColor indexed="64"/>
      </patternFill>
    </fill>
    <fill>
      <patternFill patternType="solid">
        <fgColor rgb="FF9DC2E5"/>
        <bgColor indexed="64"/>
      </patternFill>
    </fill>
    <fill>
      <patternFill patternType="solid">
        <fgColor rgb="FFFFFFFF"/>
        <bgColor indexed="64"/>
      </patternFill>
    </fill>
    <fill>
      <patternFill patternType="solid">
        <fgColor rgb="FFBED7EE"/>
        <bgColor indexed="64"/>
      </patternFill>
    </fill>
    <fill>
      <patternFill patternType="solid">
        <fgColor rgb="FFE2EFD9"/>
        <bgColor indexed="64"/>
      </patternFill>
    </fill>
    <fill>
      <patternFill patternType="solid">
        <fgColor rgb="FFFFF2CB"/>
        <bgColor indexed="64"/>
      </patternFill>
    </fill>
    <fill>
      <patternFill patternType="solid">
        <fgColor rgb="FFFBE4D5"/>
        <bgColor indexed="64"/>
      </patternFill>
    </fill>
    <fill>
      <patternFill patternType="solid">
        <fgColor rgb="FF8FABDB"/>
        <bgColor indexed="64"/>
      </patternFill>
    </fill>
    <fill>
      <patternFill patternType="solid">
        <fgColor rgb="FF9DC3E5"/>
        <bgColor indexed="64"/>
      </patternFill>
    </fill>
    <fill>
      <patternFill patternType="solid">
        <fgColor rgb="FFD9E3F3"/>
        <bgColor indexed="64"/>
      </patternFill>
    </fill>
  </fills>
  <borders count="107">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rgb="FF5C9BD5"/>
      </top>
      <bottom style="medium">
        <color auto="1"/>
      </bottom>
      <diagonal/>
    </border>
    <border>
      <left style="thin">
        <color rgb="FFBFBFBF"/>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right style="thin">
        <color rgb="FFBFBFBF"/>
      </right>
      <top style="thin">
        <color rgb="FFBFBFBF"/>
      </top>
      <bottom style="thin">
        <color rgb="FFBFBFBF"/>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medium">
        <color auto="1"/>
      </left>
      <right style="thin">
        <color rgb="FFBFBFBF"/>
      </right>
      <top style="medium">
        <color auto="1"/>
      </top>
      <bottom style="thin">
        <color rgb="FFBFBFBF"/>
      </bottom>
      <diagonal/>
    </border>
    <border>
      <left style="thin">
        <color rgb="FFBFBFBF"/>
      </left>
      <right style="thin">
        <color rgb="FFBFBFBF"/>
      </right>
      <top style="medium">
        <color auto="1"/>
      </top>
      <bottom style="thin">
        <color rgb="FFBFBFBF"/>
      </bottom>
      <diagonal/>
    </border>
    <border>
      <left style="medium">
        <color auto="1"/>
      </left>
      <right style="thin">
        <color rgb="FFBFBFBF"/>
      </right>
      <top style="thin">
        <color rgb="FFBFBFBF"/>
      </top>
      <bottom style="thin">
        <color rgb="FFBFBFBF"/>
      </bottom>
      <diagonal/>
    </border>
    <border>
      <left style="medium">
        <color auto="1"/>
      </left>
      <right style="thin">
        <color rgb="FFBFBFBF"/>
      </right>
      <top style="thin">
        <color rgb="FFBFBFBF"/>
      </top>
      <bottom style="medium">
        <color auto="1"/>
      </bottom>
      <diagonal/>
    </border>
    <border>
      <left style="thin">
        <color rgb="FFBFBFBF"/>
      </left>
      <right style="thin">
        <color rgb="FFBFBFBF"/>
      </right>
      <top style="thin">
        <color rgb="FFBFBFBF"/>
      </top>
      <bottom style="medium">
        <color auto="1"/>
      </bottom>
      <diagonal/>
    </border>
    <border>
      <left style="medium">
        <color auto="1"/>
      </left>
      <right style="thin">
        <color rgb="FFBFBFBF"/>
      </right>
      <top style="medium">
        <color auto="1"/>
      </top>
      <bottom style="medium">
        <color auto="1"/>
      </bottom>
      <diagonal/>
    </border>
    <border>
      <left style="thin">
        <color rgb="FFBFBFBF"/>
      </left>
      <right style="thin">
        <color rgb="FFBFBFBF"/>
      </right>
      <top style="medium">
        <color auto="1"/>
      </top>
      <bottom style="medium">
        <color auto="1"/>
      </bottom>
      <diagonal/>
    </border>
    <border>
      <left style="thin">
        <color rgb="FFBFBFBF"/>
      </left>
      <right/>
      <top style="thin">
        <color rgb="FFBFBFBF"/>
      </top>
      <bottom/>
      <diagonal/>
    </border>
    <border>
      <left/>
      <right/>
      <top style="thin">
        <color rgb="FFBFBFBF"/>
      </top>
      <bottom/>
      <diagonal/>
    </border>
    <border>
      <left style="thin">
        <color rgb="FFBFBFBF"/>
      </left>
      <right/>
      <top/>
      <bottom style="medium">
        <color auto="1"/>
      </bottom>
      <diagonal/>
    </border>
    <border>
      <left style="thin">
        <color rgb="FFBFBFBF"/>
      </left>
      <right style="medium">
        <color auto="1"/>
      </right>
      <top style="medium">
        <color auto="1"/>
      </top>
      <bottom style="thin">
        <color rgb="FFBFBFBF"/>
      </bottom>
      <diagonal/>
    </border>
    <border>
      <left style="thin">
        <color rgb="FFBFBFBF"/>
      </left>
      <right style="medium">
        <color auto="1"/>
      </right>
      <top style="thin">
        <color rgb="FFBFBFBF"/>
      </top>
      <bottom style="thin">
        <color rgb="FFBFBFBF"/>
      </bottom>
      <diagonal/>
    </border>
    <border>
      <left/>
      <right style="medium">
        <color auto="1"/>
      </right>
      <top style="thin">
        <color rgb="FFBFBFBF"/>
      </top>
      <bottom/>
      <diagonal/>
    </border>
    <border>
      <left style="thin">
        <color rgb="FFBFBFBF"/>
      </left>
      <right style="medium">
        <color auto="1"/>
      </right>
      <top style="medium">
        <color auto="1"/>
      </top>
      <bottom style="medium">
        <color auto="1"/>
      </bottom>
      <diagonal/>
    </border>
    <border>
      <left style="thin">
        <color rgb="FFBFBFBF"/>
      </left>
      <right style="medium">
        <color auto="1"/>
      </right>
      <top style="thin">
        <color rgb="FFBFBFBF"/>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rgb="FF5C9BD5"/>
      </right>
      <top style="medium">
        <color rgb="FF5C9BD5"/>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thin">
        <color auto="1"/>
      </left>
      <right/>
      <top/>
      <bottom/>
      <diagonal/>
    </border>
    <border>
      <left style="medium">
        <color auto="1"/>
      </left>
      <right/>
      <top style="medium">
        <color auto="1"/>
      </top>
      <bottom style="thin">
        <color rgb="FFBFBFBF"/>
      </bottom>
      <diagonal/>
    </border>
    <border>
      <left/>
      <right/>
      <top style="medium">
        <color auto="1"/>
      </top>
      <bottom style="thin">
        <color rgb="FFBFBFBF"/>
      </bottom>
      <diagonal/>
    </border>
    <border>
      <left style="thin">
        <color rgb="FFBFBFBF"/>
      </left>
      <right/>
      <top style="thin">
        <color rgb="FFBFBFBF"/>
      </top>
      <bottom style="medium">
        <color auto="1"/>
      </bottom>
      <diagonal/>
    </border>
    <border>
      <left/>
      <right/>
      <top style="medium">
        <color auto="1"/>
      </top>
      <bottom style="medium">
        <color auto="1"/>
      </bottom>
      <diagonal/>
    </border>
    <border>
      <left/>
      <right/>
      <top style="thin">
        <color rgb="FFBFBFBF"/>
      </top>
      <bottom style="thin">
        <color rgb="FFBFBFBF"/>
      </bottom>
      <diagonal/>
    </border>
    <border>
      <left/>
      <right style="thin">
        <color rgb="FFFFFFFF"/>
      </right>
      <top style="thin">
        <color rgb="FFBFBFBF"/>
      </top>
      <bottom style="thin">
        <color rgb="FFBFBFBF"/>
      </bottom>
      <diagonal/>
    </border>
    <border>
      <left/>
      <right/>
      <top style="thin">
        <color rgb="FFBFBFBF"/>
      </top>
      <bottom style="medium">
        <color auto="1"/>
      </bottom>
      <diagonal/>
    </border>
    <border>
      <left style="medium">
        <color rgb="FF000000"/>
      </left>
      <right/>
      <top style="thin">
        <color rgb="FFBFBFBF"/>
      </top>
      <bottom style="thin">
        <color rgb="FFBFBFBF"/>
      </bottom>
      <diagonal/>
    </border>
    <border>
      <left style="medium">
        <color rgb="FF000000"/>
      </left>
      <right style="thin">
        <color rgb="FFBFBFBF"/>
      </right>
      <top style="thin">
        <color rgb="FFBFBFBF"/>
      </top>
      <bottom style="thin">
        <color rgb="FFBFBFBF"/>
      </bottom>
      <diagonal/>
    </border>
    <border>
      <left style="medium">
        <color rgb="FF000000"/>
      </left>
      <right style="thin">
        <color rgb="FFBFBFBF"/>
      </right>
      <top style="thin">
        <color rgb="FFBFBFBF"/>
      </top>
      <bottom style="medium">
        <color rgb="FF000000"/>
      </bottom>
      <diagonal/>
    </border>
    <border>
      <left style="thin">
        <color rgb="FFBFBFBF"/>
      </left>
      <right style="thin">
        <color rgb="FFBFBFBF"/>
      </right>
      <top style="thin">
        <color rgb="FFBFBFBF"/>
      </top>
      <bottom style="medium">
        <color rgb="FF000000"/>
      </bottom>
      <diagonal/>
    </border>
    <border>
      <left style="medium">
        <color auto="1"/>
      </left>
      <right/>
      <top style="thin">
        <color rgb="FFBFBFBF"/>
      </top>
      <bottom style="thin">
        <color rgb="FFBFBFBF"/>
      </bottom>
      <diagonal/>
    </border>
    <border>
      <left style="medium">
        <color auto="1"/>
      </left>
      <right/>
      <top style="thin">
        <color rgb="FFBFBFBF"/>
      </top>
      <bottom/>
      <diagonal/>
    </border>
    <border>
      <left style="thin">
        <color rgb="FFBFBFBF"/>
      </left>
      <right/>
      <top style="medium">
        <color auto="1"/>
      </top>
      <bottom style="thin">
        <color rgb="FFBFBFBF"/>
      </bottom>
      <diagonal/>
    </border>
    <border>
      <left/>
      <right style="thin">
        <color rgb="FFBFBFBF"/>
      </right>
      <top style="medium">
        <color auto="1"/>
      </top>
      <bottom style="thin">
        <color rgb="FFBFBFBF"/>
      </bottom>
      <diagonal/>
    </border>
    <border>
      <left/>
      <right style="thin">
        <color rgb="FFBFBFBF"/>
      </right>
      <top style="thin">
        <color rgb="FFBFBFBF"/>
      </top>
      <bottom style="medium">
        <color auto="1"/>
      </bottom>
      <diagonal/>
    </border>
    <border>
      <left style="thin">
        <color rgb="FFBFBFBF"/>
      </left>
      <right style="thin">
        <color rgb="FFBFBFBF"/>
      </right>
      <top style="medium">
        <color auto="1"/>
      </top>
      <bottom/>
      <diagonal/>
    </border>
    <border>
      <left style="thin">
        <color rgb="FFCFCDCD"/>
      </left>
      <right style="thin">
        <color rgb="FFCFCDCD"/>
      </right>
      <top style="thin">
        <color rgb="FFCFCDCD"/>
      </top>
      <bottom style="thin">
        <color rgb="FFCFCDCD"/>
      </bottom>
      <diagonal/>
    </border>
    <border>
      <left style="thin">
        <color rgb="FFCFCDCD"/>
      </left>
      <right style="thin">
        <color rgb="FFCFCDCD"/>
      </right>
      <top/>
      <bottom style="thin">
        <color rgb="FFCFCDCD"/>
      </bottom>
      <diagonal/>
    </border>
    <border>
      <left style="thin">
        <color rgb="FFCFCDCD"/>
      </left>
      <right style="thin">
        <color rgb="FFCFCDCD"/>
      </right>
      <top style="thin">
        <color rgb="FFCFCDCD"/>
      </top>
      <bottom style="medium">
        <color rgb="FF000000"/>
      </bottom>
      <diagonal/>
    </border>
    <border>
      <left/>
      <right style="thin">
        <color rgb="FFCFCDCD"/>
      </right>
      <top style="thin">
        <color rgb="FFBFBFBF"/>
      </top>
      <bottom style="thin">
        <color rgb="FFBFBFBF"/>
      </bottom>
      <diagonal/>
    </border>
    <border>
      <left style="thin">
        <color rgb="FFCFCDCD"/>
      </left>
      <right/>
      <top style="thin">
        <color rgb="FFBFBFBF"/>
      </top>
      <bottom style="thin">
        <color rgb="FFCFCDCD"/>
      </bottom>
      <diagonal/>
    </border>
    <border>
      <left/>
      <right/>
      <top style="thin">
        <color rgb="FFBFBFBF"/>
      </top>
      <bottom style="thin">
        <color rgb="FFCFCDCD"/>
      </bottom>
      <diagonal/>
    </border>
    <border>
      <left style="thin">
        <color rgb="FFBFBFBF"/>
      </left>
      <right style="double">
        <color auto="1"/>
      </right>
      <top style="medium">
        <color auto="1"/>
      </top>
      <bottom style="thin">
        <color rgb="FFBFBFBF"/>
      </bottom>
      <diagonal/>
    </border>
    <border>
      <left style="double">
        <color auto="1"/>
      </left>
      <right style="thin">
        <color rgb="FFBFBFBF"/>
      </right>
      <top style="medium">
        <color auto="1"/>
      </top>
      <bottom style="thin">
        <color rgb="FFBFBFBF"/>
      </bottom>
      <diagonal/>
    </border>
    <border>
      <left style="thin">
        <color rgb="FFBFBFBF"/>
      </left>
      <right style="double">
        <color auto="1"/>
      </right>
      <top style="thin">
        <color rgb="FFBFBFBF"/>
      </top>
      <bottom style="medium">
        <color auto="1"/>
      </bottom>
      <diagonal/>
    </border>
    <border>
      <left style="double">
        <color auto="1"/>
      </left>
      <right style="thin">
        <color rgb="FFBFBFBF"/>
      </right>
      <top style="thin">
        <color rgb="FFBFBFBF"/>
      </top>
      <bottom style="medium">
        <color auto="1"/>
      </bottom>
      <diagonal/>
    </border>
    <border>
      <left/>
      <right style="thin">
        <color rgb="FFBFBFBF"/>
      </right>
      <top style="thin">
        <color rgb="FFBFBFBF"/>
      </top>
      <bottom/>
      <diagonal/>
    </border>
    <border>
      <left style="thin">
        <color rgb="FFBFBFBF"/>
      </left>
      <right style="thin">
        <color rgb="FFBFBFBF"/>
      </right>
      <top style="thin">
        <color rgb="FFBFBFBF"/>
      </top>
      <bottom/>
      <diagonal/>
    </border>
    <border>
      <left/>
      <right style="thin">
        <color rgb="FFBFBFBF"/>
      </right>
      <top/>
      <bottom style="thin">
        <color rgb="FFBFBFBF"/>
      </bottom>
      <diagonal/>
    </border>
    <border>
      <left style="thin">
        <color rgb="FFBFBFBF"/>
      </left>
      <right style="thin">
        <color rgb="FFBFBFBF"/>
      </right>
      <top/>
      <bottom style="thin">
        <color rgb="FFBFBFBF"/>
      </bottom>
      <diagonal/>
    </border>
    <border>
      <left/>
      <right style="thin">
        <color rgb="FFBFBFBF"/>
      </right>
      <top style="thin">
        <color rgb="FFBFBFBF"/>
      </top>
      <bottom style="thin">
        <color rgb="FFE6E4E4"/>
      </bottom>
      <diagonal/>
    </border>
    <border>
      <left style="thin">
        <color rgb="FFBFBFBF"/>
      </left>
      <right style="thin">
        <color rgb="FFBFBFBF"/>
      </right>
      <top style="thin">
        <color rgb="FFBFBFBF"/>
      </top>
      <bottom style="thin">
        <color rgb="FFE6E4E4"/>
      </bottom>
      <diagonal/>
    </border>
    <border>
      <left/>
      <right style="thin">
        <color rgb="FFBFBFBF"/>
      </right>
      <top style="thin">
        <color rgb="FFBFBFBF"/>
      </top>
      <bottom style="thin">
        <color rgb="FFCFCDCD"/>
      </bottom>
      <diagonal/>
    </border>
    <border>
      <left style="thin">
        <color rgb="FFBFBFBF"/>
      </left>
      <right style="thin">
        <color rgb="FFBFBFBF"/>
      </right>
      <top style="thin">
        <color rgb="FFBFBFBF"/>
      </top>
      <bottom style="thin">
        <color rgb="FFCFCDCD"/>
      </bottom>
      <diagonal/>
    </border>
    <border>
      <left/>
      <right style="thin">
        <color rgb="FFBFBFBF"/>
      </right>
      <top/>
      <bottom style="thin">
        <color rgb="FFCFCDCD"/>
      </bottom>
      <diagonal/>
    </border>
    <border>
      <left style="thin">
        <color rgb="FFBFBFBF"/>
      </left>
      <right style="thin">
        <color rgb="FFBFBFBF"/>
      </right>
      <top/>
      <bottom style="thin">
        <color rgb="FFCFCDCD"/>
      </bottom>
      <diagonal/>
    </border>
    <border>
      <left style="thin">
        <color auto="1"/>
      </left>
      <right/>
      <top style="thin">
        <color rgb="FFBFBFBF"/>
      </top>
      <bottom style="thin">
        <color rgb="FFBFBFBF"/>
      </bottom>
      <diagonal/>
    </border>
    <border>
      <left/>
      <right style="medium">
        <color auto="1"/>
      </right>
      <top style="medium">
        <color auto="1"/>
      </top>
      <bottom style="thin">
        <color rgb="FFBFBFBF"/>
      </bottom>
      <diagonal/>
    </border>
    <border>
      <left/>
      <right style="medium">
        <color auto="1"/>
      </right>
      <top style="thin">
        <color rgb="FFBFBFBF"/>
      </top>
      <bottom style="thin">
        <color rgb="FFBFBFBF"/>
      </bottom>
      <diagonal/>
    </border>
    <border>
      <left/>
      <right style="medium">
        <color auto="1"/>
      </right>
      <top style="thin">
        <color rgb="FFBFBFBF"/>
      </top>
      <bottom style="medium">
        <color auto="1"/>
      </bottom>
      <diagonal/>
    </border>
    <border>
      <left/>
      <right style="thin">
        <color auto="1"/>
      </right>
      <top style="thin">
        <color rgb="FFBFBFBF"/>
      </top>
      <bottom style="thin">
        <color rgb="FFBFBFBF"/>
      </bottom>
      <diagonal/>
    </border>
    <border>
      <left style="thin">
        <color rgb="FFBFBFBF"/>
      </left>
      <right/>
      <top/>
      <bottom style="thin">
        <color rgb="FFBFBFBF"/>
      </bottom>
      <diagonal/>
    </border>
    <border>
      <left style="thin">
        <color rgb="FFBFBFBF"/>
      </left>
      <right style="double">
        <color rgb="FF7F7F7F"/>
      </right>
      <top style="thin">
        <color rgb="FFBFBFBF"/>
      </top>
      <bottom style="thin">
        <color rgb="FFBFBFBF"/>
      </bottom>
      <diagonal/>
    </border>
    <border>
      <left style="thin">
        <color rgb="FFBFBFBF"/>
      </left>
      <right style="double">
        <color rgb="FF7F7F7F"/>
      </right>
      <top style="thin">
        <color rgb="FFBFBFBF"/>
      </top>
      <bottom style="medium">
        <color auto="1"/>
      </bottom>
      <diagonal/>
    </border>
    <border>
      <left/>
      <right style="thin">
        <color rgb="FFBFBFBF"/>
      </right>
      <top/>
      <bottom style="medium">
        <color auto="1"/>
      </bottom>
      <diagonal/>
    </border>
    <border>
      <left/>
      <right style="thin">
        <color rgb="FFCFCDCD"/>
      </right>
      <top style="thin">
        <color rgb="FFBFBFBF"/>
      </top>
      <bottom style="medium">
        <color auto="1"/>
      </bottom>
      <diagonal/>
    </border>
    <border>
      <left style="thin">
        <color rgb="FFCFCDCD"/>
      </left>
      <right style="thin">
        <color rgb="FFCFCDCD"/>
      </right>
      <top style="thin">
        <color rgb="FFCFCDCD"/>
      </top>
      <bottom style="medium">
        <color auto="1"/>
      </bottom>
      <diagonal/>
    </border>
    <border>
      <left/>
      <right/>
      <top/>
      <bottom style="thin">
        <color rgb="FFBFBFBF"/>
      </bottom>
      <diagonal/>
    </border>
    <border>
      <left style="thin">
        <color rgb="FFCFCDCD"/>
      </left>
      <right/>
      <top style="thin">
        <color rgb="FFBFBFBF"/>
      </top>
      <bottom style="thin">
        <color rgb="FFBFBFBF"/>
      </bottom>
      <diagonal/>
    </border>
    <border>
      <left style="double">
        <color auto="1"/>
      </left>
      <right/>
      <top style="medium">
        <color auto="1"/>
      </top>
      <bottom style="thin">
        <color rgb="FFBFBFBF"/>
      </bottom>
      <diagonal/>
    </border>
    <border>
      <left style="double">
        <color auto="1"/>
      </left>
      <right/>
      <top/>
      <bottom style="medium">
        <color auto="1"/>
      </bottom>
      <diagonal/>
    </border>
    <border>
      <left style="medium">
        <color auto="1"/>
      </left>
      <right style="thin">
        <color auto="1"/>
      </right>
      <top style="thin">
        <color auto="1"/>
      </top>
      <bottom style="double">
        <color auto="1"/>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right style="medium">
        <color auto="1"/>
      </right>
      <top/>
      <bottom style="thin">
        <color rgb="FFBFBFBF"/>
      </bottom>
      <diagonal/>
    </border>
    <border>
      <left style="medium">
        <color auto="1"/>
      </left>
      <right/>
      <top/>
      <bottom style="thin">
        <color rgb="FFBFBFBF"/>
      </bottom>
      <diagonal/>
    </border>
    <border>
      <left style="thin">
        <color auto="1"/>
      </left>
      <right style="medium">
        <color auto="1"/>
      </right>
      <top style="thin">
        <color auto="1"/>
      </top>
      <bottom style="double">
        <color auto="1"/>
      </bottom>
      <diagonal/>
    </border>
    <border>
      <left style="thin">
        <color auto="1"/>
      </left>
      <right style="medium">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top style="thin">
        <color auto="1"/>
      </top>
      <bottom/>
      <diagonal/>
    </border>
  </borders>
  <cellStyleXfs count="3">
    <xf numFmtId="0" fontId="0" fillId="0" borderId="0" applyBorder="0">
      <alignment vertical="center"/>
    </xf>
    <xf numFmtId="0" fontId="42" fillId="0" borderId="0" applyBorder="0">
      <alignment vertical="top"/>
      <protection locked="0"/>
    </xf>
    <xf numFmtId="0" fontId="39" fillId="0" borderId="0" applyNumberFormat="0" applyFill="0" applyBorder="0" applyAlignment="0" applyProtection="0">
      <alignment vertical="center"/>
    </xf>
  </cellStyleXfs>
  <cellXfs count="777">
    <xf numFmtId="0" fontId="0" fillId="0" borderId="0" xfId="0">
      <alignment vertical="center"/>
    </xf>
    <xf numFmtId="0" fontId="1" fillId="0" borderId="0" xfId="0" applyFont="1" applyAlignment="1">
      <alignment vertical="center" wrapText="1"/>
    </xf>
    <xf numFmtId="49" fontId="2" fillId="2" borderId="1" xfId="1" applyNumberFormat="1" applyFont="1" applyFill="1" applyBorder="1" applyAlignment="1" applyProtection="1">
      <alignment horizontal="center" vertical="top" wrapText="1"/>
    </xf>
    <xf numFmtId="49" fontId="3" fillId="0" borderId="2" xfId="1" applyNumberFormat="1" applyFont="1" applyBorder="1" applyAlignment="1" applyProtection="1">
      <alignment horizontal="left" vertical="center" wrapText="1"/>
    </xf>
    <xf numFmtId="0" fontId="4" fillId="0" borderId="0" xfId="0" applyFont="1" applyAlignment="1">
      <alignment horizontal="center" vertical="center"/>
    </xf>
    <xf numFmtId="49" fontId="4" fillId="0" borderId="0" xfId="0" applyNumberFormat="1" applyFont="1" applyAlignment="1">
      <alignment horizontal="center" vertical="center"/>
    </xf>
    <xf numFmtId="0" fontId="5" fillId="3" borderId="3" xfId="0" applyFont="1" applyFill="1" applyBorder="1" applyAlignment="1" applyProtection="1">
      <alignment horizontal="center" vertical="center"/>
      <protection locked="0"/>
    </xf>
    <xf numFmtId="0" fontId="4" fillId="4" borderId="3" xfId="0" applyFont="1" applyFill="1" applyBorder="1" applyAlignment="1" applyProtection="1">
      <alignment horizontal="center" vertical="center"/>
      <protection locked="0"/>
    </xf>
    <xf numFmtId="0" fontId="4" fillId="4" borderId="3" xfId="0" applyNumberFormat="1" applyFont="1" applyFill="1" applyBorder="1" applyAlignment="1" applyProtection="1">
      <alignment horizontal="center" vertical="center"/>
      <protection locked="0"/>
    </xf>
    <xf numFmtId="0" fontId="4" fillId="0" borderId="3" xfId="0" applyFont="1" applyBorder="1" applyAlignment="1" applyProtection="1">
      <alignment horizontal="center" vertical="center"/>
      <protection locked="0"/>
    </xf>
    <xf numFmtId="49" fontId="4" fillId="4" borderId="3" xfId="0" applyNumberFormat="1" applyFont="1" applyFill="1" applyBorder="1" applyAlignment="1" applyProtection="1">
      <alignment horizontal="center" vertical="center"/>
      <protection locked="0"/>
    </xf>
    <xf numFmtId="0" fontId="4" fillId="0" borderId="0" xfId="0" applyFont="1">
      <alignment vertical="center"/>
    </xf>
    <xf numFmtId="0" fontId="6" fillId="0" borderId="0" xfId="0" applyFont="1" applyAlignment="1">
      <alignment horizontal="center" vertical="center"/>
    </xf>
    <xf numFmtId="0" fontId="7" fillId="0" borderId="0" xfId="0" applyFont="1" applyAlignment="1">
      <alignment horizontal="center" vertical="center"/>
    </xf>
    <xf numFmtId="24" fontId="7" fillId="0" borderId="0" xfId="0" applyNumberFormat="1" applyFont="1" applyAlignment="1">
      <alignment horizontal="center" vertical="center"/>
    </xf>
    <xf numFmtId="0" fontId="7" fillId="5" borderId="8" xfId="0" applyFont="1" applyFill="1" applyBorder="1" applyAlignment="1">
      <alignment horizontal="center" vertical="center"/>
    </xf>
    <xf numFmtId="0" fontId="7" fillId="5" borderId="0" xfId="0" applyFont="1" applyFill="1" applyAlignment="1">
      <alignment horizontal="center" vertical="center"/>
    </xf>
    <xf numFmtId="0" fontId="7" fillId="0" borderId="8" xfId="0" applyFont="1" applyBorder="1" applyAlignment="1">
      <alignment horizontal="center" vertical="center"/>
    </xf>
    <xf numFmtId="0" fontId="7" fillId="4" borderId="8" xfId="0" applyFont="1" applyFill="1" applyBorder="1" applyAlignment="1">
      <alignment horizontal="center" vertical="center"/>
    </xf>
    <xf numFmtId="0" fontId="7" fillId="4" borderId="0" xfId="0" applyFont="1" applyFill="1" applyAlignment="1">
      <alignment horizontal="center" vertical="center"/>
    </xf>
    <xf numFmtId="0" fontId="7" fillId="4" borderId="9" xfId="0" applyFont="1" applyFill="1" applyBorder="1" applyAlignment="1">
      <alignment horizontal="center" vertical="center"/>
    </xf>
    <xf numFmtId="0" fontId="7" fillId="4" borderId="10" xfId="0" applyFont="1" applyFill="1" applyBorder="1" applyAlignment="1">
      <alignment horizontal="center" vertical="center"/>
    </xf>
    <xf numFmtId="49" fontId="7" fillId="0" borderId="0" xfId="0" applyNumberFormat="1" applyFont="1" applyAlignment="1">
      <alignment horizontal="center" vertical="center"/>
    </xf>
    <xf numFmtId="0" fontId="7" fillId="5" borderId="12" xfId="0" applyFont="1" applyFill="1" applyBorder="1" applyAlignment="1">
      <alignment horizontal="center" vertical="center"/>
    </xf>
    <xf numFmtId="26" fontId="7" fillId="0" borderId="12" xfId="0" applyNumberFormat="1" applyFont="1" applyBorder="1" applyAlignment="1">
      <alignment horizontal="center" vertical="center"/>
    </xf>
    <xf numFmtId="24" fontId="7" fillId="4" borderId="12" xfId="0" applyNumberFormat="1" applyFont="1" applyFill="1" applyBorder="1" applyAlignment="1">
      <alignment horizontal="center" vertical="center"/>
    </xf>
    <xf numFmtId="24" fontId="7" fillId="0" borderId="12" xfId="0" applyNumberFormat="1" applyFont="1" applyBorder="1" applyAlignment="1">
      <alignment horizontal="center" vertical="center"/>
    </xf>
    <xf numFmtId="24" fontId="7" fillId="4" borderId="13" xfId="0" applyNumberFormat="1" applyFont="1" applyFill="1" applyBorder="1" applyAlignment="1">
      <alignment horizontal="center" vertical="center"/>
    </xf>
    <xf numFmtId="0" fontId="7" fillId="0" borderId="12" xfId="0" applyFont="1" applyBorder="1" applyAlignment="1">
      <alignment horizontal="left" vertical="center" wrapText="1"/>
    </xf>
    <xf numFmtId="0" fontId="7" fillId="0" borderId="0" xfId="0" applyFont="1">
      <alignment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7" fillId="5" borderId="8" xfId="0" applyFont="1" applyFill="1" applyBorder="1" applyAlignment="1">
      <alignment horizontal="center" vertical="center" wrapText="1"/>
    </xf>
    <xf numFmtId="0" fontId="7" fillId="5" borderId="12" xfId="0" applyFont="1" applyFill="1" applyBorder="1" applyAlignment="1">
      <alignment horizontal="center" vertical="center" wrapText="1"/>
    </xf>
    <xf numFmtId="0" fontId="7" fillId="0" borderId="8" xfId="0" applyFont="1" applyBorder="1" applyAlignment="1">
      <alignment horizontal="center" vertical="center" wrapText="1"/>
    </xf>
    <xf numFmtId="0" fontId="7" fillId="4" borderId="8" xfId="0" applyFont="1" applyFill="1" applyBorder="1" applyAlignment="1">
      <alignment horizontal="center" vertical="center" wrapText="1"/>
    </xf>
    <xf numFmtId="0" fontId="7" fillId="4" borderId="12" xfId="0" applyFont="1" applyFill="1" applyBorder="1" applyAlignment="1">
      <alignment horizontal="left" vertical="center" wrapText="1"/>
    </xf>
    <xf numFmtId="0" fontId="7" fillId="4" borderId="9" xfId="0" applyFont="1" applyFill="1" applyBorder="1" applyAlignment="1">
      <alignment horizontal="center" vertical="center" wrapText="1"/>
    </xf>
    <xf numFmtId="0" fontId="7" fillId="4" borderId="13" xfId="0" applyFont="1" applyFill="1" applyBorder="1" applyAlignment="1">
      <alignment horizontal="left" vertical="center" wrapText="1"/>
    </xf>
    <xf numFmtId="0" fontId="1" fillId="0" borderId="0" xfId="0" applyFont="1" applyAlignment="1" applyProtection="1">
      <alignment horizontal="center" vertical="center" wrapText="1"/>
      <protection hidden="1"/>
    </xf>
    <xf numFmtId="0" fontId="1" fillId="0" borderId="0" xfId="0" applyFont="1" applyAlignment="1" applyProtection="1">
      <alignment horizontal="left" vertical="center" wrapText="1"/>
      <protection hidden="1"/>
    </xf>
    <xf numFmtId="0" fontId="7" fillId="5" borderId="8" xfId="0" applyFont="1" applyFill="1" applyBorder="1" applyAlignment="1" applyProtection="1">
      <alignment horizontal="center" vertical="center"/>
      <protection hidden="1"/>
    </xf>
    <xf numFmtId="0" fontId="7" fillId="5" borderId="12" xfId="0" applyFont="1" applyFill="1" applyBorder="1" applyAlignment="1" applyProtection="1">
      <alignment horizontal="center" vertical="center" wrapText="1"/>
      <protection hidden="1"/>
    </xf>
    <xf numFmtId="0" fontId="7" fillId="0" borderId="9" xfId="0" applyFont="1" applyBorder="1" applyAlignment="1" applyProtection="1">
      <alignment horizontal="center" vertical="center"/>
      <protection locked="0" hidden="1"/>
    </xf>
    <xf numFmtId="0" fontId="7" fillId="0" borderId="13" xfId="0" applyFont="1" applyBorder="1" applyAlignment="1" applyProtection="1">
      <alignment horizontal="left" vertical="center" wrapText="1"/>
      <protection locked="0" hidden="1"/>
    </xf>
    <xf numFmtId="0" fontId="1" fillId="6" borderId="0" xfId="0" applyFont="1" applyFill="1">
      <alignment vertical="center"/>
    </xf>
    <xf numFmtId="0" fontId="1" fillId="6" borderId="0" xfId="0" applyFont="1" applyFill="1" applyAlignment="1">
      <alignment horizontal="left" vertical="center" wrapText="1"/>
    </xf>
    <xf numFmtId="0" fontId="1" fillId="6" borderId="0" xfId="0" applyFont="1" applyFill="1" applyAlignment="1">
      <alignment horizontal="center" vertical="center" wrapText="1"/>
    </xf>
    <xf numFmtId="0" fontId="1" fillId="0" borderId="0" xfId="0" applyFont="1" applyProtection="1">
      <alignment vertical="center"/>
      <protection locked="0"/>
    </xf>
    <xf numFmtId="0" fontId="5" fillId="0" borderId="0" xfId="0" applyFont="1" applyAlignment="1">
      <alignment horizontal="center" vertical="center"/>
    </xf>
    <xf numFmtId="0" fontId="4" fillId="0" borderId="0" xfId="0" applyFont="1" applyAlignment="1" applyProtection="1">
      <alignment horizontal="center" vertical="center"/>
      <protection locked="0"/>
    </xf>
    <xf numFmtId="0" fontId="11" fillId="3" borderId="6" xfId="0" applyFont="1" applyFill="1" applyBorder="1" applyAlignment="1">
      <alignment horizontal="center" vertical="center"/>
    </xf>
    <xf numFmtId="0" fontId="12" fillId="0" borderId="0" xfId="0" applyFont="1">
      <alignment vertical="center"/>
    </xf>
    <xf numFmtId="0" fontId="5" fillId="0" borderId="0" xfId="0" applyFont="1">
      <alignment vertical="center"/>
    </xf>
    <xf numFmtId="0" fontId="7" fillId="5" borderId="32" xfId="0" applyFont="1" applyFill="1" applyBorder="1" applyAlignment="1">
      <alignment horizontal="center" vertical="center"/>
    </xf>
    <xf numFmtId="0" fontId="7" fillId="0" borderId="32" xfId="0" applyFont="1" applyBorder="1" applyAlignment="1">
      <alignment horizontal="center" vertical="center"/>
    </xf>
    <xf numFmtId="0" fontId="7" fillId="4" borderId="32" xfId="0" applyFont="1" applyFill="1" applyBorder="1" applyAlignment="1">
      <alignment horizontal="center" vertical="center"/>
    </xf>
    <xf numFmtId="0" fontId="7" fillId="0" borderId="12" xfId="0" applyFont="1" applyBorder="1" applyAlignment="1">
      <alignment horizontal="center" vertical="center"/>
    </xf>
    <xf numFmtId="0" fontId="7" fillId="4" borderId="12" xfId="0" applyFont="1" applyFill="1" applyBorder="1" applyAlignment="1">
      <alignment horizontal="center" vertical="center"/>
    </xf>
    <xf numFmtId="0" fontId="7" fillId="0" borderId="9" xfId="0" applyFont="1" applyBorder="1" applyAlignment="1">
      <alignment horizontal="center" vertical="center"/>
    </xf>
    <xf numFmtId="0" fontId="7" fillId="0" borderId="13" xfId="0" applyFont="1" applyBorder="1" applyAlignment="1">
      <alignment horizontal="center" vertical="center"/>
    </xf>
    <xf numFmtId="0" fontId="7" fillId="4" borderId="13" xfId="0" applyFont="1" applyFill="1" applyBorder="1" applyAlignment="1">
      <alignment horizontal="center" vertical="center"/>
    </xf>
    <xf numFmtId="49" fontId="3" fillId="0" borderId="0" xfId="0" applyNumberFormat="1" applyFont="1" applyAlignment="1" applyProtection="1">
      <alignment horizontal="center" vertical="center"/>
      <protection locked="0"/>
    </xf>
    <xf numFmtId="0" fontId="13" fillId="0" borderId="0" xfId="1" applyFont="1" applyAlignment="1" applyProtection="1">
      <alignment vertical="center"/>
    </xf>
    <xf numFmtId="0" fontId="42" fillId="0" borderId="0" xfId="1" applyAlignment="1" applyProtection="1">
      <alignment vertical="center"/>
    </xf>
    <xf numFmtId="49" fontId="14" fillId="0" borderId="1" xfId="1" applyNumberFormat="1" applyFont="1" applyBorder="1" applyAlignment="1" applyProtection="1">
      <alignment horizontal="center" vertical="top" wrapText="1"/>
    </xf>
    <xf numFmtId="49" fontId="14" fillId="0" borderId="38" xfId="1" applyNumberFormat="1" applyFont="1" applyBorder="1" applyAlignment="1" applyProtection="1">
      <alignment horizontal="center" vertical="top" wrapText="1"/>
    </xf>
    <xf numFmtId="49" fontId="14" fillId="0" borderId="39" xfId="1" applyNumberFormat="1" applyFont="1" applyBorder="1" applyAlignment="1" applyProtection="1">
      <alignment horizontal="center" vertical="top" wrapText="1"/>
    </xf>
    <xf numFmtId="49" fontId="14" fillId="0" borderId="13" xfId="1" applyNumberFormat="1" applyFont="1" applyBorder="1" applyAlignment="1" applyProtection="1">
      <alignment horizontal="center" vertical="top" wrapText="1"/>
    </xf>
    <xf numFmtId="49" fontId="15" fillId="0" borderId="39" xfId="1" applyNumberFormat="1" applyFont="1" applyBorder="1" applyAlignment="1" applyProtection="1">
      <alignment horizontal="center" vertical="top" wrapText="1"/>
    </xf>
    <xf numFmtId="49" fontId="14" fillId="4" borderId="39" xfId="1" applyNumberFormat="1" applyFont="1" applyFill="1" applyBorder="1" applyAlignment="1" applyProtection="1">
      <alignment horizontal="center" vertical="top" wrapText="1"/>
    </xf>
    <xf numFmtId="49" fontId="14" fillId="4" borderId="38" xfId="1" applyNumberFormat="1" applyFont="1" applyFill="1" applyBorder="1" applyAlignment="1" applyProtection="1">
      <alignment horizontal="center" vertical="top" wrapText="1"/>
    </xf>
    <xf numFmtId="49" fontId="14" fillId="4" borderId="13" xfId="1" applyNumberFormat="1" applyFont="1" applyFill="1" applyBorder="1" applyAlignment="1" applyProtection="1">
      <alignment horizontal="center" vertical="top" wrapText="1"/>
    </xf>
    <xf numFmtId="49" fontId="14" fillId="8" borderId="39" xfId="1" applyNumberFormat="1" applyFont="1" applyFill="1" applyBorder="1" applyAlignment="1" applyProtection="1">
      <alignment horizontal="center" vertical="top" wrapText="1"/>
    </xf>
    <xf numFmtId="49" fontId="14" fillId="8" borderId="38" xfId="1" applyNumberFormat="1" applyFont="1" applyFill="1" applyBorder="1" applyAlignment="1" applyProtection="1">
      <alignment horizontal="center" vertical="top" wrapText="1"/>
    </xf>
    <xf numFmtId="49" fontId="14" fillId="8" borderId="13" xfId="1" applyNumberFormat="1" applyFont="1" applyFill="1" applyBorder="1" applyAlignment="1" applyProtection="1">
      <alignment horizontal="center" vertical="top" wrapText="1"/>
    </xf>
    <xf numFmtId="49" fontId="15" fillId="8" borderId="39" xfId="1" applyNumberFormat="1" applyFont="1" applyFill="1" applyBorder="1" applyAlignment="1" applyProtection="1">
      <alignment horizontal="center" vertical="top" wrapText="1"/>
    </xf>
    <xf numFmtId="49" fontId="14" fillId="9" borderId="39" xfId="1" applyNumberFormat="1" applyFont="1" applyFill="1" applyBorder="1" applyAlignment="1" applyProtection="1">
      <alignment horizontal="center" vertical="top" wrapText="1"/>
    </xf>
    <xf numFmtId="49" fontId="14" fillId="9" borderId="38" xfId="1" applyNumberFormat="1" applyFont="1" applyFill="1" applyBorder="1" applyAlignment="1" applyProtection="1">
      <alignment horizontal="center" vertical="top" wrapText="1"/>
    </xf>
    <xf numFmtId="49" fontId="14" fillId="9" borderId="13" xfId="1" applyNumberFormat="1" applyFont="1" applyFill="1" applyBorder="1" applyAlignment="1" applyProtection="1">
      <alignment horizontal="center" vertical="top" wrapText="1"/>
    </xf>
    <xf numFmtId="49" fontId="15" fillId="2" borderId="40" xfId="1" applyNumberFormat="1" applyFont="1" applyFill="1" applyBorder="1" applyAlignment="1" applyProtection="1">
      <alignment horizontal="center" vertical="top" wrapText="1"/>
    </xf>
    <xf numFmtId="49" fontId="14" fillId="10" borderId="39" xfId="1" applyNumberFormat="1" applyFont="1" applyFill="1" applyBorder="1" applyAlignment="1" applyProtection="1">
      <alignment horizontal="center" vertical="top" wrapText="1"/>
    </xf>
    <xf numFmtId="49" fontId="14" fillId="10" borderId="38" xfId="1" applyNumberFormat="1" applyFont="1" applyFill="1" applyBorder="1" applyAlignment="1" applyProtection="1">
      <alignment horizontal="center" vertical="top" wrapText="1"/>
    </xf>
    <xf numFmtId="49" fontId="14" fillId="10" borderId="13" xfId="1" applyNumberFormat="1" applyFont="1" applyFill="1" applyBorder="1" applyAlignment="1" applyProtection="1">
      <alignment horizontal="center" vertical="top" wrapText="1"/>
    </xf>
    <xf numFmtId="49" fontId="18" fillId="11" borderId="0" xfId="0" applyNumberFormat="1" applyFont="1" applyFill="1" applyAlignment="1">
      <alignment horizontal="center" vertical="center"/>
    </xf>
    <xf numFmtId="49" fontId="19" fillId="11" borderId="0" xfId="0" applyNumberFormat="1" applyFont="1" applyFill="1" applyAlignment="1">
      <alignment horizontal="center" vertical="center"/>
    </xf>
    <xf numFmtId="49" fontId="3" fillId="0" borderId="0" xfId="0" applyNumberFormat="1" applyFont="1" applyAlignment="1">
      <alignment horizontal="center" vertical="center"/>
    </xf>
    <xf numFmtId="49" fontId="13" fillId="0" borderId="0" xfId="1" applyNumberFormat="1" applyFont="1" applyAlignment="1" applyProtection="1">
      <alignment vertical="center"/>
    </xf>
    <xf numFmtId="0" fontId="1" fillId="0" borderId="0" xfId="0" applyFont="1" applyAlignment="1">
      <alignment vertical="center" shrinkToFit="1"/>
    </xf>
    <xf numFmtId="0" fontId="20" fillId="0" borderId="0" xfId="0" applyFont="1" applyAlignment="1">
      <alignment vertical="top"/>
    </xf>
    <xf numFmtId="16" fontId="20" fillId="0" borderId="0" xfId="0" applyNumberFormat="1" applyFont="1" applyAlignment="1">
      <alignment vertical="top"/>
    </xf>
    <xf numFmtId="0" fontId="21" fillId="0" borderId="43" xfId="0" applyFont="1" applyBorder="1" applyAlignment="1">
      <alignment vertical="center" wrapText="1"/>
    </xf>
    <xf numFmtId="0" fontId="21" fillId="0" borderId="0" xfId="0" applyFont="1">
      <alignment vertical="center"/>
    </xf>
    <xf numFmtId="0" fontId="21" fillId="0" borderId="0" xfId="0" applyFont="1" applyAlignment="1">
      <alignment vertical="top"/>
    </xf>
    <xf numFmtId="0" fontId="22" fillId="0" borderId="0" xfId="0" applyFont="1" applyAlignment="1">
      <alignment vertical="center" wrapText="1"/>
    </xf>
    <xf numFmtId="0" fontId="22" fillId="0" borderId="0" xfId="0" applyFont="1">
      <alignment vertical="center"/>
    </xf>
    <xf numFmtId="0" fontId="21" fillId="0" borderId="43" xfId="0" applyFont="1" applyBorder="1">
      <alignment vertical="center"/>
    </xf>
    <xf numFmtId="0" fontId="22" fillId="0" borderId="43" xfId="0" applyFont="1" applyBorder="1">
      <alignment vertical="center"/>
    </xf>
    <xf numFmtId="0" fontId="22" fillId="0" borderId="0" xfId="0" applyFont="1" applyAlignment="1">
      <alignment vertical="top"/>
    </xf>
    <xf numFmtId="0" fontId="1" fillId="0" borderId="0" xfId="0" applyFont="1" applyAlignment="1">
      <alignment vertical="top"/>
    </xf>
    <xf numFmtId="0" fontId="23" fillId="0" borderId="0" xfId="0" applyFont="1" applyAlignment="1">
      <alignment vertical="top"/>
    </xf>
    <xf numFmtId="0" fontId="21" fillId="0" borderId="0" xfId="0" applyFont="1" applyAlignment="1">
      <alignment vertical="center" wrapText="1"/>
    </xf>
    <xf numFmtId="0" fontId="3" fillId="0" borderId="0" xfId="0" applyFont="1" applyAlignment="1">
      <alignment horizontal="center" vertical="center"/>
    </xf>
    <xf numFmtId="0" fontId="3" fillId="0" borderId="0" xfId="0" applyFont="1" applyAlignment="1">
      <alignment horizontal="left" vertical="center"/>
    </xf>
    <xf numFmtId="0" fontId="3" fillId="0" borderId="0" xfId="0" applyFont="1" applyAlignment="1">
      <alignment horizontal="center" vertical="center" wrapText="1"/>
    </xf>
    <xf numFmtId="0" fontId="3" fillId="0" borderId="0" xfId="0" applyFont="1" applyAlignment="1">
      <alignment horizontal="left" vertical="center" wrapText="1"/>
    </xf>
    <xf numFmtId="0" fontId="3" fillId="0" borderId="0" xfId="0" applyFont="1" applyProtection="1">
      <alignment vertical="center"/>
      <protection locked="0"/>
    </xf>
    <xf numFmtId="0" fontId="3" fillId="0" borderId="0" xfId="0" applyFont="1" applyAlignment="1" applyProtection="1">
      <alignment horizontal="center" vertical="center"/>
      <protection locked="0"/>
    </xf>
    <xf numFmtId="0" fontId="11" fillId="3" borderId="7" xfId="0" applyFont="1" applyFill="1" applyBorder="1" applyAlignment="1">
      <alignment horizontal="center" vertical="center"/>
    </xf>
    <xf numFmtId="49" fontId="11" fillId="3" borderId="7" xfId="0" applyNumberFormat="1" applyFont="1" applyFill="1" applyBorder="1" applyAlignment="1">
      <alignment horizontal="center" vertical="center"/>
    </xf>
    <xf numFmtId="0" fontId="11" fillId="3" borderId="7" xfId="0" applyFont="1" applyFill="1" applyBorder="1" applyAlignment="1">
      <alignment horizontal="center" vertical="center" wrapText="1"/>
    </xf>
    <xf numFmtId="0" fontId="3" fillId="0" borderId="8" xfId="0" applyFont="1" applyBorder="1" applyAlignment="1">
      <alignment horizontal="center" vertical="center"/>
    </xf>
    <xf numFmtId="0" fontId="3" fillId="4" borderId="8" xfId="0" applyFont="1" applyFill="1" applyBorder="1" applyAlignment="1">
      <alignment horizontal="center" vertical="center"/>
    </xf>
    <xf numFmtId="0" fontId="3" fillId="4" borderId="0" xfId="0" applyFont="1" applyFill="1" applyAlignment="1" applyProtection="1">
      <alignment horizontal="left" vertical="center"/>
      <protection locked="0"/>
    </xf>
    <xf numFmtId="49" fontId="3" fillId="4" borderId="0" xfId="0" applyNumberFormat="1" applyFont="1" applyFill="1" applyAlignment="1" applyProtection="1">
      <alignment horizontal="center" vertical="center"/>
      <protection locked="0"/>
    </xf>
    <xf numFmtId="0" fontId="3" fillId="4" borderId="0" xfId="0" applyFont="1" applyFill="1" applyAlignment="1" applyProtection="1">
      <alignment horizontal="center" vertical="center" wrapText="1"/>
      <protection locked="0"/>
    </xf>
    <xf numFmtId="0" fontId="3" fillId="4" borderId="0" xfId="0" applyFont="1" applyFill="1" applyAlignment="1">
      <alignment horizontal="left" vertical="center"/>
    </xf>
    <xf numFmtId="49" fontId="3" fillId="4" borderId="0" xfId="0" applyNumberFormat="1" applyFont="1" applyFill="1" applyAlignment="1">
      <alignment horizontal="center" vertical="center"/>
    </xf>
    <xf numFmtId="0" fontId="3" fillId="4" borderId="0" xfId="0" applyFont="1" applyFill="1" applyAlignment="1">
      <alignment horizontal="center" vertical="center" wrapText="1"/>
    </xf>
    <xf numFmtId="0" fontId="3" fillId="4" borderId="0" xfId="0" applyFont="1" applyFill="1" applyAlignment="1">
      <alignment horizontal="center" vertical="center"/>
    </xf>
    <xf numFmtId="0" fontId="11" fillId="3" borderId="11" xfId="0" applyFont="1" applyFill="1" applyBorder="1" applyAlignment="1">
      <alignment horizontal="center" vertical="center" wrapText="1"/>
    </xf>
    <xf numFmtId="0" fontId="11" fillId="3" borderId="11" xfId="0" applyFont="1" applyFill="1" applyBorder="1" applyAlignment="1">
      <alignment vertical="center" wrapText="1"/>
    </xf>
    <xf numFmtId="0" fontId="3" fillId="4" borderId="12" xfId="0" applyFont="1" applyFill="1" applyBorder="1" applyAlignment="1">
      <alignment horizontal="left" vertical="center" wrapText="1"/>
    </xf>
    <xf numFmtId="0" fontId="3" fillId="0" borderId="12" xfId="0" applyFont="1" applyBorder="1" applyAlignment="1">
      <alignment horizontal="left" vertical="center"/>
    </xf>
    <xf numFmtId="0" fontId="3" fillId="0" borderId="0" xfId="0" applyFont="1" applyAlignment="1" applyProtection="1">
      <alignment vertical="center" wrapText="1"/>
      <protection locked="0"/>
    </xf>
    <xf numFmtId="0" fontId="3" fillId="0" borderId="10" xfId="0" applyFont="1" applyBorder="1" applyAlignment="1">
      <alignment horizontal="center" vertical="center"/>
    </xf>
    <xf numFmtId="0" fontId="3" fillId="0" borderId="12" xfId="0" applyFont="1" applyBorder="1" applyAlignment="1">
      <alignment horizontal="left" vertical="center" wrapText="1"/>
    </xf>
    <xf numFmtId="0" fontId="3" fillId="0" borderId="9" xfId="0" applyFont="1" applyBorder="1" applyAlignment="1">
      <alignment horizontal="center" vertical="center"/>
    </xf>
    <xf numFmtId="0" fontId="3" fillId="0" borderId="10" xfId="0" applyFont="1" applyBorder="1" applyAlignment="1">
      <alignment horizontal="left" vertical="center"/>
    </xf>
    <xf numFmtId="0" fontId="3" fillId="0" borderId="10" xfId="0" applyFont="1" applyBorder="1" applyAlignment="1">
      <alignment horizontal="center" vertical="center" wrapText="1"/>
    </xf>
    <xf numFmtId="0" fontId="3" fillId="6" borderId="0" xfId="0" applyFont="1" applyFill="1" applyAlignment="1">
      <alignment horizontal="center" vertical="center"/>
    </xf>
    <xf numFmtId="0" fontId="3" fillId="6" borderId="0" xfId="0" applyFont="1" applyFill="1" applyAlignment="1">
      <alignment horizontal="left" vertical="center"/>
    </xf>
    <xf numFmtId="0" fontId="3" fillId="6" borderId="0" xfId="0" applyFont="1" applyFill="1" applyAlignment="1">
      <alignment horizontal="center" vertical="center" wrapText="1"/>
    </xf>
    <xf numFmtId="49" fontId="3" fillId="6" borderId="0" xfId="0" applyNumberFormat="1" applyFont="1" applyFill="1" applyAlignment="1">
      <alignment horizontal="center" vertical="center"/>
    </xf>
    <xf numFmtId="0" fontId="3" fillId="0" borderId="13" xfId="0" applyFont="1" applyBorder="1" applyAlignment="1">
      <alignment horizontal="left" vertical="center"/>
    </xf>
    <xf numFmtId="0" fontId="3" fillId="6" borderId="0" xfId="0" applyFont="1" applyFill="1" applyAlignment="1">
      <alignment horizontal="left" vertical="center" wrapText="1"/>
    </xf>
    <xf numFmtId="0" fontId="3" fillId="4" borderId="10" xfId="0" applyFont="1" applyFill="1" applyBorder="1" applyAlignment="1">
      <alignment horizontal="center" vertical="center"/>
    </xf>
    <xf numFmtId="0" fontId="9" fillId="0" borderId="0" xfId="0" applyFont="1" applyAlignment="1" applyProtection="1">
      <alignment horizontal="center" vertical="center"/>
      <protection locked="0"/>
    </xf>
    <xf numFmtId="0" fontId="9" fillId="0" borderId="0" xfId="0" applyFont="1" applyAlignment="1">
      <alignment horizontal="center" vertical="center"/>
    </xf>
    <xf numFmtId="0" fontId="26" fillId="7" borderId="16" xfId="0" applyFont="1" applyFill="1" applyBorder="1" applyAlignment="1">
      <alignment horizontal="center" vertical="center"/>
    </xf>
    <xf numFmtId="49" fontId="7" fillId="0" borderId="16" xfId="0" applyNumberFormat="1" applyFont="1" applyBorder="1" applyAlignment="1" applyProtection="1">
      <alignment horizontal="center" vertical="center"/>
      <protection locked="0"/>
    </xf>
    <xf numFmtId="49" fontId="7" fillId="4" borderId="16" xfId="0" applyNumberFormat="1" applyFont="1" applyFill="1" applyBorder="1" applyAlignment="1" applyProtection="1">
      <alignment horizontal="center" vertical="center"/>
      <protection locked="0"/>
    </xf>
    <xf numFmtId="179" fontId="27" fillId="0" borderId="0" xfId="0" applyNumberFormat="1" applyFont="1" applyAlignment="1" applyProtection="1">
      <alignment horizontal="center" vertical="center"/>
      <protection locked="0"/>
    </xf>
    <xf numFmtId="0" fontId="7" fillId="0" borderId="0" xfId="0" applyFont="1" applyAlignment="1" applyProtection="1">
      <alignment horizontal="center" vertical="center"/>
      <protection locked="0"/>
    </xf>
    <xf numFmtId="0" fontId="29" fillId="7" borderId="61" xfId="0" applyFont="1" applyFill="1" applyBorder="1" applyAlignment="1">
      <alignment horizontal="center" vertical="center"/>
    </xf>
    <xf numFmtId="0" fontId="1" fillId="0" borderId="62" xfId="0" applyFont="1" applyBorder="1" applyAlignment="1">
      <alignment horizontal="center" vertical="center"/>
    </xf>
    <xf numFmtId="0" fontId="1" fillId="4" borderId="61" xfId="0" applyFont="1" applyFill="1" applyBorder="1" applyAlignment="1">
      <alignment horizontal="center" vertical="center"/>
    </xf>
    <xf numFmtId="0" fontId="1" fillId="0" borderId="61" xfId="0" applyFont="1" applyBorder="1" applyAlignment="1">
      <alignment horizontal="center" vertical="center"/>
    </xf>
    <xf numFmtId="0" fontId="1" fillId="4" borderId="63" xfId="0" applyFont="1" applyFill="1" applyBorder="1" applyAlignment="1">
      <alignment horizontal="center" vertical="center"/>
    </xf>
    <xf numFmtId="179" fontId="7" fillId="4" borderId="3" xfId="0" applyNumberFormat="1" applyFont="1" applyFill="1" applyBorder="1" applyAlignment="1">
      <alignment horizontal="center" vertical="center" shrinkToFit="1"/>
    </xf>
    <xf numFmtId="0" fontId="7" fillId="4" borderId="3" xfId="0" applyNumberFormat="1" applyFont="1" applyFill="1" applyBorder="1" applyAlignment="1">
      <alignment horizontal="center" vertical="center" shrinkToFit="1"/>
    </xf>
    <xf numFmtId="0" fontId="7" fillId="6" borderId="3" xfId="0" applyFont="1" applyFill="1" applyBorder="1" applyAlignment="1" applyProtection="1">
      <alignment horizontal="center" vertical="center" shrinkToFit="1"/>
      <protection locked="0"/>
    </xf>
    <xf numFmtId="0" fontId="7" fillId="6" borderId="3" xfId="0" applyFont="1" applyFill="1" applyBorder="1" applyAlignment="1">
      <alignment horizontal="center" vertical="center" shrinkToFit="1"/>
    </xf>
    <xf numFmtId="0" fontId="7" fillId="4" borderId="3" xfId="0" applyNumberFormat="1" applyFont="1" applyFill="1" applyBorder="1" applyAlignment="1" applyProtection="1">
      <alignment horizontal="center" vertical="center" shrinkToFit="1"/>
      <protection locked="0"/>
    </xf>
    <xf numFmtId="0" fontId="7" fillId="4" borderId="3" xfId="0" applyFont="1" applyFill="1" applyBorder="1" applyAlignment="1">
      <alignment horizontal="center" vertical="center" shrinkToFit="1"/>
    </xf>
    <xf numFmtId="0" fontId="7" fillId="0" borderId="18" xfId="0" applyNumberFormat="1" applyFont="1" applyBorder="1" applyAlignment="1" applyProtection="1">
      <alignment horizontal="center" vertical="center" shrinkToFit="1"/>
      <protection locked="0"/>
    </xf>
    <xf numFmtId="0" fontId="7" fillId="0" borderId="18" xfId="0" applyNumberFormat="1" applyFont="1" applyBorder="1" applyAlignment="1">
      <alignment horizontal="center" vertical="center" shrinkToFit="1"/>
    </xf>
    <xf numFmtId="0" fontId="30" fillId="0" borderId="0" xfId="0" applyFont="1" applyAlignment="1" applyProtection="1">
      <alignment horizontal="center" vertical="center"/>
      <protection locked="0"/>
    </xf>
    <xf numFmtId="182" fontId="30" fillId="0" borderId="0" xfId="0" applyNumberFormat="1" applyFont="1" applyAlignment="1" applyProtection="1">
      <alignment horizontal="center" vertical="center"/>
      <protection locked="0"/>
    </xf>
    <xf numFmtId="0" fontId="28" fillId="0" borderId="0" xfId="0" applyFont="1" applyAlignment="1" applyProtection="1">
      <alignment horizontal="center" vertical="top"/>
      <protection locked="0"/>
    </xf>
    <xf numFmtId="49" fontId="7" fillId="0" borderId="5" xfId="0" applyNumberFormat="1" applyFont="1" applyBorder="1" applyAlignment="1" applyProtection="1">
      <alignment horizontal="center" vertical="center"/>
      <protection locked="0"/>
    </xf>
    <xf numFmtId="49" fontId="7" fillId="4" borderId="5" xfId="0" applyNumberFormat="1" applyFont="1" applyFill="1" applyBorder="1" applyAlignment="1" applyProtection="1">
      <alignment horizontal="center" vertical="center"/>
      <protection locked="0"/>
    </xf>
    <xf numFmtId="49" fontId="7" fillId="4" borderId="59" xfId="0" applyNumberFormat="1" applyFont="1" applyFill="1" applyBorder="1" applyAlignment="1" applyProtection="1">
      <alignment horizontal="center" vertical="center"/>
      <protection locked="0"/>
    </xf>
    <xf numFmtId="0" fontId="28" fillId="0" borderId="0" xfId="0" applyFont="1" applyProtection="1">
      <alignment vertical="center"/>
      <protection locked="0"/>
    </xf>
    <xf numFmtId="0" fontId="1" fillId="4" borderId="62" xfId="0" applyFont="1" applyFill="1" applyBorder="1" applyAlignment="1">
      <alignment horizontal="center" vertical="center"/>
    </xf>
    <xf numFmtId="0" fontId="1" fillId="6" borderId="62" xfId="0" applyFont="1" applyFill="1" applyBorder="1" applyAlignment="1">
      <alignment horizontal="center" vertical="center"/>
    </xf>
    <xf numFmtId="49" fontId="7" fillId="6" borderId="61" xfId="0" applyNumberFormat="1" applyFont="1" applyFill="1" applyBorder="1" applyProtection="1">
      <alignment vertical="center"/>
      <protection locked="0"/>
    </xf>
    <xf numFmtId="49" fontId="7" fillId="4" borderId="61" xfId="0" applyNumberFormat="1" applyFont="1" applyFill="1" applyBorder="1" applyProtection="1">
      <alignment vertical="center"/>
      <protection locked="0"/>
    </xf>
    <xf numFmtId="49" fontId="7" fillId="4" borderId="91" xfId="0" applyNumberFormat="1" applyFont="1" applyFill="1" applyBorder="1" applyProtection="1">
      <alignment vertical="center"/>
      <protection locked="0"/>
    </xf>
    <xf numFmtId="0" fontId="34" fillId="0" borderId="0" xfId="0" applyFont="1" applyAlignment="1" applyProtection="1">
      <alignment horizontal="center" vertical="center"/>
      <protection locked="0"/>
    </xf>
    <xf numFmtId="0" fontId="9" fillId="0" borderId="0" xfId="0" applyFont="1" applyProtection="1">
      <alignment vertical="center"/>
      <protection locked="0"/>
    </xf>
    <xf numFmtId="0" fontId="9" fillId="0" borderId="31" xfId="0" applyFont="1" applyBorder="1" applyAlignment="1">
      <alignment horizontal="center" vertical="center"/>
    </xf>
    <xf numFmtId="0" fontId="9" fillId="4" borderId="33" xfId="0" applyFont="1" applyFill="1" applyBorder="1" applyAlignment="1">
      <alignment horizontal="center" vertical="center"/>
    </xf>
    <xf numFmtId="0" fontId="9" fillId="0" borderId="31" xfId="0" applyFont="1" applyBorder="1" applyAlignment="1" applyProtection="1">
      <alignment horizontal="center" vertical="center"/>
      <protection locked="0"/>
    </xf>
    <xf numFmtId="0" fontId="9" fillId="4" borderId="96" xfId="0" applyFont="1" applyFill="1" applyBorder="1" applyAlignment="1" applyProtection="1">
      <alignment horizontal="center" vertical="center"/>
      <protection locked="0"/>
    </xf>
    <xf numFmtId="0" fontId="9" fillId="0" borderId="97" xfId="0" applyFont="1" applyBorder="1" applyAlignment="1">
      <alignment horizontal="center" vertical="center"/>
    </xf>
    <xf numFmtId="0" fontId="9" fillId="4" borderId="31" xfId="0" applyFont="1" applyFill="1" applyBorder="1" applyAlignment="1">
      <alignment horizontal="center" vertical="center"/>
    </xf>
    <xf numFmtId="0" fontId="37" fillId="4" borderId="9" xfId="0" applyFont="1" applyFill="1" applyBorder="1" applyAlignment="1">
      <alignment horizontal="center" vertical="center"/>
    </xf>
    <xf numFmtId="0" fontId="25" fillId="0" borderId="0" xfId="0" applyFont="1" applyAlignment="1">
      <alignment horizontal="center" vertical="center"/>
    </xf>
    <xf numFmtId="0" fontId="27" fillId="0" borderId="0" xfId="0" applyFont="1" applyAlignment="1">
      <alignment horizontal="center" vertical="center"/>
    </xf>
    <xf numFmtId="0" fontId="7" fillId="0" borderId="0" xfId="0" applyFont="1" applyAlignment="1" applyProtection="1">
      <alignment horizontal="center" vertical="center"/>
      <protection hidden="1"/>
    </xf>
    <xf numFmtId="0" fontId="7" fillId="4" borderId="37" xfId="0" applyFont="1" applyFill="1" applyBorder="1" applyAlignment="1">
      <alignment horizontal="center" vertical="center"/>
    </xf>
    <xf numFmtId="0" fontId="9" fillId="0" borderId="36" xfId="0" applyFont="1" applyBorder="1" applyAlignment="1" applyProtection="1">
      <alignment horizontal="center" vertical="center"/>
      <protection locked="0"/>
    </xf>
    <xf numFmtId="0" fontId="9" fillId="4" borderId="101" xfId="0" applyFont="1" applyFill="1" applyBorder="1" applyAlignment="1" applyProtection="1">
      <alignment horizontal="center" vertical="center"/>
      <protection locked="0"/>
    </xf>
    <xf numFmtId="0" fontId="7" fillId="0" borderId="102" xfId="0" applyFont="1" applyBorder="1" applyAlignment="1">
      <alignment horizontal="center" vertical="center"/>
    </xf>
    <xf numFmtId="0" fontId="7" fillId="4" borderId="102" xfId="0" applyFont="1" applyFill="1" applyBorder="1" applyAlignment="1">
      <alignment horizontal="center" vertical="center"/>
    </xf>
    <xf numFmtId="0" fontId="38" fillId="0" borderId="0" xfId="0" applyNumberFormat="1" applyFont="1" applyAlignment="1">
      <alignment horizontal="left" vertical="top"/>
    </xf>
    <xf numFmtId="0" fontId="33" fillId="0" borderId="0" xfId="0" applyFont="1" applyAlignment="1" applyProtection="1">
      <alignment horizontal="center" vertical="center"/>
      <protection hidden="1"/>
    </xf>
    <xf numFmtId="0" fontId="7" fillId="0" borderId="0" xfId="0" applyFont="1" applyProtection="1">
      <alignment vertical="center"/>
      <protection locked="0"/>
    </xf>
    <xf numFmtId="49" fontId="7" fillId="4" borderId="9" xfId="0" applyNumberFormat="1" applyFont="1" applyFill="1" applyBorder="1" applyAlignment="1" applyProtection="1">
      <alignment vertical="top" wrapText="1"/>
      <protection locked="0"/>
    </xf>
    <xf numFmtId="49" fontId="7" fillId="4" borderId="10" xfId="0" applyNumberFormat="1" applyFont="1" applyFill="1" applyBorder="1" applyAlignment="1" applyProtection="1">
      <alignment vertical="top" wrapText="1"/>
      <protection locked="0"/>
    </xf>
    <xf numFmtId="49" fontId="7" fillId="4" borderId="13" xfId="0" applyNumberFormat="1" applyFont="1" applyFill="1" applyBorder="1" applyAlignment="1" applyProtection="1">
      <alignment vertical="top" wrapText="1"/>
      <protection locked="0"/>
    </xf>
    <xf numFmtId="0" fontId="9" fillId="0" borderId="0" xfId="0" applyFont="1" applyAlignment="1">
      <alignment vertical="center" wrapText="1"/>
    </xf>
    <xf numFmtId="0" fontId="6" fillId="3" borderId="44" xfId="0" applyFont="1" applyFill="1" applyBorder="1" applyAlignment="1">
      <alignment horizontal="center" vertical="center"/>
    </xf>
    <xf numFmtId="0" fontId="6" fillId="3" borderId="45" xfId="0" applyFont="1" applyFill="1" applyBorder="1" applyAlignment="1">
      <alignment horizontal="center" vertical="center"/>
    </xf>
    <xf numFmtId="0" fontId="6" fillId="3" borderId="82" xfId="0" applyFont="1" applyFill="1" applyBorder="1" applyAlignment="1">
      <alignment horizontal="center" vertical="center"/>
    </xf>
    <xf numFmtId="0" fontId="6" fillId="3" borderId="14" xfId="0" applyFont="1" applyFill="1" applyBorder="1" applyAlignment="1">
      <alignment horizontal="center" vertical="center"/>
    </xf>
    <xf numFmtId="0" fontId="6" fillId="3" borderId="15" xfId="0" applyFont="1" applyFill="1" applyBorder="1" applyAlignment="1">
      <alignment horizontal="center" vertical="center"/>
    </xf>
    <xf numFmtId="0" fontId="6" fillId="3" borderId="24" xfId="0" applyFont="1" applyFill="1" applyBorder="1" applyAlignment="1">
      <alignment horizontal="center" vertical="center"/>
    </xf>
    <xf numFmtId="0" fontId="36" fillId="3" borderId="6" xfId="0" applyFont="1" applyFill="1" applyBorder="1" applyAlignment="1">
      <alignment horizontal="center" vertical="center"/>
    </xf>
    <xf numFmtId="0" fontId="36" fillId="3" borderId="38" xfId="0" applyFont="1" applyFill="1" applyBorder="1" applyAlignment="1">
      <alignment horizontal="center" vertical="center"/>
    </xf>
    <xf numFmtId="0" fontId="7" fillId="0" borderId="16" xfId="0" applyFont="1" applyBorder="1" applyAlignment="1">
      <alignment horizontal="center" vertical="center"/>
    </xf>
    <xf numFmtId="0" fontId="7" fillId="0" borderId="3" xfId="0" applyFont="1" applyBorder="1" applyAlignment="1">
      <alignment horizontal="center" vertical="center"/>
    </xf>
    <xf numFmtId="0" fontId="7" fillId="0" borderId="48" xfId="0" applyNumberFormat="1" applyFont="1" applyBorder="1" applyAlignment="1" applyProtection="1">
      <alignment horizontal="left" vertical="center" indent="1"/>
      <protection locked="0"/>
    </xf>
    <xf numFmtId="0" fontId="7" fillId="0" borderId="83" xfId="0" applyNumberFormat="1" applyFont="1" applyBorder="1" applyAlignment="1" applyProtection="1">
      <alignment horizontal="left" vertical="center" indent="1"/>
      <protection locked="0"/>
    </xf>
    <xf numFmtId="1" fontId="7" fillId="4" borderId="3" xfId="0" applyNumberFormat="1" applyFont="1" applyFill="1" applyBorder="1" applyAlignment="1">
      <alignment horizontal="center" vertical="center"/>
    </xf>
    <xf numFmtId="1" fontId="7" fillId="0" borderId="3" xfId="0" applyNumberFormat="1" applyFont="1" applyBorder="1" applyAlignment="1">
      <alignment horizontal="center" vertical="center"/>
    </xf>
    <xf numFmtId="1" fontId="7" fillId="4" borderId="25" xfId="0" applyNumberFormat="1" applyFont="1" applyFill="1" applyBorder="1" applyAlignment="1">
      <alignment horizontal="center" vertical="center"/>
    </xf>
    <xf numFmtId="0" fontId="7" fillId="4" borderId="16" xfId="0" applyFont="1" applyFill="1" applyBorder="1" applyAlignment="1">
      <alignment horizontal="center" vertical="center"/>
    </xf>
    <xf numFmtId="0" fontId="7" fillId="4" borderId="3" xfId="0" applyFont="1" applyFill="1" applyBorder="1" applyAlignment="1">
      <alignment horizontal="center" vertical="center"/>
    </xf>
    <xf numFmtId="0" fontId="7" fillId="4" borderId="4" xfId="0" applyNumberFormat="1" applyFont="1" applyFill="1" applyBorder="1" applyAlignment="1" applyProtection="1">
      <alignment horizontal="left" vertical="center" indent="1"/>
      <protection locked="0"/>
    </xf>
    <xf numFmtId="0" fontId="7" fillId="4" borderId="48" xfId="0" applyNumberFormat="1" applyFont="1" applyFill="1" applyBorder="1" applyAlignment="1" applyProtection="1">
      <alignment horizontal="left" vertical="center" indent="1"/>
      <protection locked="0"/>
    </xf>
    <xf numFmtId="0" fontId="7" fillId="4" borderId="5" xfId="0" applyNumberFormat="1" applyFont="1" applyFill="1" applyBorder="1" applyAlignment="1" applyProtection="1">
      <alignment horizontal="left" vertical="center" indent="1"/>
      <protection locked="0"/>
    </xf>
    <xf numFmtId="0" fontId="7" fillId="4" borderId="4" xfId="0" applyNumberFormat="1" applyFont="1" applyFill="1" applyBorder="1" applyAlignment="1">
      <alignment horizontal="center" vertical="center"/>
    </xf>
    <xf numFmtId="0" fontId="7" fillId="4" borderId="48" xfId="0" applyNumberFormat="1" applyFont="1" applyFill="1" applyBorder="1" applyAlignment="1">
      <alignment horizontal="center" vertical="center"/>
    </xf>
    <xf numFmtId="0" fontId="7" fillId="4" borderId="5" xfId="0" applyNumberFormat="1" applyFont="1" applyFill="1" applyBorder="1" applyAlignment="1">
      <alignment horizontal="center" vertical="center"/>
    </xf>
    <xf numFmtId="0" fontId="7" fillId="4" borderId="4" xfId="0" applyNumberFormat="1" applyFont="1" applyFill="1" applyBorder="1" applyAlignment="1" applyProtection="1">
      <alignment horizontal="center" vertical="center"/>
      <protection locked="0"/>
    </xf>
    <xf numFmtId="0" fontId="7" fillId="4" borderId="48" xfId="0" applyNumberFormat="1" applyFont="1" applyFill="1" applyBorder="1" applyAlignment="1" applyProtection="1">
      <alignment horizontal="center" vertical="center"/>
      <protection locked="0"/>
    </xf>
    <xf numFmtId="0" fontId="7" fillId="4" borderId="83" xfId="0" applyNumberFormat="1" applyFont="1" applyFill="1" applyBorder="1" applyAlignment="1" applyProtection="1">
      <alignment horizontal="center" vertical="center"/>
      <protection locked="0"/>
    </xf>
    <xf numFmtId="0" fontId="7" fillId="0" borderId="4" xfId="0" applyNumberFormat="1" applyFont="1" applyBorder="1" applyAlignment="1" applyProtection="1">
      <alignment horizontal="center" vertical="center"/>
      <protection locked="0"/>
    </xf>
    <xf numFmtId="0" fontId="7" fillId="0" borderId="48" xfId="0" applyNumberFormat="1" applyFont="1" applyBorder="1" applyAlignment="1" applyProtection="1">
      <alignment horizontal="center" vertical="center"/>
      <protection locked="0"/>
    </xf>
    <xf numFmtId="0" fontId="7" fillId="0" borderId="4" xfId="0" applyNumberFormat="1" applyFont="1" applyBorder="1" applyAlignment="1">
      <alignment horizontal="center" vertical="center"/>
    </xf>
    <xf numFmtId="0" fontId="7" fillId="0" borderId="48" xfId="0" applyNumberFormat="1" applyFont="1" applyBorder="1" applyAlignment="1">
      <alignment horizontal="center" vertical="center"/>
    </xf>
    <xf numFmtId="0" fontId="31" fillId="0" borderId="4" xfId="0" applyNumberFormat="1" applyFont="1" applyBorder="1" applyAlignment="1" applyProtection="1">
      <alignment horizontal="center" vertical="top"/>
      <protection locked="0"/>
    </xf>
    <xf numFmtId="0" fontId="31" fillId="0" borderId="48" xfId="0" applyNumberFormat="1" applyFont="1" applyBorder="1" applyAlignment="1" applyProtection="1">
      <alignment horizontal="center" vertical="top"/>
      <protection locked="0"/>
    </xf>
    <xf numFmtId="0" fontId="31" fillId="0" borderId="83" xfId="0" applyNumberFormat="1" applyFont="1" applyBorder="1" applyAlignment="1" applyProtection="1">
      <alignment horizontal="center" vertical="top"/>
      <protection locked="0"/>
    </xf>
    <xf numFmtId="1" fontId="7" fillId="0" borderId="25" xfId="0" applyNumberFormat="1" applyFont="1" applyBorder="1" applyAlignment="1">
      <alignment horizontal="center" vertical="center"/>
    </xf>
    <xf numFmtId="0" fontId="7" fillId="4" borderId="16" xfId="0" applyFont="1" applyFill="1" applyBorder="1" applyAlignment="1" applyProtection="1">
      <alignment horizontal="center" vertical="center"/>
      <protection locked="0"/>
    </xf>
    <xf numFmtId="0" fontId="7" fillId="4" borderId="3" xfId="0" applyFont="1" applyFill="1" applyBorder="1" applyAlignment="1" applyProtection="1">
      <alignment horizontal="center" vertical="center"/>
      <protection locked="0"/>
    </xf>
    <xf numFmtId="0" fontId="27" fillId="3" borderId="6" xfId="0" applyFont="1" applyFill="1" applyBorder="1" applyAlignment="1">
      <alignment horizontal="center" vertical="center"/>
    </xf>
    <xf numFmtId="0" fontId="27" fillId="3" borderId="11" xfId="0" applyFont="1" applyFill="1" applyBorder="1" applyAlignment="1">
      <alignment horizontal="center" vertical="center"/>
    </xf>
    <xf numFmtId="0" fontId="7" fillId="0" borderId="21" xfId="0" applyFont="1" applyBorder="1" applyAlignment="1" applyProtection="1">
      <alignment horizontal="center" vertical="center" shrinkToFit="1"/>
      <protection locked="0"/>
    </xf>
    <xf numFmtId="0" fontId="7" fillId="0" borderId="71" xfId="0" applyFont="1" applyBorder="1" applyAlignment="1" applyProtection="1">
      <alignment horizontal="center" vertical="center" shrinkToFit="1"/>
      <protection locked="0"/>
    </xf>
    <xf numFmtId="176" fontId="35" fillId="4" borderId="21" xfId="0" applyNumberFormat="1" applyFont="1" applyFill="1" applyBorder="1" applyAlignment="1">
      <alignment horizontal="center" vertical="center"/>
    </xf>
    <xf numFmtId="176" fontId="35" fillId="4" borderId="26" xfId="0" applyNumberFormat="1" applyFont="1" applyFill="1" applyBorder="1" applyAlignment="1">
      <alignment horizontal="center" vertical="center"/>
    </xf>
    <xf numFmtId="0" fontId="7" fillId="4" borderId="17" xfId="0" applyFont="1" applyFill="1" applyBorder="1" applyAlignment="1">
      <alignment horizontal="center" vertical="center"/>
    </xf>
    <xf numFmtId="0" fontId="7" fillId="4" borderId="18" xfId="0" applyFont="1" applyFill="1" applyBorder="1" applyAlignment="1">
      <alignment horizontal="center" vertical="center"/>
    </xf>
    <xf numFmtId="0" fontId="7" fillId="4" borderId="50" xfId="0" applyNumberFormat="1" applyFont="1" applyFill="1" applyBorder="1" applyAlignment="1" applyProtection="1">
      <alignment horizontal="left" vertical="center" indent="1"/>
      <protection locked="0"/>
    </xf>
    <xf numFmtId="0" fontId="7" fillId="4" borderId="84" xfId="0" applyNumberFormat="1" applyFont="1" applyFill="1" applyBorder="1" applyAlignment="1" applyProtection="1">
      <alignment horizontal="left" vertical="center" indent="1"/>
      <protection locked="0"/>
    </xf>
    <xf numFmtId="0" fontId="7" fillId="0" borderId="23" xfId="0" applyFont="1" applyBorder="1" applyAlignment="1" applyProtection="1">
      <alignment horizontal="center" vertical="center" shrinkToFit="1"/>
      <protection locked="0"/>
    </xf>
    <xf numFmtId="0" fontId="7" fillId="0" borderId="89" xfId="0" applyFont="1" applyBorder="1" applyAlignment="1" applyProtection="1">
      <alignment horizontal="center" vertical="center" shrinkToFit="1"/>
      <protection locked="0"/>
    </xf>
    <xf numFmtId="1" fontId="7" fillId="0" borderId="18" xfId="0" applyNumberFormat="1" applyFont="1" applyBorder="1" applyAlignment="1">
      <alignment horizontal="center" vertical="center"/>
    </xf>
    <xf numFmtId="176" fontId="7" fillId="4" borderId="23" xfId="0" applyNumberFormat="1" applyFont="1" applyFill="1" applyBorder="1" applyAlignment="1">
      <alignment horizontal="center" vertical="center"/>
    </xf>
    <xf numFmtId="176" fontId="7" fillId="4" borderId="13" xfId="0" applyNumberFormat="1" applyFont="1" applyFill="1" applyBorder="1" applyAlignment="1">
      <alignment horizontal="center" vertical="center"/>
    </xf>
    <xf numFmtId="0" fontId="25" fillId="0" borderId="47" xfId="0" applyFont="1" applyBorder="1" applyAlignment="1">
      <alignment horizontal="left" vertical="center"/>
    </xf>
    <xf numFmtId="0" fontId="25" fillId="0" borderId="47" xfId="0" applyNumberFormat="1" applyFont="1" applyBorder="1" applyAlignment="1">
      <alignment horizontal="left" vertical="center"/>
    </xf>
    <xf numFmtId="0" fontId="7" fillId="4" borderId="94" xfId="0" applyFont="1" applyFill="1" applyBorder="1" applyAlignment="1">
      <alignment horizontal="center" vertical="center"/>
    </xf>
    <xf numFmtId="0" fontId="7" fillId="4" borderId="45" xfId="0" applyFont="1" applyFill="1" applyBorder="1" applyAlignment="1">
      <alignment horizontal="center" vertical="center"/>
    </xf>
    <xf numFmtId="0" fontId="7" fillId="4" borderId="58" xfId="0" applyFont="1" applyFill="1" applyBorder="1" applyAlignment="1">
      <alignment horizontal="center" vertical="center"/>
    </xf>
    <xf numFmtId="0" fontId="7" fillId="4" borderId="15" xfId="0" applyFont="1" applyFill="1" applyBorder="1" applyAlignment="1" applyProtection="1">
      <alignment horizontal="center" vertical="center"/>
      <protection locked="0"/>
    </xf>
    <xf numFmtId="0" fontId="7" fillId="4" borderId="24" xfId="0" applyFont="1" applyFill="1" applyBorder="1" applyAlignment="1" applyProtection="1">
      <alignment horizontal="center" vertical="center"/>
      <protection locked="0"/>
    </xf>
    <xf numFmtId="0" fontId="7" fillId="4" borderId="95" xfId="0" applyFont="1" applyFill="1" applyBorder="1" applyAlignment="1" applyProtection="1">
      <alignment horizontal="center" vertical="center"/>
      <protection locked="0"/>
    </xf>
    <xf numFmtId="0" fontId="7" fillId="4" borderId="10" xfId="0" applyFont="1" applyFill="1" applyBorder="1" applyAlignment="1" applyProtection="1">
      <alignment horizontal="center" vertical="center"/>
      <protection locked="0"/>
    </xf>
    <xf numFmtId="0" fontId="7" fillId="4" borderId="89" xfId="0" applyFont="1" applyFill="1" applyBorder="1" applyAlignment="1" applyProtection="1">
      <alignment horizontal="center" vertical="center"/>
      <protection locked="0"/>
    </xf>
    <xf numFmtId="0" fontId="7" fillId="4" borderId="18" xfId="0" applyFont="1" applyFill="1" applyBorder="1" applyAlignment="1" applyProtection="1">
      <alignment horizontal="center" vertical="center"/>
      <protection locked="0"/>
    </xf>
    <xf numFmtId="0" fontId="7" fillId="4" borderId="28" xfId="0" applyFont="1" applyFill="1" applyBorder="1" applyAlignment="1" applyProtection="1">
      <alignment horizontal="center" vertical="center"/>
      <protection locked="0"/>
    </xf>
    <xf numFmtId="0" fontId="25" fillId="0" borderId="47" xfId="0" applyFont="1" applyBorder="1" applyAlignment="1">
      <alignment horizontal="left" vertical="top"/>
    </xf>
    <xf numFmtId="0" fontId="6" fillId="3" borderId="60" xfId="0" applyFont="1" applyFill="1" applyBorder="1" applyAlignment="1">
      <alignment horizontal="center" vertical="center"/>
    </xf>
    <xf numFmtId="0" fontId="7" fillId="7" borderId="4" xfId="0" applyFont="1" applyFill="1" applyBorder="1" applyAlignment="1">
      <alignment horizontal="center" vertical="center"/>
    </xf>
    <xf numFmtId="0" fontId="7" fillId="7" borderId="48" xfId="0" applyFont="1" applyFill="1" applyBorder="1" applyAlignment="1">
      <alignment horizontal="center" vertical="center"/>
    </xf>
    <xf numFmtId="0" fontId="7" fillId="7" borderId="71" xfId="0" applyFont="1" applyFill="1" applyBorder="1" applyAlignment="1">
      <alignment horizontal="center" vertical="center"/>
    </xf>
    <xf numFmtId="0" fontId="7" fillId="7" borderId="72" xfId="0" applyFont="1" applyFill="1" applyBorder="1" applyAlignment="1">
      <alignment horizontal="center" vertical="center"/>
    </xf>
    <xf numFmtId="0" fontId="7" fillId="7" borderId="3" xfId="0" applyFont="1" applyFill="1" applyBorder="1" applyAlignment="1">
      <alignment horizontal="center" vertical="center"/>
    </xf>
    <xf numFmtId="0" fontId="7" fillId="7" borderId="87" xfId="0" applyFont="1" applyFill="1" applyBorder="1" applyAlignment="1">
      <alignment horizontal="center" vertical="center"/>
    </xf>
    <xf numFmtId="0" fontId="7" fillId="7" borderId="5" xfId="0" applyFont="1" applyFill="1" applyBorder="1" applyAlignment="1">
      <alignment horizontal="center" vertical="center"/>
    </xf>
    <xf numFmtId="0" fontId="7" fillId="7" borderId="25" xfId="0" applyFont="1" applyFill="1" applyBorder="1" applyAlignment="1">
      <alignment horizontal="center" vertical="center"/>
    </xf>
    <xf numFmtId="49" fontId="7" fillId="0" borderId="3" xfId="0" applyNumberFormat="1" applyFont="1" applyBorder="1" applyAlignment="1" applyProtection="1">
      <alignment horizontal="center" vertical="center"/>
      <protection locked="0"/>
    </xf>
    <xf numFmtId="179" fontId="7" fillId="0" borderId="61" xfId="0" applyNumberFormat="1" applyFont="1" applyBorder="1" applyAlignment="1">
      <alignment horizontal="center" vertical="center"/>
    </xf>
    <xf numFmtId="179" fontId="7" fillId="0" borderId="5" xfId="0" applyNumberFormat="1" applyFont="1" applyBorder="1" applyAlignment="1" applyProtection="1">
      <alignment horizontal="center" vertical="center"/>
      <protection locked="0"/>
    </xf>
    <xf numFmtId="179" fontId="7" fillId="0" borderId="3" xfId="0" applyNumberFormat="1" applyFont="1" applyBorder="1" applyAlignment="1" applyProtection="1">
      <alignment horizontal="center" vertical="center"/>
      <protection locked="0"/>
    </xf>
    <xf numFmtId="179" fontId="7" fillId="0" borderId="3" xfId="0" applyNumberFormat="1" applyFont="1" applyBorder="1" applyAlignment="1">
      <alignment horizontal="center" vertical="center"/>
    </xf>
    <xf numFmtId="179" fontId="7" fillId="0" borderId="87" xfId="0" applyNumberFormat="1" applyFont="1" applyBorder="1" applyAlignment="1">
      <alignment horizontal="center" vertical="center"/>
    </xf>
    <xf numFmtId="49" fontId="7" fillId="6" borderId="4" xfId="0" applyNumberFormat="1" applyFont="1" applyFill="1" applyBorder="1" applyAlignment="1" applyProtection="1">
      <alignment horizontal="center" vertical="center"/>
      <protection locked="0"/>
    </xf>
    <xf numFmtId="49" fontId="7" fillId="6" borderId="48" xfId="0" applyNumberFormat="1" applyFont="1" applyFill="1" applyBorder="1" applyAlignment="1" applyProtection="1">
      <alignment horizontal="center" vertical="center"/>
      <protection locked="0"/>
    </xf>
    <xf numFmtId="179" fontId="7" fillId="0" borderId="5" xfId="0" applyNumberFormat="1" applyFont="1" applyBorder="1" applyAlignment="1">
      <alignment horizontal="center" vertical="center"/>
    </xf>
    <xf numFmtId="179" fontId="7" fillId="0" borderId="25" xfId="0" applyNumberFormat="1" applyFont="1" applyBorder="1" applyAlignment="1">
      <alignment horizontal="center" vertical="center"/>
    </xf>
    <xf numFmtId="49" fontId="7" fillId="4" borderId="3" xfId="0" applyNumberFormat="1" applyFont="1" applyFill="1" applyBorder="1" applyAlignment="1" applyProtection="1">
      <alignment horizontal="center" vertical="center"/>
      <protection locked="0"/>
    </xf>
    <xf numFmtId="179" fontId="7" fillId="4" borderId="73" xfId="0" applyNumberFormat="1" applyFont="1" applyFill="1" applyBorder="1" applyAlignment="1">
      <alignment horizontal="center" vertical="center"/>
    </xf>
    <xf numFmtId="179" fontId="7" fillId="4" borderId="74" xfId="0" applyNumberFormat="1" applyFont="1" applyFill="1" applyBorder="1" applyAlignment="1">
      <alignment horizontal="center" vertical="center"/>
    </xf>
    <xf numFmtId="179" fontId="7" fillId="4" borderId="3" xfId="0" applyNumberFormat="1" applyFont="1" applyFill="1" applyBorder="1" applyAlignment="1" applyProtection="1">
      <alignment horizontal="center" vertical="center"/>
      <protection locked="0"/>
    </xf>
    <xf numFmtId="179" fontId="7" fillId="4" borderId="3" xfId="0" applyNumberFormat="1" applyFont="1" applyFill="1" applyBorder="1" applyAlignment="1">
      <alignment horizontal="center" vertical="center"/>
    </xf>
    <xf numFmtId="179" fontId="7" fillId="4" borderId="87" xfId="0" applyNumberFormat="1" applyFont="1" applyFill="1" applyBorder="1" applyAlignment="1">
      <alignment horizontal="center" vertical="center"/>
    </xf>
    <xf numFmtId="49" fontId="7" fillId="4" borderId="4" xfId="0" applyNumberFormat="1" applyFont="1" applyFill="1" applyBorder="1" applyAlignment="1" applyProtection="1">
      <alignment horizontal="center" vertical="center"/>
      <protection locked="0"/>
    </xf>
    <xf numFmtId="49" fontId="7" fillId="4" borderId="48" xfId="0" applyNumberFormat="1" applyFont="1" applyFill="1" applyBorder="1" applyAlignment="1" applyProtection="1">
      <alignment horizontal="center" vertical="center"/>
      <protection locked="0"/>
    </xf>
    <xf numFmtId="179" fontId="7" fillId="4" borderId="5" xfId="0" applyNumberFormat="1" applyFont="1" applyFill="1" applyBorder="1" applyAlignment="1">
      <alignment horizontal="center" vertical="center"/>
    </xf>
    <xf numFmtId="179" fontId="7" fillId="4" borderId="25" xfId="0" applyNumberFormat="1" applyFont="1" applyFill="1" applyBorder="1" applyAlignment="1">
      <alignment horizontal="center" vertical="center"/>
    </xf>
    <xf numFmtId="179" fontId="7" fillId="0" borderId="4" xfId="0" applyNumberFormat="1" applyFont="1" applyBorder="1" applyAlignment="1" applyProtection="1">
      <alignment horizontal="center" vertical="center"/>
      <protection locked="0"/>
    </xf>
    <xf numFmtId="179" fontId="7" fillId="4" borderId="4" xfId="0" applyNumberFormat="1" applyFont="1" applyFill="1" applyBorder="1" applyAlignment="1" applyProtection="1">
      <alignment horizontal="center" vertical="center"/>
      <protection locked="0"/>
    </xf>
    <xf numFmtId="179" fontId="7" fillId="4" borderId="5" xfId="0" applyNumberFormat="1" applyFont="1" applyFill="1" applyBorder="1" applyAlignment="1" applyProtection="1">
      <alignment horizontal="center" vertical="center"/>
      <protection locked="0"/>
    </xf>
    <xf numFmtId="49" fontId="7" fillId="0" borderId="4" xfId="0" applyNumberFormat="1" applyFont="1" applyBorder="1" applyAlignment="1" applyProtection="1">
      <alignment horizontal="right" vertical="center" wrapText="1"/>
      <protection locked="0"/>
    </xf>
    <xf numFmtId="49" fontId="7" fillId="0" borderId="49" xfId="0" applyNumberFormat="1" applyFont="1" applyBorder="1" applyAlignment="1" applyProtection="1">
      <alignment horizontal="right" vertical="center" wrapText="1"/>
      <protection locked="0"/>
    </xf>
    <xf numFmtId="0" fontId="7" fillId="0" borderId="48" xfId="0" applyFont="1" applyBorder="1" applyAlignment="1" applyProtection="1">
      <alignment horizontal="left" vertical="center"/>
      <protection locked="0"/>
    </xf>
    <xf numFmtId="0" fontId="7" fillId="4" borderId="4" xfId="0" applyFont="1" applyFill="1" applyBorder="1" applyAlignment="1" applyProtection="1">
      <alignment horizontal="right" vertical="center"/>
      <protection locked="0"/>
    </xf>
    <xf numFmtId="0" fontId="7" fillId="4" borderId="48" xfId="0" applyFont="1" applyFill="1" applyBorder="1" applyAlignment="1" applyProtection="1">
      <alignment horizontal="right" vertical="center"/>
      <protection locked="0"/>
    </xf>
    <xf numFmtId="49" fontId="7" fillId="4" borderId="48" xfId="0" applyNumberFormat="1" applyFont="1" applyFill="1" applyBorder="1" applyAlignment="1" applyProtection="1">
      <alignment horizontal="left" vertical="center"/>
      <protection locked="0"/>
    </xf>
    <xf numFmtId="0" fontId="36" fillId="3" borderId="98" xfId="0" applyFont="1" applyFill="1" applyBorder="1" applyAlignment="1" applyProtection="1">
      <alignment horizontal="center" vertical="center"/>
      <protection locked="0"/>
    </xf>
    <xf numFmtId="0" fontId="36" fillId="3" borderId="103" xfId="0" applyFont="1" applyFill="1" applyBorder="1" applyAlignment="1" applyProtection="1">
      <alignment horizontal="center" vertical="center"/>
      <protection locked="0"/>
    </xf>
    <xf numFmtId="49" fontId="7" fillId="4" borderId="64" xfId="0" applyNumberFormat="1" applyFont="1" applyFill="1" applyBorder="1" applyAlignment="1" applyProtection="1">
      <alignment horizontal="left" vertical="center"/>
      <protection locked="0"/>
    </xf>
    <xf numFmtId="179" fontId="7" fillId="4" borderId="4" xfId="0" applyNumberFormat="1" applyFont="1" applyFill="1" applyBorder="1" applyAlignment="1" applyProtection="1">
      <alignment horizontal="center" vertical="center" wrapText="1"/>
      <protection locked="0"/>
    </xf>
    <xf numFmtId="179" fontId="7" fillId="4" borderId="5" xfId="0" applyNumberFormat="1" applyFont="1" applyFill="1" applyBorder="1" applyAlignment="1" applyProtection="1">
      <alignment horizontal="center" vertical="center" wrapText="1"/>
      <protection locked="0"/>
    </xf>
    <xf numFmtId="49" fontId="7" fillId="0" borderId="4" xfId="0" applyNumberFormat="1" applyFont="1" applyFill="1" applyBorder="1" applyAlignment="1" applyProtection="1">
      <alignment horizontal="center" vertical="center"/>
      <protection locked="0"/>
    </xf>
    <xf numFmtId="49" fontId="7" fillId="0" borderId="49" xfId="0" applyNumberFormat="1" applyFont="1" applyFill="1" applyBorder="1" applyAlignment="1" applyProtection="1">
      <alignment horizontal="center" vertical="center"/>
      <protection locked="0"/>
    </xf>
    <xf numFmtId="49" fontId="7" fillId="0" borderId="48" xfId="0" applyNumberFormat="1" applyFont="1" applyFill="1" applyBorder="1" applyAlignment="1" applyProtection="1">
      <alignment horizontal="left" vertical="center"/>
      <protection locked="0"/>
    </xf>
    <xf numFmtId="179" fontId="7" fillId="0" borderId="93" xfId="0" applyNumberFormat="1" applyFont="1" applyBorder="1" applyAlignment="1">
      <alignment horizontal="center" vertical="center"/>
    </xf>
    <xf numFmtId="179" fontId="7" fillId="4" borderId="75" xfId="0" applyNumberFormat="1" applyFont="1" applyFill="1" applyBorder="1" applyAlignment="1">
      <alignment horizontal="center" vertical="center"/>
    </xf>
    <xf numFmtId="179" fontId="7" fillId="4" borderId="76" xfId="0" applyNumberFormat="1" applyFont="1" applyFill="1" applyBorder="1" applyAlignment="1">
      <alignment horizontal="center" vertical="center"/>
    </xf>
    <xf numFmtId="179" fontId="7" fillId="4" borderId="93" xfId="0" applyNumberFormat="1" applyFont="1" applyFill="1" applyBorder="1" applyAlignment="1">
      <alignment horizontal="center" vertical="center"/>
    </xf>
    <xf numFmtId="49" fontId="7" fillId="6" borderId="21" xfId="0" applyNumberFormat="1" applyFont="1" applyFill="1" applyBorder="1" applyAlignment="1" applyProtection="1">
      <alignment horizontal="right" vertical="center"/>
      <protection locked="0"/>
    </xf>
    <xf numFmtId="49" fontId="7" fillId="6" borderId="22" xfId="0" applyNumberFormat="1" applyFont="1" applyFill="1" applyBorder="1" applyAlignment="1" applyProtection="1">
      <alignment horizontal="right" vertical="center"/>
      <protection locked="0"/>
    </xf>
    <xf numFmtId="49" fontId="7" fillId="6" borderId="48" xfId="0" applyNumberFormat="1" applyFont="1" applyFill="1" applyBorder="1" applyAlignment="1" applyProtection="1">
      <alignment horizontal="left" vertical="center"/>
      <protection locked="0"/>
    </xf>
    <xf numFmtId="179" fontId="7" fillId="6" borderId="73" xfId="0" applyNumberFormat="1" applyFont="1" applyFill="1" applyBorder="1" applyAlignment="1">
      <alignment horizontal="center" vertical="center"/>
    </xf>
    <xf numFmtId="179" fontId="7" fillId="6" borderId="74" xfId="0" applyNumberFormat="1" applyFont="1" applyFill="1" applyBorder="1" applyAlignment="1">
      <alignment horizontal="center" vertical="center"/>
    </xf>
    <xf numFmtId="179" fontId="7" fillId="4" borderId="3" xfId="0" applyNumberFormat="1" applyFont="1" applyFill="1" applyBorder="1" applyAlignment="1" applyProtection="1">
      <alignment horizontal="right" vertical="center"/>
      <protection locked="0"/>
    </xf>
    <xf numFmtId="179" fontId="7" fillId="4" borderId="4" xfId="0" applyNumberFormat="1" applyFont="1" applyFill="1" applyBorder="1" applyAlignment="1" applyProtection="1">
      <alignment horizontal="right" vertical="center"/>
      <protection locked="0"/>
    </xf>
    <xf numFmtId="179" fontId="7" fillId="4" borderId="48" xfId="0" applyNumberFormat="1" applyFont="1" applyFill="1" applyBorder="1" applyAlignment="1">
      <alignment horizontal="center" vertical="center"/>
    </xf>
    <xf numFmtId="49" fontId="7" fillId="6" borderId="4" xfId="0" applyNumberFormat="1" applyFont="1" applyFill="1" applyBorder="1" applyAlignment="1" applyProtection="1">
      <alignment horizontal="right" vertical="center"/>
      <protection locked="0"/>
    </xf>
    <xf numFmtId="49" fontId="7" fillId="6" borderId="48" xfId="0" applyNumberFormat="1" applyFont="1" applyFill="1" applyBorder="1" applyAlignment="1" applyProtection="1">
      <alignment horizontal="right" vertical="center"/>
      <protection locked="0"/>
    </xf>
    <xf numFmtId="179" fontId="7" fillId="6" borderId="5" xfId="0" applyNumberFormat="1" applyFont="1" applyFill="1" applyBorder="1" applyAlignment="1">
      <alignment horizontal="center" vertical="center"/>
    </xf>
    <xf numFmtId="179" fontId="7" fillId="6" borderId="3" xfId="0" applyNumberFormat="1" applyFont="1" applyFill="1" applyBorder="1" applyAlignment="1">
      <alignment horizontal="center" vertical="center"/>
    </xf>
    <xf numFmtId="49" fontId="7" fillId="4" borderId="4" xfId="0" applyNumberFormat="1" applyFont="1" applyFill="1" applyBorder="1" applyAlignment="1" applyProtection="1">
      <alignment horizontal="right" vertical="center" wrapText="1"/>
      <protection locked="0"/>
    </xf>
    <xf numFmtId="49" fontId="7" fillId="4" borderId="48" xfId="0" applyNumberFormat="1" applyFont="1" applyFill="1" applyBorder="1" applyAlignment="1" applyProtection="1">
      <alignment horizontal="right" vertical="center" wrapText="1"/>
      <protection locked="0"/>
    </xf>
    <xf numFmtId="0" fontId="7" fillId="4" borderId="48" xfId="0" applyNumberFormat="1" applyFont="1" applyFill="1" applyBorder="1" applyAlignment="1" applyProtection="1">
      <alignment horizontal="left" vertical="center"/>
      <protection locked="0"/>
    </xf>
    <xf numFmtId="179" fontId="7" fillId="0" borderId="3" xfId="0" applyNumberFormat="1" applyFont="1" applyBorder="1" applyAlignment="1" applyProtection="1">
      <alignment horizontal="right" vertical="center"/>
      <protection locked="0"/>
    </xf>
    <xf numFmtId="179" fontId="7" fillId="0" borderId="4" xfId="0" applyNumberFormat="1" applyFont="1" applyBorder="1" applyAlignment="1" applyProtection="1">
      <alignment horizontal="right" vertical="center"/>
      <protection locked="0"/>
    </xf>
    <xf numFmtId="0" fontId="7" fillId="6" borderId="48" xfId="0" applyNumberFormat="1" applyFont="1" applyFill="1" applyBorder="1" applyAlignment="1" applyProtection="1">
      <alignment horizontal="left" vertical="center"/>
      <protection locked="0"/>
    </xf>
    <xf numFmtId="179" fontId="7" fillId="0" borderId="48" xfId="0" applyNumberFormat="1" applyFont="1" applyBorder="1" applyAlignment="1">
      <alignment horizontal="center" vertical="center"/>
    </xf>
    <xf numFmtId="49" fontId="7" fillId="6" borderId="64" xfId="0" applyNumberFormat="1" applyFont="1" applyFill="1" applyBorder="1" applyAlignment="1" applyProtection="1">
      <alignment horizontal="left" vertical="center"/>
      <protection locked="0"/>
    </xf>
    <xf numFmtId="179" fontId="7" fillId="6" borderId="4" xfId="0" applyNumberFormat="1" applyFont="1" applyFill="1" applyBorder="1" applyAlignment="1" applyProtection="1">
      <alignment horizontal="center" vertical="center"/>
      <protection locked="0"/>
    </xf>
    <xf numFmtId="179" fontId="7" fillId="6" borderId="5" xfId="0" applyNumberFormat="1" applyFont="1" applyFill="1" applyBorder="1" applyAlignment="1" applyProtection="1">
      <alignment horizontal="center" vertical="center"/>
      <protection locked="0"/>
    </xf>
    <xf numFmtId="179" fontId="7" fillId="6" borderId="3" xfId="0" applyNumberFormat="1" applyFont="1" applyFill="1" applyBorder="1" applyAlignment="1" applyProtection="1">
      <alignment horizontal="center" vertical="center"/>
      <protection locked="0"/>
    </xf>
    <xf numFmtId="179" fontId="7" fillId="6" borderId="25" xfId="0" applyNumberFormat="1" applyFont="1" applyFill="1" applyBorder="1" applyAlignment="1">
      <alignment horizontal="center" vertical="center"/>
    </xf>
    <xf numFmtId="179" fontId="7" fillId="4" borderId="66" xfId="0" applyNumberFormat="1" applyFont="1" applyFill="1" applyBorder="1" applyAlignment="1">
      <alignment horizontal="center" vertical="center"/>
    </xf>
    <xf numFmtId="179" fontId="7" fillId="4" borderId="77" xfId="0" applyNumberFormat="1" applyFont="1" applyFill="1" applyBorder="1" applyAlignment="1">
      <alignment horizontal="center" vertical="center"/>
    </xf>
    <xf numFmtId="179" fontId="7" fillId="0" borderId="73" xfId="0" applyNumberFormat="1" applyFont="1" applyBorder="1" applyAlignment="1">
      <alignment horizontal="center" vertical="center"/>
    </xf>
    <xf numFmtId="179" fontId="7" fillId="0" borderId="74" xfId="0" applyNumberFormat="1" applyFont="1" applyBorder="1" applyAlignment="1">
      <alignment horizontal="center" vertical="center"/>
    </xf>
    <xf numFmtId="179" fontId="7" fillId="0" borderId="77" xfId="0" applyNumberFormat="1" applyFont="1" applyBorder="1" applyAlignment="1">
      <alignment horizontal="center" vertical="center"/>
    </xf>
    <xf numFmtId="179" fontId="7" fillId="0" borderId="78" xfId="0" applyNumberFormat="1" applyFont="1" applyBorder="1" applyAlignment="1">
      <alignment horizontal="center" vertical="center"/>
    </xf>
    <xf numFmtId="179" fontId="7" fillId="4" borderId="79" xfId="0" applyNumberFormat="1" applyFont="1" applyFill="1" applyBorder="1" applyAlignment="1">
      <alignment horizontal="center" vertical="center"/>
    </xf>
    <xf numFmtId="179" fontId="7" fillId="4" borderId="80" xfId="0" applyNumberFormat="1" applyFont="1" applyFill="1" applyBorder="1" applyAlignment="1">
      <alignment horizontal="center" vertical="center"/>
    </xf>
    <xf numFmtId="49" fontId="7" fillId="6" borderId="21" xfId="0" applyNumberFormat="1" applyFont="1" applyFill="1" applyBorder="1" applyAlignment="1" applyProtection="1">
      <alignment horizontal="right" vertical="center" wrapText="1"/>
      <protection locked="0"/>
    </xf>
    <xf numFmtId="49" fontId="7" fillId="6" borderId="22" xfId="0" applyNumberFormat="1" applyFont="1" applyFill="1" applyBorder="1" applyAlignment="1" applyProtection="1">
      <alignment horizontal="right" vertical="center" wrapText="1"/>
      <protection locked="0"/>
    </xf>
    <xf numFmtId="49" fontId="7" fillId="6" borderId="64" xfId="0" applyNumberFormat="1" applyFont="1" applyFill="1" applyBorder="1" applyAlignment="1" applyProtection="1">
      <alignment horizontal="center" vertical="center"/>
      <protection locked="0"/>
    </xf>
    <xf numFmtId="49" fontId="7" fillId="4" borderId="64" xfId="0" applyNumberFormat="1" applyFont="1" applyFill="1" applyBorder="1" applyAlignment="1" applyProtection="1">
      <alignment horizontal="center" vertical="center"/>
      <protection locked="0"/>
    </xf>
    <xf numFmtId="49" fontId="7" fillId="4" borderId="46" xfId="0" applyNumberFormat="1" applyFont="1" applyFill="1" applyBorder="1" applyAlignment="1" applyProtection="1">
      <alignment horizontal="right" vertical="center"/>
      <protection locked="0"/>
    </xf>
    <xf numFmtId="49" fontId="7" fillId="4" borderId="50" xfId="0" applyNumberFormat="1" applyFont="1" applyFill="1" applyBorder="1" applyAlignment="1" applyProtection="1">
      <alignment horizontal="right" vertical="center"/>
      <protection locked="0"/>
    </xf>
    <xf numFmtId="49" fontId="7" fillId="4" borderId="50" xfId="0" applyNumberFormat="1" applyFont="1" applyFill="1" applyBorder="1" applyAlignment="1" applyProtection="1">
      <alignment horizontal="left" vertical="center"/>
      <protection locked="0"/>
    </xf>
    <xf numFmtId="179" fontId="7" fillId="4" borderId="59" xfId="0" applyNumberFormat="1" applyFont="1" applyFill="1" applyBorder="1" applyAlignment="1">
      <alignment horizontal="center" vertical="center"/>
    </xf>
    <xf numFmtId="179" fontId="7" fillId="4" borderId="18" xfId="0" applyNumberFormat="1" applyFont="1" applyFill="1" applyBorder="1" applyAlignment="1">
      <alignment horizontal="center" vertical="center"/>
    </xf>
    <xf numFmtId="179" fontId="7" fillId="4" borderId="46" xfId="0" applyNumberFormat="1" applyFont="1" applyFill="1" applyBorder="1" applyAlignment="1" applyProtection="1">
      <alignment horizontal="center" vertical="center"/>
      <protection locked="0"/>
    </xf>
    <xf numFmtId="179" fontId="7" fillId="4" borderId="59" xfId="0" applyNumberFormat="1" applyFont="1" applyFill="1" applyBorder="1" applyAlignment="1" applyProtection="1">
      <alignment horizontal="center" vertical="center"/>
      <protection locked="0"/>
    </xf>
    <xf numFmtId="179" fontId="7" fillId="4" borderId="18" xfId="0" applyNumberFormat="1" applyFont="1" applyFill="1" applyBorder="1" applyAlignment="1" applyProtection="1">
      <alignment horizontal="center" vertical="center"/>
      <protection locked="0"/>
    </xf>
    <xf numFmtId="179" fontId="7" fillId="4" borderId="88" xfId="0" applyNumberFormat="1" applyFont="1" applyFill="1" applyBorder="1" applyAlignment="1">
      <alignment horizontal="center" vertical="center"/>
    </xf>
    <xf numFmtId="49" fontId="7" fillId="4" borderId="46" xfId="0" applyNumberFormat="1" applyFont="1" applyFill="1" applyBorder="1" applyAlignment="1" applyProtection="1">
      <alignment horizontal="center" vertical="center"/>
      <protection locked="0"/>
    </xf>
    <xf numFmtId="49" fontId="7" fillId="4" borderId="50" xfId="0" applyNumberFormat="1" applyFont="1" applyFill="1" applyBorder="1" applyAlignment="1" applyProtection="1">
      <alignment horizontal="center" vertical="center"/>
      <protection locked="0"/>
    </xf>
    <xf numFmtId="49" fontId="7" fillId="4" borderId="90" xfId="0" applyNumberFormat="1" applyFont="1" applyFill="1" applyBorder="1" applyAlignment="1" applyProtection="1">
      <alignment horizontal="center" vertical="center"/>
      <protection locked="0"/>
    </xf>
    <xf numFmtId="179" fontId="7" fillId="4" borderId="28" xfId="0" applyNumberFormat="1" applyFont="1" applyFill="1" applyBorder="1" applyAlignment="1">
      <alignment horizontal="center" vertical="center"/>
    </xf>
    <xf numFmtId="0" fontId="28" fillId="0" borderId="47" xfId="0" applyFont="1" applyBorder="1" applyAlignment="1">
      <alignment horizontal="left" vertical="top"/>
    </xf>
    <xf numFmtId="0" fontId="28" fillId="0" borderId="10" xfId="0" applyFont="1" applyBorder="1" applyAlignment="1">
      <alignment horizontal="left" vertical="top"/>
    </xf>
    <xf numFmtId="0" fontId="25" fillId="0" borderId="0" xfId="0" applyFont="1" applyAlignment="1">
      <alignment horizontal="center" vertical="top"/>
    </xf>
    <xf numFmtId="0" fontId="34" fillId="0" borderId="0" xfId="0" applyFont="1" applyAlignment="1" applyProtection="1">
      <alignment horizontal="center" vertical="center"/>
      <protection locked="0"/>
    </xf>
    <xf numFmtId="0" fontId="6" fillId="3" borderId="6" xfId="0" applyFont="1" applyFill="1" applyBorder="1" applyAlignment="1">
      <alignment horizontal="center" vertical="center"/>
    </xf>
    <xf numFmtId="0" fontId="6" fillId="3" borderId="7" xfId="0" applyFont="1" applyFill="1" applyBorder="1" applyAlignment="1">
      <alignment horizontal="center" vertical="center"/>
    </xf>
    <xf numFmtId="0" fontId="6" fillId="3" borderId="11" xfId="0" applyFont="1" applyFill="1" applyBorder="1" applyAlignment="1">
      <alignment horizontal="center" vertical="center"/>
    </xf>
    <xf numFmtId="0" fontId="7" fillId="12" borderId="51" xfId="0" applyNumberFormat="1" applyFont="1" applyFill="1" applyBorder="1" applyAlignment="1">
      <alignment horizontal="center" vertical="center"/>
    </xf>
    <xf numFmtId="0" fontId="7" fillId="12" borderId="48" xfId="0" applyNumberFormat="1" applyFont="1" applyFill="1" applyBorder="1" applyAlignment="1">
      <alignment horizontal="center" vertical="center"/>
    </xf>
    <xf numFmtId="0" fontId="7" fillId="12" borderId="5" xfId="0" applyNumberFormat="1" applyFont="1" applyFill="1" applyBorder="1" applyAlignment="1">
      <alignment horizontal="center" vertical="center"/>
    </xf>
    <xf numFmtId="0" fontId="7" fillId="12" borderId="4" xfId="0" applyNumberFormat="1" applyFont="1" applyFill="1" applyBorder="1" applyAlignment="1">
      <alignment horizontal="center" vertical="center"/>
    </xf>
    <xf numFmtId="0" fontId="7" fillId="12" borderId="3" xfId="0" applyNumberFormat="1" applyFont="1" applyFill="1" applyBorder="1" applyAlignment="1">
      <alignment horizontal="center" vertical="center"/>
    </xf>
    <xf numFmtId="0" fontId="7" fillId="5" borderId="3" xfId="0" applyFont="1" applyFill="1" applyBorder="1" applyAlignment="1">
      <alignment horizontal="center" vertical="center"/>
    </xf>
    <xf numFmtId="0" fontId="7" fillId="5" borderId="25" xfId="0" applyFont="1" applyFill="1" applyBorder="1" applyAlignment="1">
      <alignment horizontal="center" vertical="center"/>
    </xf>
    <xf numFmtId="0" fontId="7" fillId="4" borderId="52" xfId="0" applyNumberFormat="1" applyFont="1" applyFill="1" applyBorder="1" applyAlignment="1" applyProtection="1">
      <alignment horizontal="center" vertical="center"/>
      <protection locked="0"/>
    </xf>
    <xf numFmtId="0" fontId="7" fillId="4" borderId="3" xfId="0" applyNumberFormat="1" applyFont="1" applyFill="1" applyBorder="1" applyAlignment="1" applyProtection="1">
      <alignment horizontal="center" vertical="center"/>
      <protection locked="0"/>
    </xf>
    <xf numFmtId="0" fontId="7" fillId="4" borderId="3" xfId="0" applyNumberFormat="1" applyFont="1" applyFill="1" applyBorder="1" applyAlignment="1">
      <alignment horizontal="center" vertical="center"/>
    </xf>
    <xf numFmtId="0" fontId="7" fillId="4" borderId="25" xfId="0" applyNumberFormat="1" applyFont="1" applyFill="1" applyBorder="1" applyAlignment="1">
      <alignment horizontal="center" vertical="center"/>
    </xf>
    <xf numFmtId="0" fontId="7" fillId="0" borderId="51" xfId="0" applyNumberFormat="1" applyFont="1" applyBorder="1" applyAlignment="1" applyProtection="1">
      <alignment horizontal="left" vertical="center"/>
      <protection locked="0"/>
    </xf>
    <xf numFmtId="0" fontId="7" fillId="0" borderId="48" xfId="0" applyNumberFormat="1" applyFont="1" applyBorder="1" applyAlignment="1" applyProtection="1">
      <alignment horizontal="left" vertical="center"/>
      <protection locked="0"/>
    </xf>
    <xf numFmtId="0" fontId="7" fillId="0" borderId="5" xfId="0" applyNumberFormat="1" applyFont="1" applyBorder="1" applyAlignment="1" applyProtection="1">
      <alignment horizontal="left" vertical="center"/>
      <protection locked="0"/>
    </xf>
    <xf numFmtId="0" fontId="7" fillId="0" borderId="4" xfId="0" applyNumberFormat="1" applyFont="1" applyBorder="1" applyAlignment="1" applyProtection="1">
      <alignment horizontal="left" vertical="center"/>
      <protection locked="0"/>
    </xf>
    <xf numFmtId="0" fontId="7" fillId="6" borderId="4" xfId="0" applyFont="1" applyFill="1" applyBorder="1" applyAlignment="1">
      <alignment horizontal="center" vertical="center"/>
    </xf>
    <xf numFmtId="0" fontId="7" fillId="6" borderId="48" xfId="0" applyFont="1" applyFill="1" applyBorder="1" applyAlignment="1">
      <alignment horizontal="center" vertical="center"/>
    </xf>
    <xf numFmtId="0" fontId="7" fillId="6" borderId="5" xfId="0" applyFont="1" applyFill="1" applyBorder="1" applyAlignment="1">
      <alignment horizontal="center" vertical="center"/>
    </xf>
    <xf numFmtId="0" fontId="7" fillId="0" borderId="3" xfId="0" applyNumberFormat="1" applyFont="1" applyBorder="1" applyAlignment="1">
      <alignment horizontal="center" vertical="center" shrinkToFit="1"/>
    </xf>
    <xf numFmtId="0" fontId="7" fillId="0" borderId="3" xfId="0" applyNumberFormat="1" applyFont="1" applyBorder="1" applyAlignment="1">
      <alignment horizontal="center" vertical="center"/>
    </xf>
    <xf numFmtId="0" fontId="7" fillId="0" borderId="25" xfId="0" applyNumberFormat="1" applyFont="1" applyBorder="1" applyAlignment="1">
      <alignment horizontal="center" vertical="center"/>
    </xf>
    <xf numFmtId="0" fontId="7" fillId="13" borderId="52" xfId="0" applyNumberFormat="1" applyFont="1" applyFill="1" applyBorder="1" applyAlignment="1" applyProtection="1">
      <alignment horizontal="left" vertical="center"/>
      <protection locked="0"/>
    </xf>
    <xf numFmtId="0" fontId="7" fillId="13" borderId="3" xfId="0" applyNumberFormat="1" applyFont="1" applyFill="1" applyBorder="1" applyAlignment="1" applyProtection="1">
      <alignment horizontal="left" vertical="center"/>
      <protection locked="0"/>
    </xf>
    <xf numFmtId="0" fontId="7" fillId="13" borderId="4" xfId="0" applyNumberFormat="1" applyFont="1" applyFill="1" applyBorder="1" applyAlignment="1" applyProtection="1">
      <alignment horizontal="left" vertical="center"/>
      <protection locked="0"/>
    </xf>
    <xf numFmtId="0" fontId="7" fillId="13" borderId="48" xfId="0" applyNumberFormat="1" applyFont="1" applyFill="1" applyBorder="1" applyAlignment="1" applyProtection="1">
      <alignment horizontal="left" vertical="center"/>
      <protection locked="0"/>
    </xf>
    <xf numFmtId="0" fontId="7" fillId="13" borderId="5" xfId="0" applyNumberFormat="1" applyFont="1" applyFill="1" applyBorder="1" applyAlignment="1" applyProtection="1">
      <alignment horizontal="left" vertical="center"/>
      <protection locked="0"/>
    </xf>
    <xf numFmtId="0" fontId="7" fillId="13" borderId="4" xfId="0" applyNumberFormat="1" applyFont="1" applyFill="1" applyBorder="1" applyAlignment="1">
      <alignment horizontal="center" vertical="center"/>
    </xf>
    <xf numFmtId="0" fontId="7" fillId="13" borderId="48" xfId="0" applyNumberFormat="1" applyFont="1" applyFill="1" applyBorder="1" applyAlignment="1">
      <alignment horizontal="center" vertical="center"/>
    </xf>
    <xf numFmtId="0" fontId="7" fillId="13" borderId="5" xfId="0" applyNumberFormat="1" applyFont="1" applyFill="1" applyBorder="1" applyAlignment="1">
      <alignment horizontal="center" vertical="center"/>
    </xf>
    <xf numFmtId="0" fontId="7" fillId="4" borderId="4" xfId="0" applyNumberFormat="1" applyFont="1" applyFill="1" applyBorder="1" applyAlignment="1">
      <alignment horizontal="center" vertical="center" shrinkToFit="1"/>
    </xf>
    <xf numFmtId="0" fontId="7" fillId="4" borderId="48" xfId="0" applyNumberFormat="1" applyFont="1" applyFill="1" applyBorder="1" applyAlignment="1">
      <alignment horizontal="center" vertical="center" shrinkToFit="1"/>
    </xf>
    <xf numFmtId="0" fontId="7" fillId="4" borderId="5" xfId="0" applyNumberFormat="1" applyFont="1" applyFill="1" applyBorder="1" applyAlignment="1">
      <alignment horizontal="center" vertical="center" shrinkToFit="1"/>
    </xf>
    <xf numFmtId="179" fontId="7" fillId="0" borderId="3" xfId="0" applyNumberFormat="1" applyFont="1" applyFill="1" applyBorder="1" applyAlignment="1">
      <alignment horizontal="center" vertical="center"/>
    </xf>
    <xf numFmtId="0" fontId="7" fillId="0" borderId="25" xfId="0" applyFont="1" applyFill="1" applyBorder="1" applyAlignment="1">
      <alignment horizontal="center" vertical="center"/>
    </xf>
    <xf numFmtId="0" fontId="7" fillId="13" borderId="51" xfId="0" applyNumberFormat="1" applyFont="1" applyFill="1" applyBorder="1" applyAlignment="1" applyProtection="1">
      <alignment horizontal="left" vertical="center"/>
      <protection locked="0"/>
    </xf>
    <xf numFmtId="0" fontId="7" fillId="13" borderId="4" xfId="0" applyNumberFormat="1" applyFont="1" applyFill="1" applyBorder="1" applyAlignment="1" applyProtection="1">
      <alignment horizontal="center" vertical="center"/>
      <protection locked="0"/>
    </xf>
    <xf numFmtId="0" fontId="7" fillId="13" borderId="48" xfId="0" applyNumberFormat="1" applyFont="1" applyFill="1" applyBorder="1" applyAlignment="1" applyProtection="1">
      <alignment horizontal="center" vertical="center"/>
      <protection locked="0"/>
    </xf>
    <xf numFmtId="0" fontId="7" fillId="13" borderId="5" xfId="0" applyNumberFormat="1" applyFont="1" applyFill="1" applyBorder="1" applyAlignment="1" applyProtection="1">
      <alignment horizontal="center" vertical="center"/>
      <protection locked="0"/>
    </xf>
    <xf numFmtId="0" fontId="7" fillId="4" borderId="25" xfId="0" applyNumberFormat="1" applyFont="1" applyFill="1" applyBorder="1" applyAlignment="1" applyProtection="1">
      <alignment horizontal="center" vertical="center"/>
      <protection locked="0"/>
    </xf>
    <xf numFmtId="0" fontId="7" fillId="0" borderId="53" xfId="0" applyNumberFormat="1" applyFont="1" applyBorder="1" applyAlignment="1" applyProtection="1">
      <alignment horizontal="left" vertical="center"/>
      <protection locked="0"/>
    </xf>
    <xf numFmtId="0" fontId="7" fillId="0" borderId="54" xfId="0" applyNumberFormat="1" applyFont="1" applyBorder="1" applyAlignment="1" applyProtection="1">
      <alignment horizontal="left" vertical="center"/>
      <protection locked="0"/>
    </xf>
    <xf numFmtId="0" fontId="7" fillId="0" borderId="46" xfId="0" applyNumberFormat="1" applyFont="1" applyBorder="1" applyAlignment="1" applyProtection="1">
      <alignment horizontal="left" vertical="center"/>
      <protection locked="0"/>
    </xf>
    <xf numFmtId="0" fontId="7" fillId="0" borderId="50" xfId="0" applyNumberFormat="1" applyFont="1" applyBorder="1" applyAlignment="1" applyProtection="1">
      <alignment horizontal="left" vertical="center"/>
      <protection locked="0"/>
    </xf>
    <xf numFmtId="0" fontId="7" fillId="0" borderId="59" xfId="0" applyNumberFormat="1" applyFont="1" applyBorder="1" applyAlignment="1" applyProtection="1">
      <alignment horizontal="left" vertical="center"/>
      <protection locked="0"/>
    </xf>
    <xf numFmtId="0" fontId="7" fillId="0" borderId="18" xfId="0" applyNumberFormat="1" applyFont="1" applyBorder="1" applyAlignment="1" applyProtection="1">
      <alignment horizontal="center" vertical="center"/>
      <protection locked="0"/>
    </xf>
    <xf numFmtId="0" fontId="7" fillId="0" borderId="28" xfId="0" applyNumberFormat="1" applyFont="1" applyBorder="1" applyAlignment="1" applyProtection="1">
      <alignment horizontal="center" vertical="center"/>
      <protection locked="0"/>
    </xf>
    <xf numFmtId="0" fontId="7" fillId="4" borderId="17" xfId="0" applyFont="1" applyFill="1" applyBorder="1" applyAlignment="1">
      <alignment horizontal="center" vertical="center" wrapText="1"/>
    </xf>
    <xf numFmtId="0" fontId="7" fillId="4" borderId="18" xfId="0" applyFont="1" applyFill="1" applyBorder="1" applyAlignment="1">
      <alignment horizontal="center" vertical="center" wrapText="1"/>
    </xf>
    <xf numFmtId="0" fontId="6" fillId="0" borderId="0" xfId="0" applyFont="1" applyAlignment="1">
      <alignment horizontal="center" vertical="center"/>
    </xf>
    <xf numFmtId="0" fontId="7" fillId="6" borderId="55" xfId="0" applyFont="1" applyFill="1" applyBorder="1" applyAlignment="1">
      <alignment horizontal="center" vertical="center"/>
    </xf>
    <xf numFmtId="0" fontId="7" fillId="6" borderId="81" xfId="0" applyFont="1" applyFill="1" applyBorder="1" applyAlignment="1">
      <alignment horizontal="center" vertical="center" shrinkToFit="1"/>
    </xf>
    <xf numFmtId="0" fontId="7" fillId="6" borderId="48" xfId="0" applyFont="1" applyFill="1" applyBorder="1" applyAlignment="1">
      <alignment horizontal="center" vertical="center" shrinkToFit="1"/>
    </xf>
    <xf numFmtId="0" fontId="7" fillId="6" borderId="85" xfId="0" applyFont="1" applyFill="1" applyBorder="1" applyAlignment="1">
      <alignment horizontal="center" vertical="center" shrinkToFit="1"/>
    </xf>
    <xf numFmtId="0" fontId="7" fillId="6" borderId="81" xfId="0" applyFont="1" applyFill="1" applyBorder="1" applyAlignment="1" applyProtection="1">
      <alignment horizontal="center" vertical="center"/>
      <protection locked="0"/>
    </xf>
    <xf numFmtId="0" fontId="7" fillId="6" borderId="48" xfId="0" applyFont="1" applyFill="1" applyBorder="1" applyAlignment="1" applyProtection="1">
      <alignment horizontal="center" vertical="center"/>
      <protection locked="0"/>
    </xf>
    <xf numFmtId="0" fontId="7" fillId="6" borderId="48" xfId="0" applyFont="1" applyFill="1" applyBorder="1" applyAlignment="1" applyProtection="1">
      <alignment horizontal="left" vertical="center"/>
      <protection locked="0"/>
    </xf>
    <xf numFmtId="0" fontId="7" fillId="6" borderId="83" xfId="0" applyFont="1" applyFill="1" applyBorder="1" applyAlignment="1" applyProtection="1">
      <alignment horizontal="left" vertical="center"/>
      <protection locked="0"/>
    </xf>
    <xf numFmtId="0" fontId="7" fillId="4" borderId="16" xfId="0" applyFont="1" applyFill="1" applyBorder="1" applyAlignment="1" applyProtection="1">
      <alignment horizontal="right" vertical="center"/>
      <protection locked="0"/>
    </xf>
    <xf numFmtId="0" fontId="7" fillId="4" borderId="48" xfId="0" applyNumberFormat="1" applyFont="1" applyFill="1" applyBorder="1" applyAlignment="1" applyProtection="1">
      <alignment horizontal="center" vertical="center" shrinkToFit="1"/>
      <protection locked="0"/>
    </xf>
    <xf numFmtId="0" fontId="7" fillId="4" borderId="64" xfId="0" applyNumberFormat="1" applyFont="1" applyFill="1" applyBorder="1" applyAlignment="1" applyProtection="1">
      <alignment horizontal="center" vertical="center" shrinkToFit="1"/>
      <protection locked="0"/>
    </xf>
    <xf numFmtId="178" fontId="7" fillId="4" borderId="65" xfId="0" applyNumberFormat="1" applyFont="1" applyFill="1" applyBorder="1" applyAlignment="1" applyProtection="1">
      <alignment horizontal="center" vertical="center"/>
      <protection locked="0"/>
    </xf>
    <xf numFmtId="178" fontId="7" fillId="4" borderId="66" xfId="0" applyNumberFormat="1" applyFont="1" applyFill="1" applyBorder="1" applyAlignment="1" applyProtection="1">
      <alignment horizontal="center" vertical="center"/>
      <protection locked="0"/>
    </xf>
    <xf numFmtId="0" fontId="7" fillId="4" borderId="64" xfId="0" applyNumberFormat="1" applyFont="1" applyFill="1" applyBorder="1" applyAlignment="1" applyProtection="1">
      <alignment horizontal="center" vertical="center"/>
      <protection locked="0"/>
    </xf>
    <xf numFmtId="0" fontId="7" fillId="4" borderId="48" xfId="0" applyFont="1" applyFill="1" applyBorder="1" applyAlignment="1" applyProtection="1">
      <alignment horizontal="center" vertical="center"/>
      <protection locked="0"/>
    </xf>
    <xf numFmtId="0" fontId="7" fillId="0" borderId="21" xfId="0" applyFont="1" applyBorder="1" applyAlignment="1">
      <alignment horizontal="center" vertical="center" shrinkToFit="1"/>
    </xf>
    <xf numFmtId="0" fontId="7" fillId="0" borderId="22" xfId="0" applyFont="1" applyBorder="1" applyAlignment="1">
      <alignment horizontal="center" vertical="center" shrinkToFit="1"/>
    </xf>
    <xf numFmtId="0" fontId="7" fillId="0" borderId="26" xfId="0" applyFont="1" applyBorder="1" applyAlignment="1">
      <alignment horizontal="center" vertical="center" shrinkToFit="1"/>
    </xf>
    <xf numFmtId="0" fontId="7" fillId="0" borderId="86" xfId="0" applyFont="1" applyBorder="1" applyAlignment="1">
      <alignment horizontal="center" vertical="center" shrinkToFit="1"/>
    </xf>
    <xf numFmtId="0" fontId="7" fillId="0" borderId="92" xfId="0" applyFont="1" applyBorder="1" applyAlignment="1">
      <alignment horizontal="center" vertical="center" shrinkToFit="1"/>
    </xf>
    <xf numFmtId="0" fontId="7" fillId="0" borderId="99" xfId="0" applyFont="1" applyBorder="1" applyAlignment="1">
      <alignment horizontal="center" vertical="center" shrinkToFit="1"/>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11" xfId="0" applyFont="1" applyFill="1" applyBorder="1" applyAlignment="1">
      <alignment horizontal="center" vertical="center" wrapText="1"/>
    </xf>
    <xf numFmtId="0" fontId="7" fillId="4" borderId="8" xfId="0" applyNumberFormat="1" applyFont="1" applyFill="1" applyBorder="1" applyAlignment="1" applyProtection="1">
      <alignment horizontal="left" vertical="top" wrapText="1"/>
      <protection locked="0"/>
    </xf>
    <xf numFmtId="0" fontId="7" fillId="4" borderId="0" xfId="0" applyNumberFormat="1" applyFont="1" applyFill="1" applyAlignment="1" applyProtection="1">
      <alignment horizontal="left" vertical="top" wrapText="1"/>
      <protection locked="0"/>
    </xf>
    <xf numFmtId="0" fontId="7" fillId="4" borderId="12" xfId="0" applyNumberFormat="1" applyFont="1" applyFill="1" applyBorder="1" applyAlignment="1" applyProtection="1">
      <alignment horizontal="left" vertical="top" wrapText="1"/>
      <protection locked="0"/>
    </xf>
    <xf numFmtId="0" fontId="7" fillId="6" borderId="8" xfId="0" applyNumberFormat="1" applyFont="1" applyFill="1" applyBorder="1" applyAlignment="1" applyProtection="1">
      <alignment horizontal="left" vertical="top" wrapText="1"/>
      <protection locked="0"/>
    </xf>
    <xf numFmtId="0" fontId="7" fillId="6" borderId="0" xfId="0" applyNumberFormat="1" applyFont="1" applyFill="1" applyAlignment="1" applyProtection="1">
      <alignment horizontal="left" vertical="top" wrapText="1"/>
      <protection locked="0"/>
    </xf>
    <xf numFmtId="0" fontId="7" fillId="6" borderId="12" xfId="0" applyNumberFormat="1" applyFont="1" applyFill="1" applyBorder="1" applyAlignment="1" applyProtection="1">
      <alignment horizontal="left" vertical="top" wrapText="1"/>
      <protection locked="0"/>
    </xf>
    <xf numFmtId="0" fontId="7" fillId="4" borderId="9" xfId="0" applyNumberFormat="1" applyFont="1" applyFill="1" applyBorder="1" applyAlignment="1" applyProtection="1">
      <alignment horizontal="left" vertical="top" wrapText="1"/>
      <protection locked="0"/>
    </xf>
    <xf numFmtId="0" fontId="7" fillId="4" borderId="10" xfId="0" applyNumberFormat="1" applyFont="1" applyFill="1" applyBorder="1" applyAlignment="1" applyProtection="1">
      <alignment horizontal="left" vertical="top" wrapText="1"/>
      <protection locked="0"/>
    </xf>
    <xf numFmtId="0" fontId="7" fillId="4" borderId="13" xfId="0" applyNumberFormat="1" applyFont="1" applyFill="1" applyBorder="1" applyAlignment="1" applyProtection="1">
      <alignment horizontal="left" vertical="top" wrapText="1"/>
      <protection locked="0"/>
    </xf>
    <xf numFmtId="0" fontId="36" fillId="3" borderId="98" xfId="0" applyFont="1" applyFill="1" applyBorder="1" applyAlignment="1">
      <alignment horizontal="center" vertical="center"/>
    </xf>
    <xf numFmtId="0" fontId="36" fillId="3" borderId="103" xfId="0" applyFont="1" applyFill="1" applyBorder="1" applyAlignment="1">
      <alignment horizontal="center" vertical="center"/>
    </xf>
    <xf numFmtId="0" fontId="7" fillId="4" borderId="56" xfId="0" applyFont="1" applyFill="1" applyBorder="1" applyAlignment="1">
      <alignment horizontal="center" vertical="center" wrapText="1"/>
    </xf>
    <xf numFmtId="0" fontId="7" fillId="4" borderId="22" xfId="0" applyFont="1" applyFill="1" applyBorder="1" applyAlignment="1">
      <alignment horizontal="center" vertical="center" wrapText="1"/>
    </xf>
    <xf numFmtId="0" fontId="7" fillId="4" borderId="26" xfId="0" applyFont="1" applyFill="1" applyBorder="1" applyAlignment="1">
      <alignment horizontal="center" vertical="center" wrapText="1"/>
    </xf>
    <xf numFmtId="0" fontId="27" fillId="3" borderId="44" xfId="0" applyFont="1" applyFill="1" applyBorder="1" applyAlignment="1">
      <alignment horizontal="center" vertical="center"/>
    </xf>
    <xf numFmtId="0" fontId="27" fillId="3" borderId="45" xfId="0" applyFont="1" applyFill="1" applyBorder="1" applyAlignment="1">
      <alignment horizontal="center" vertical="center"/>
    </xf>
    <xf numFmtId="0" fontId="27" fillId="3" borderId="82" xfId="0" applyFont="1" applyFill="1" applyBorder="1" applyAlignment="1">
      <alignment horizontal="center" vertical="center"/>
    </xf>
    <xf numFmtId="0" fontId="9" fillId="5" borderId="16" xfId="0" applyFont="1" applyFill="1" applyBorder="1" applyAlignment="1">
      <alignment horizontal="center" vertical="center"/>
    </xf>
    <xf numFmtId="0" fontId="9" fillId="5" borderId="3" xfId="0" applyFont="1" applyFill="1" applyBorder="1" applyAlignment="1">
      <alignment horizontal="center" vertical="center"/>
    </xf>
    <xf numFmtId="0" fontId="9" fillId="5" borderId="25" xfId="0" applyFont="1" applyFill="1" applyBorder="1" applyAlignment="1">
      <alignment horizontal="center" vertical="center"/>
    </xf>
    <xf numFmtId="49" fontId="9" fillId="0" borderId="55" xfId="0" applyNumberFormat="1" applyFont="1" applyBorder="1" applyAlignment="1" applyProtection="1">
      <alignment horizontal="left" vertical="center"/>
      <protection locked="0"/>
    </xf>
    <xf numFmtId="49" fontId="9" fillId="0" borderId="48" xfId="0" applyNumberFormat="1" applyFont="1" applyBorder="1" applyAlignment="1" applyProtection="1">
      <alignment horizontal="left" vertical="center"/>
      <protection locked="0"/>
    </xf>
    <xf numFmtId="49" fontId="9" fillId="0" borderId="5" xfId="0" applyNumberFormat="1" applyFont="1" applyBorder="1" applyAlignment="1" applyProtection="1">
      <alignment horizontal="left" vertical="center"/>
      <protection locked="0"/>
    </xf>
    <xf numFmtId="49" fontId="9" fillId="0" borderId="4" xfId="0" applyNumberFormat="1" applyFont="1" applyBorder="1" applyAlignment="1" applyProtection="1">
      <alignment horizontal="left" vertical="top"/>
      <protection locked="0"/>
    </xf>
    <xf numFmtId="49" fontId="9" fillId="0" borderId="48" xfId="0" applyNumberFormat="1" applyFont="1" applyBorder="1" applyAlignment="1" applyProtection="1">
      <alignment horizontal="left" vertical="top"/>
      <protection locked="0"/>
    </xf>
    <xf numFmtId="49" fontId="9" fillId="0" borderId="83" xfId="0" applyNumberFormat="1" applyFont="1" applyBorder="1" applyAlignment="1" applyProtection="1">
      <alignment horizontal="left" vertical="top"/>
      <protection locked="0"/>
    </xf>
    <xf numFmtId="49" fontId="9" fillId="4" borderId="55" xfId="0" applyNumberFormat="1" applyFont="1" applyFill="1" applyBorder="1" applyAlignment="1" applyProtection="1">
      <alignment horizontal="left" vertical="top"/>
      <protection locked="0"/>
    </xf>
    <xf numFmtId="49" fontId="9" fillId="4" borderId="48" xfId="0" applyNumberFormat="1" applyFont="1" applyFill="1" applyBorder="1" applyAlignment="1" applyProtection="1">
      <alignment horizontal="left" vertical="top"/>
      <protection locked="0"/>
    </xf>
    <xf numFmtId="49" fontId="9" fillId="4" borderId="5" xfId="0" applyNumberFormat="1" applyFont="1" applyFill="1" applyBorder="1" applyAlignment="1" applyProtection="1">
      <alignment horizontal="left" vertical="top"/>
      <protection locked="0"/>
    </xf>
    <xf numFmtId="49" fontId="9" fillId="4" borderId="4" xfId="0" applyNumberFormat="1" applyFont="1" applyFill="1" applyBorder="1" applyAlignment="1" applyProtection="1">
      <alignment horizontal="left" vertical="top"/>
      <protection locked="0"/>
    </xf>
    <xf numFmtId="49" fontId="9" fillId="4" borderId="83" xfId="0" applyNumberFormat="1" applyFont="1" applyFill="1" applyBorder="1" applyAlignment="1" applyProtection="1">
      <alignment horizontal="left" vertical="top"/>
      <protection locked="0"/>
    </xf>
    <xf numFmtId="49" fontId="9" fillId="0" borderId="55" xfId="0" applyNumberFormat="1" applyFont="1" applyBorder="1" applyAlignment="1" applyProtection="1">
      <alignment horizontal="left" vertical="top"/>
      <protection locked="0"/>
    </xf>
    <xf numFmtId="49" fontId="9" fillId="0" borderId="5" xfId="0" applyNumberFormat="1" applyFont="1" applyBorder="1" applyAlignment="1" applyProtection="1">
      <alignment horizontal="left" vertical="top"/>
      <protection locked="0"/>
    </xf>
    <xf numFmtId="0" fontId="7" fillId="0" borderId="25" xfId="0" applyFont="1" applyBorder="1" applyAlignment="1">
      <alignment horizontal="center" vertical="center"/>
    </xf>
    <xf numFmtId="49" fontId="7" fillId="0" borderId="3" xfId="0" applyNumberFormat="1" applyFont="1" applyBorder="1" applyAlignment="1">
      <alignment horizontal="center" vertical="center"/>
    </xf>
    <xf numFmtId="49" fontId="7" fillId="0" borderId="25" xfId="0" applyNumberFormat="1" applyFont="1" applyBorder="1" applyAlignment="1">
      <alignment horizontal="center" vertical="center"/>
    </xf>
    <xf numFmtId="49" fontId="9" fillId="4" borderId="16" xfId="0" applyNumberFormat="1" applyFont="1" applyFill="1" applyBorder="1" applyAlignment="1" applyProtection="1">
      <alignment horizontal="left" vertical="top"/>
      <protection locked="0"/>
    </xf>
    <xf numFmtId="49" fontId="9" fillId="4" borderId="3" xfId="0" applyNumberFormat="1" applyFont="1" applyFill="1" applyBorder="1" applyAlignment="1" applyProtection="1">
      <alignment horizontal="left" vertical="top"/>
      <protection locked="0"/>
    </xf>
    <xf numFmtId="49" fontId="9" fillId="4" borderId="25" xfId="0" applyNumberFormat="1" applyFont="1" applyFill="1" applyBorder="1" applyAlignment="1" applyProtection="1">
      <alignment horizontal="left" vertical="top"/>
      <protection locked="0"/>
    </xf>
    <xf numFmtId="0" fontId="7" fillId="0" borderId="17" xfId="0" applyFont="1" applyBorder="1" applyAlignment="1">
      <alignment horizontal="center" vertical="center"/>
    </xf>
    <xf numFmtId="0" fontId="7" fillId="0" borderId="18" xfId="0" applyFont="1" applyBorder="1" applyAlignment="1">
      <alignment horizontal="center" vertical="center"/>
    </xf>
    <xf numFmtId="0" fontId="7" fillId="0" borderId="28" xfId="0" applyFont="1" applyBorder="1" applyAlignment="1">
      <alignment horizontal="center" vertical="center"/>
    </xf>
    <xf numFmtId="49" fontId="9" fillId="0" borderId="17" xfId="0" applyNumberFormat="1" applyFont="1" applyBorder="1" applyAlignment="1" applyProtection="1">
      <alignment horizontal="left" vertical="top"/>
      <protection locked="0"/>
    </xf>
    <xf numFmtId="49" fontId="9" fillId="0" borderId="18" xfId="0" applyNumberFormat="1" applyFont="1" applyBorder="1" applyAlignment="1" applyProtection="1">
      <alignment horizontal="left" vertical="top"/>
      <protection locked="0"/>
    </xf>
    <xf numFmtId="49" fontId="9" fillId="0" borderId="28" xfId="0" applyNumberFormat="1" applyFont="1" applyBorder="1" applyAlignment="1" applyProtection="1">
      <alignment horizontal="left" vertical="top"/>
      <protection locked="0"/>
    </xf>
    <xf numFmtId="0" fontId="9" fillId="0" borderId="7" xfId="0" applyFont="1" applyBorder="1" applyAlignment="1" applyProtection="1">
      <alignment horizontal="center" vertical="center"/>
      <protection locked="0"/>
    </xf>
    <xf numFmtId="177" fontId="7" fillId="4" borderId="58" xfId="0" applyNumberFormat="1" applyFont="1" applyFill="1" applyBorder="1" applyAlignment="1">
      <alignment horizontal="left" vertical="center"/>
    </xf>
    <xf numFmtId="177" fontId="7" fillId="4" borderId="67" xfId="0" applyNumberFormat="1" applyFont="1" applyFill="1" applyBorder="1" applyAlignment="1">
      <alignment horizontal="left" vertical="center"/>
    </xf>
    <xf numFmtId="177" fontId="7" fillId="4" borderId="59" xfId="0" applyNumberFormat="1" applyFont="1" applyFill="1" applyBorder="1" applyAlignment="1">
      <alignment horizontal="left" vertical="center"/>
    </xf>
    <xf numFmtId="177" fontId="7" fillId="4" borderId="69" xfId="0" applyNumberFormat="1" applyFont="1" applyFill="1" applyBorder="1" applyAlignment="1">
      <alignment horizontal="left" vertical="center"/>
    </xf>
    <xf numFmtId="0" fontId="7" fillId="7" borderId="58" xfId="0" applyFont="1" applyFill="1" applyBorder="1" applyAlignment="1" applyProtection="1">
      <alignment horizontal="right" vertical="center"/>
      <protection locked="0"/>
    </xf>
    <xf numFmtId="0" fontId="7" fillId="7" borderId="57" xfId="0" applyFont="1" applyFill="1" applyBorder="1" applyAlignment="1" applyProtection="1">
      <alignment horizontal="right" vertical="center"/>
      <protection locked="0"/>
    </xf>
    <xf numFmtId="0" fontId="7" fillId="7" borderId="59" xfId="0" applyFont="1" applyFill="1" applyBorder="1" applyAlignment="1" applyProtection="1">
      <alignment horizontal="right" vertical="center"/>
      <protection locked="0"/>
    </xf>
    <xf numFmtId="0" fontId="7" fillId="7" borderId="46" xfId="0" applyFont="1" applyFill="1" applyBorder="1" applyAlignment="1" applyProtection="1">
      <alignment horizontal="right" vertical="center"/>
      <protection locked="0"/>
    </xf>
    <xf numFmtId="177" fontId="7" fillId="7" borderId="58" xfId="0" applyNumberFormat="1" applyFont="1" applyFill="1" applyBorder="1" applyAlignment="1">
      <alignment horizontal="left" vertical="center"/>
    </xf>
    <xf numFmtId="177" fontId="7" fillId="7" borderId="67" xfId="0" applyNumberFormat="1" applyFont="1" applyFill="1" applyBorder="1" applyAlignment="1">
      <alignment horizontal="left" vertical="center"/>
    </xf>
    <xf numFmtId="177" fontId="7" fillId="7" borderId="59" xfId="0" applyNumberFormat="1" applyFont="1" applyFill="1" applyBorder="1" applyAlignment="1">
      <alignment horizontal="left" vertical="center"/>
    </xf>
    <xf numFmtId="177" fontId="7" fillId="7" borderId="69" xfId="0" applyNumberFormat="1" applyFont="1" applyFill="1" applyBorder="1" applyAlignment="1">
      <alignment horizontal="left" vertical="center"/>
    </xf>
    <xf numFmtId="0" fontId="7" fillId="4" borderId="58" xfId="0" applyFont="1" applyFill="1" applyBorder="1" applyAlignment="1" applyProtection="1">
      <alignment horizontal="right" vertical="center"/>
      <protection locked="0"/>
    </xf>
    <xf numFmtId="0" fontId="7" fillId="4" borderId="57" xfId="0" applyFont="1" applyFill="1" applyBorder="1" applyAlignment="1" applyProtection="1">
      <alignment horizontal="right" vertical="center"/>
      <protection locked="0"/>
    </xf>
    <xf numFmtId="0" fontId="7" fillId="4" borderId="59" xfId="0" applyFont="1" applyFill="1" applyBorder="1" applyAlignment="1" applyProtection="1">
      <alignment horizontal="right" vertical="center"/>
      <protection locked="0"/>
    </xf>
    <xf numFmtId="0" fontId="7" fillId="4" borderId="46" xfId="0" applyFont="1" applyFill="1" applyBorder="1" applyAlignment="1" applyProtection="1">
      <alignment horizontal="right" vertical="center"/>
      <protection locked="0"/>
    </xf>
    <xf numFmtId="177" fontId="33" fillId="4" borderId="58" xfId="0" applyNumberFormat="1" applyFont="1" applyFill="1" applyBorder="1" applyAlignment="1">
      <alignment horizontal="left" vertical="center"/>
    </xf>
    <xf numFmtId="177" fontId="33" fillId="4" borderId="67" xfId="0" applyNumberFormat="1" applyFont="1" applyFill="1" applyBorder="1" applyAlignment="1">
      <alignment horizontal="left" vertical="center"/>
    </xf>
    <xf numFmtId="177" fontId="33" fillId="4" borderId="59" xfId="0" applyNumberFormat="1" applyFont="1" applyFill="1" applyBorder="1" applyAlignment="1">
      <alignment horizontal="left" vertical="center"/>
    </xf>
    <xf numFmtId="177" fontId="33" fillId="4" borderId="69" xfId="0" applyNumberFormat="1" applyFont="1" applyFill="1" applyBorder="1" applyAlignment="1">
      <alignment horizontal="left" vertical="center"/>
    </xf>
    <xf numFmtId="49" fontId="7" fillId="0" borderId="56" xfId="0" applyNumberFormat="1" applyFont="1" applyFill="1" applyBorder="1" applyAlignment="1" applyProtection="1">
      <alignment horizontal="left" vertical="top" wrapText="1"/>
      <protection locked="0"/>
    </xf>
    <xf numFmtId="49" fontId="7" fillId="0" borderId="22" xfId="0" applyNumberFormat="1" applyFont="1" applyFill="1" applyBorder="1" applyAlignment="1" applyProtection="1">
      <alignment horizontal="left" vertical="top" wrapText="1"/>
      <protection locked="0"/>
    </xf>
    <xf numFmtId="49" fontId="7" fillId="0" borderId="26" xfId="0" applyNumberFormat="1" applyFont="1" applyFill="1" applyBorder="1" applyAlignment="1" applyProtection="1">
      <alignment horizontal="left" vertical="top" wrapText="1"/>
      <protection locked="0"/>
    </xf>
    <xf numFmtId="49" fontId="7" fillId="0" borderId="100" xfId="0" applyNumberFormat="1" applyFont="1" applyFill="1" applyBorder="1" applyAlignment="1" applyProtection="1">
      <alignment horizontal="left" vertical="top" wrapText="1"/>
      <protection locked="0"/>
    </xf>
    <xf numFmtId="49" fontId="7" fillId="0" borderId="92" xfId="0" applyNumberFormat="1" applyFont="1" applyFill="1" applyBorder="1" applyAlignment="1" applyProtection="1">
      <alignment horizontal="left" vertical="top" wrapText="1"/>
      <protection locked="0"/>
    </xf>
    <xf numFmtId="49" fontId="7" fillId="0" borderId="99" xfId="0" applyNumberFormat="1" applyFont="1" applyFill="1" applyBorder="1" applyAlignment="1" applyProtection="1">
      <alignment horizontal="left" vertical="top" wrapText="1"/>
      <protection locked="0"/>
    </xf>
    <xf numFmtId="0" fontId="7" fillId="4" borderId="21" xfId="0" applyFont="1" applyFill="1" applyBorder="1" applyAlignment="1">
      <alignment horizontal="center" vertical="center" wrapText="1"/>
    </xf>
    <xf numFmtId="0" fontId="7" fillId="4" borderId="23" xfId="0" applyFont="1" applyFill="1" applyBorder="1" applyAlignment="1">
      <alignment horizontal="center" vertical="center" wrapText="1"/>
    </xf>
    <xf numFmtId="0" fontId="7" fillId="4" borderId="10" xfId="0" applyFont="1" applyFill="1" applyBorder="1" applyAlignment="1">
      <alignment horizontal="center" vertical="center" wrapText="1"/>
    </xf>
    <xf numFmtId="0" fontId="7" fillId="4" borderId="13" xfId="0" applyFont="1" applyFill="1" applyBorder="1" applyAlignment="1">
      <alignment horizontal="center" vertical="center" wrapText="1"/>
    </xf>
    <xf numFmtId="0" fontId="7" fillId="0" borderId="16"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7" fillId="4" borderId="16" xfId="0" applyFont="1" applyFill="1" applyBorder="1" applyAlignment="1" applyProtection="1">
      <alignment horizontal="center" vertical="center" wrapText="1"/>
      <protection locked="0"/>
    </xf>
    <xf numFmtId="0" fontId="7" fillId="4" borderId="3" xfId="0" applyFont="1" applyFill="1" applyBorder="1" applyAlignment="1" applyProtection="1">
      <alignment horizontal="center" vertical="center" wrapText="1"/>
      <protection locked="0"/>
    </xf>
    <xf numFmtId="0" fontId="7" fillId="4" borderId="25" xfId="0" applyFont="1" applyFill="1" applyBorder="1" applyAlignment="1">
      <alignment horizontal="center" vertical="center"/>
    </xf>
    <xf numFmtId="0" fontId="7" fillId="4" borderId="86" xfId="0" applyFont="1" applyFill="1" applyBorder="1" applyAlignment="1">
      <alignment horizontal="center" vertical="center" wrapText="1"/>
    </xf>
    <xf numFmtId="0" fontId="7" fillId="4" borderId="92" xfId="0" applyFont="1" applyFill="1" applyBorder="1" applyAlignment="1">
      <alignment horizontal="center" vertical="center" wrapText="1"/>
    </xf>
    <xf numFmtId="0" fontId="7" fillId="4" borderId="99" xfId="0" applyFont="1" applyFill="1" applyBorder="1" applyAlignment="1">
      <alignment horizontal="center" vertical="center" wrapText="1"/>
    </xf>
    <xf numFmtId="0" fontId="7" fillId="4" borderId="17" xfId="0" applyFont="1" applyFill="1" applyBorder="1" applyAlignment="1" applyProtection="1">
      <alignment horizontal="center" vertical="center" wrapText="1"/>
      <protection locked="0"/>
    </xf>
    <xf numFmtId="0" fontId="7" fillId="4" borderId="18" xfId="0" applyFont="1" applyFill="1" applyBorder="1" applyAlignment="1" applyProtection="1">
      <alignment horizontal="center" vertical="center" wrapText="1"/>
      <protection locked="0"/>
    </xf>
    <xf numFmtId="0" fontId="7" fillId="0" borderId="3" xfId="0" applyFont="1" applyBorder="1" applyAlignment="1" applyProtection="1">
      <alignment horizontal="center" vertical="center"/>
      <protection locked="0"/>
    </xf>
    <xf numFmtId="0" fontId="7" fillId="0" borderId="18" xfId="0" applyFont="1" applyBorder="1" applyAlignment="1" applyProtection="1">
      <alignment horizontal="center" vertical="center"/>
      <protection locked="0"/>
    </xf>
    <xf numFmtId="182" fontId="7" fillId="4" borderId="3" xfId="0" applyNumberFormat="1" applyFont="1" applyFill="1" applyBorder="1" applyAlignment="1">
      <alignment horizontal="center" vertical="center"/>
    </xf>
    <xf numFmtId="182" fontId="7" fillId="4" borderId="18" xfId="0" applyNumberFormat="1" applyFont="1" applyFill="1" applyBorder="1" applyAlignment="1">
      <alignment horizontal="center" vertical="center"/>
    </xf>
    <xf numFmtId="0" fontId="9" fillId="4" borderId="56" xfId="0" applyFont="1" applyFill="1" applyBorder="1" applyAlignment="1">
      <alignment horizontal="center" vertical="center" wrapText="1"/>
    </xf>
    <xf numFmtId="0" fontId="9" fillId="4" borderId="22" xfId="0" applyFont="1" applyFill="1" applyBorder="1" applyAlignment="1">
      <alignment horizontal="center" vertical="center" wrapText="1"/>
    </xf>
    <xf numFmtId="0" fontId="9" fillId="4" borderId="8" xfId="0" applyFont="1" applyFill="1" applyBorder="1" applyAlignment="1">
      <alignment horizontal="center" vertical="center" wrapText="1"/>
    </xf>
    <xf numFmtId="0" fontId="9" fillId="4" borderId="0" xfId="0" applyFont="1" applyFill="1" applyAlignment="1">
      <alignment horizontal="center" vertical="center" wrapText="1"/>
    </xf>
    <xf numFmtId="0" fontId="9" fillId="0" borderId="22" xfId="0" applyFont="1" applyBorder="1" applyAlignment="1">
      <alignment horizontal="center" vertical="center" wrapText="1"/>
    </xf>
    <xf numFmtId="0" fontId="9" fillId="0" borderId="0" xfId="0" applyFont="1" applyAlignment="1">
      <alignment horizontal="center" vertical="center" wrapText="1"/>
    </xf>
    <xf numFmtId="0" fontId="9" fillId="4" borderId="12" xfId="0" applyFont="1" applyFill="1" applyBorder="1" applyAlignment="1">
      <alignment horizontal="center" vertical="center" wrapText="1"/>
    </xf>
    <xf numFmtId="0" fontId="9" fillId="0" borderId="8" xfId="0" applyFont="1" applyBorder="1" applyAlignment="1">
      <alignment horizontal="center" vertical="center" wrapText="1"/>
    </xf>
    <xf numFmtId="0" fontId="9" fillId="0" borderId="12" xfId="0" applyFont="1" applyBorder="1" applyAlignment="1">
      <alignment horizontal="center" vertical="center" wrapText="1"/>
    </xf>
    <xf numFmtId="0" fontId="9" fillId="4" borderId="9" xfId="0" applyFont="1" applyFill="1" applyBorder="1" applyAlignment="1">
      <alignment horizontal="center" vertical="center" wrapText="1"/>
    </xf>
    <xf numFmtId="0" fontId="9" fillId="4" borderId="10" xfId="0" applyFont="1" applyFill="1" applyBorder="1" applyAlignment="1">
      <alignment horizontal="center" vertical="center" wrapText="1"/>
    </xf>
    <xf numFmtId="0" fontId="9" fillId="0" borderId="10" xfId="0" applyFont="1" applyBorder="1" applyAlignment="1">
      <alignment horizontal="center" vertical="center" wrapText="1"/>
    </xf>
    <xf numFmtId="0" fontId="9" fillId="4" borderId="13" xfId="0" applyFont="1" applyFill="1" applyBorder="1" applyAlignment="1">
      <alignment horizontal="center" vertical="center" wrapText="1"/>
    </xf>
    <xf numFmtId="0" fontId="7" fillId="0" borderId="21" xfId="0" applyFont="1" applyBorder="1" applyAlignment="1">
      <alignment horizontal="center" vertical="center" wrapText="1"/>
    </xf>
    <xf numFmtId="0" fontId="7" fillId="0" borderId="22" xfId="0" applyFont="1" applyBorder="1" applyAlignment="1">
      <alignment horizontal="center" vertical="center" wrapText="1"/>
    </xf>
    <xf numFmtId="0" fontId="7" fillId="0" borderId="26" xfId="0" applyFont="1" applyBorder="1" applyAlignment="1">
      <alignment horizontal="center" vertical="center" wrapText="1"/>
    </xf>
    <xf numFmtId="0" fontId="7" fillId="0" borderId="86" xfId="0" applyFont="1" applyBorder="1" applyAlignment="1">
      <alignment horizontal="center" vertical="center" wrapText="1"/>
    </xf>
    <xf numFmtId="0" fontId="7" fillId="0" borderId="92" xfId="0" applyFont="1" applyBorder="1" applyAlignment="1">
      <alignment horizontal="center" vertical="center" wrapText="1"/>
    </xf>
    <xf numFmtId="0" fontId="7" fillId="0" borderId="99" xfId="0" applyFont="1" applyBorder="1" applyAlignment="1">
      <alignment horizontal="center" vertical="center" wrapText="1"/>
    </xf>
    <xf numFmtId="0" fontId="7" fillId="4" borderId="45" xfId="0" applyFont="1" applyFill="1" applyBorder="1" applyAlignment="1" applyProtection="1">
      <alignment horizontal="right" vertical="center"/>
      <protection locked="0"/>
    </xf>
    <xf numFmtId="0" fontId="7" fillId="4" borderId="50" xfId="0" applyFont="1" applyFill="1" applyBorder="1" applyAlignment="1" applyProtection="1">
      <alignment horizontal="right" vertical="center"/>
      <protection locked="0"/>
    </xf>
    <xf numFmtId="0" fontId="7" fillId="0" borderId="16" xfId="0" applyFont="1" applyFill="1" applyBorder="1" applyAlignment="1" applyProtection="1">
      <alignment horizontal="center" vertical="center" wrapText="1"/>
      <protection locked="0"/>
    </xf>
    <xf numFmtId="0" fontId="7" fillId="0" borderId="3" xfId="0" applyFont="1" applyFill="1" applyBorder="1" applyAlignment="1" applyProtection="1">
      <alignment horizontal="center" vertical="center" wrapText="1"/>
      <protection locked="0"/>
    </xf>
    <xf numFmtId="0" fontId="7" fillId="0" borderId="3" xfId="0" applyFont="1" applyFill="1" applyBorder="1" applyAlignment="1">
      <alignment horizontal="center" vertical="center"/>
    </xf>
    <xf numFmtId="49" fontId="7" fillId="4" borderId="56" xfId="0" applyNumberFormat="1" applyFont="1" applyFill="1" applyBorder="1" applyAlignment="1" applyProtection="1">
      <alignment horizontal="left" vertical="top" wrapText="1"/>
      <protection locked="0"/>
    </xf>
    <xf numFmtId="49" fontId="7" fillId="4" borderId="22" xfId="0" applyNumberFormat="1" applyFont="1" applyFill="1" applyBorder="1" applyAlignment="1" applyProtection="1">
      <alignment horizontal="left" vertical="top" wrapText="1"/>
      <protection locked="0"/>
    </xf>
    <xf numFmtId="49" fontId="7" fillId="4" borderId="26" xfId="0" applyNumberFormat="1" applyFont="1" applyFill="1" applyBorder="1" applyAlignment="1" applyProtection="1">
      <alignment horizontal="left" vertical="top" wrapText="1"/>
      <protection locked="0"/>
    </xf>
    <xf numFmtId="49" fontId="7" fillId="4" borderId="9" xfId="0" applyNumberFormat="1" applyFont="1" applyFill="1" applyBorder="1" applyAlignment="1" applyProtection="1">
      <alignment horizontal="left" vertical="top" wrapText="1"/>
      <protection locked="0"/>
    </xf>
    <xf numFmtId="49" fontId="7" fillId="4" borderId="10" xfId="0" applyNumberFormat="1" applyFont="1" applyFill="1" applyBorder="1" applyAlignment="1" applyProtection="1">
      <alignment horizontal="left" vertical="top" wrapText="1"/>
      <protection locked="0"/>
    </xf>
    <xf numFmtId="49" fontId="7" fillId="4" borderId="13" xfId="0" applyNumberFormat="1" applyFont="1" applyFill="1" applyBorder="1" applyAlignment="1" applyProtection="1">
      <alignment horizontal="left" vertical="top" wrapText="1"/>
      <protection locked="0"/>
    </xf>
    <xf numFmtId="0" fontId="7" fillId="0" borderId="16" xfId="0" applyFont="1" applyBorder="1" applyAlignment="1" applyProtection="1">
      <alignment horizontal="center" vertical="center" wrapText="1"/>
      <protection locked="0"/>
    </xf>
    <xf numFmtId="0" fontId="7" fillId="0" borderId="3" xfId="0" applyFont="1" applyBorder="1" applyAlignment="1" applyProtection="1">
      <alignment horizontal="center" vertical="center" wrapText="1"/>
      <protection locked="0"/>
    </xf>
    <xf numFmtId="0" fontId="7" fillId="4" borderId="21" xfId="0" applyFont="1" applyFill="1" applyBorder="1" applyAlignment="1" applyProtection="1">
      <alignment horizontal="center" vertical="center"/>
      <protection locked="0"/>
    </xf>
    <xf numFmtId="0" fontId="7" fillId="4" borderId="71" xfId="0" applyFont="1" applyFill="1" applyBorder="1" applyAlignment="1" applyProtection="1">
      <alignment horizontal="center" vertical="center"/>
      <protection locked="0"/>
    </xf>
    <xf numFmtId="0" fontId="7" fillId="4" borderId="86" xfId="0" applyFont="1" applyFill="1" applyBorder="1" applyAlignment="1" applyProtection="1">
      <alignment horizontal="center" vertical="center"/>
      <protection locked="0"/>
    </xf>
    <xf numFmtId="0" fontId="7" fillId="4" borderId="73" xfId="0" applyFont="1" applyFill="1" applyBorder="1" applyAlignment="1" applyProtection="1">
      <alignment horizontal="center" vertical="center"/>
      <protection locked="0"/>
    </xf>
    <xf numFmtId="0" fontId="9" fillId="4" borderId="16" xfId="0" applyFont="1" applyFill="1" applyBorder="1" applyAlignment="1">
      <alignment horizontal="center" vertical="center"/>
    </xf>
    <xf numFmtId="0" fontId="9" fillId="4" borderId="3" xfId="0" applyFont="1" applyFill="1" applyBorder="1" applyAlignment="1">
      <alignment horizontal="center" vertical="center"/>
    </xf>
    <xf numFmtId="0" fontId="7" fillId="6" borderId="104" xfId="0" applyFont="1" applyFill="1" applyBorder="1" applyAlignment="1">
      <alignment horizontal="left" vertical="top" wrapText="1"/>
    </xf>
    <xf numFmtId="0" fontId="7" fillId="6" borderId="106" xfId="0" applyFont="1" applyFill="1" applyBorder="1" applyAlignment="1">
      <alignment horizontal="left" vertical="top" wrapText="1"/>
    </xf>
    <xf numFmtId="0" fontId="7" fillId="6" borderId="105" xfId="0" applyFont="1" applyFill="1" applyBorder="1" applyAlignment="1">
      <alignment horizontal="left" vertical="top" wrapText="1"/>
    </xf>
    <xf numFmtId="0" fontId="7" fillId="6" borderId="8" xfId="0" applyFont="1" applyFill="1" applyBorder="1" applyAlignment="1">
      <alignment horizontal="left" vertical="top" wrapText="1"/>
    </xf>
    <xf numFmtId="0" fontId="7" fillId="6" borderId="0" xfId="0" applyFont="1" applyFill="1" applyAlignment="1">
      <alignment horizontal="left" vertical="top" wrapText="1"/>
    </xf>
    <xf numFmtId="0" fontId="7" fillId="6" borderId="12" xfId="0" applyFont="1" applyFill="1" applyBorder="1" applyAlignment="1">
      <alignment horizontal="left" vertical="top" wrapText="1"/>
    </xf>
    <xf numFmtId="0" fontId="7" fillId="6" borderId="9" xfId="0" applyFont="1" applyFill="1" applyBorder="1" applyAlignment="1">
      <alignment horizontal="left" vertical="top" wrapText="1"/>
    </xf>
    <xf numFmtId="0" fontId="7" fillId="6" borderId="10" xfId="0" applyFont="1" applyFill="1" applyBorder="1" applyAlignment="1">
      <alignment horizontal="left" vertical="top" wrapText="1"/>
    </xf>
    <xf numFmtId="0" fontId="7" fillId="6" borderId="13" xfId="0" applyFont="1" applyFill="1" applyBorder="1" applyAlignment="1">
      <alignment horizontal="left" vertical="top" wrapText="1"/>
    </xf>
    <xf numFmtId="0" fontId="7" fillId="7" borderId="68" xfId="0" applyFont="1" applyFill="1" applyBorder="1" applyAlignment="1" applyProtection="1">
      <alignment horizontal="center" vertical="center" wrapText="1"/>
      <protection locked="0"/>
    </xf>
    <xf numFmtId="0" fontId="7" fillId="7" borderId="15" xfId="0" applyFont="1" applyFill="1" applyBorder="1" applyAlignment="1" applyProtection="1">
      <alignment horizontal="center" vertical="center" wrapText="1"/>
      <protection locked="0"/>
    </xf>
    <xf numFmtId="0" fontId="7" fillId="7" borderId="57" xfId="0" applyFont="1" applyFill="1" applyBorder="1" applyAlignment="1" applyProtection="1">
      <alignment horizontal="center" vertical="center" wrapText="1"/>
      <protection locked="0"/>
    </xf>
    <xf numFmtId="0" fontId="7" fillId="7" borderId="70" xfId="0" applyFont="1" applyFill="1" applyBorder="1" applyAlignment="1" applyProtection="1">
      <alignment horizontal="center" vertical="center" wrapText="1"/>
      <protection locked="0"/>
    </xf>
    <xf numFmtId="0" fontId="7" fillId="7" borderId="18" xfId="0" applyFont="1" applyFill="1" applyBorder="1" applyAlignment="1" applyProtection="1">
      <alignment horizontal="center" vertical="center" wrapText="1"/>
      <protection locked="0"/>
    </xf>
    <xf numFmtId="0" fontId="7" fillId="7" borderId="46" xfId="0" applyFont="1" applyFill="1" applyBorder="1" applyAlignment="1" applyProtection="1">
      <alignment horizontal="center" vertical="center" wrapText="1"/>
      <protection locked="0"/>
    </xf>
    <xf numFmtId="0" fontId="7" fillId="4" borderId="58" xfId="0" applyFont="1" applyFill="1" applyBorder="1" applyAlignment="1" applyProtection="1">
      <alignment horizontal="center" vertical="center" wrapText="1"/>
      <protection locked="0"/>
    </xf>
    <xf numFmtId="0" fontId="7" fillId="4" borderId="15" xfId="0" applyFont="1" applyFill="1" applyBorder="1" applyAlignment="1" applyProtection="1">
      <alignment horizontal="center" vertical="center" wrapText="1"/>
      <protection locked="0"/>
    </xf>
    <xf numFmtId="0" fontId="7" fillId="4" borderId="57" xfId="0" applyFont="1" applyFill="1" applyBorder="1" applyAlignment="1" applyProtection="1">
      <alignment horizontal="center" vertical="center" wrapText="1"/>
      <protection locked="0"/>
    </xf>
    <xf numFmtId="0" fontId="7" fillId="4" borderId="59" xfId="0" applyFont="1" applyFill="1" applyBorder="1" applyAlignment="1" applyProtection="1">
      <alignment horizontal="center" vertical="center" wrapText="1"/>
      <protection locked="0"/>
    </xf>
    <xf numFmtId="0" fontId="7" fillId="4" borderId="46" xfId="0" applyFont="1" applyFill="1" applyBorder="1" applyAlignment="1" applyProtection="1">
      <alignment horizontal="center" vertical="center" wrapText="1"/>
      <protection locked="0"/>
    </xf>
    <xf numFmtId="0" fontId="7" fillId="7" borderId="58" xfId="0" applyFont="1" applyFill="1" applyBorder="1" applyAlignment="1" applyProtection="1">
      <alignment horizontal="center" vertical="center" wrapText="1"/>
      <protection locked="0"/>
    </xf>
    <xf numFmtId="0" fontId="7" fillId="7" borderId="59" xfId="0" applyFont="1" applyFill="1" applyBorder="1" applyAlignment="1" applyProtection="1">
      <alignment horizontal="center" vertical="center" wrapText="1"/>
      <protection locked="0"/>
    </xf>
    <xf numFmtId="49" fontId="7" fillId="4" borderId="100" xfId="0" applyNumberFormat="1" applyFont="1" applyFill="1" applyBorder="1" applyAlignment="1" applyProtection="1">
      <alignment horizontal="left" vertical="top" wrapText="1"/>
      <protection locked="0"/>
    </xf>
    <xf numFmtId="49" fontId="7" fillId="4" borderId="92" xfId="0" applyNumberFormat="1" applyFont="1" applyFill="1" applyBorder="1" applyAlignment="1" applyProtection="1">
      <alignment horizontal="left" vertical="top" wrapText="1"/>
      <protection locked="0"/>
    </xf>
    <xf numFmtId="49" fontId="7" fillId="4" borderId="99" xfId="0" applyNumberFormat="1" applyFont="1" applyFill="1" applyBorder="1" applyAlignment="1" applyProtection="1">
      <alignment horizontal="left" vertical="top" wrapText="1"/>
      <protection locked="0"/>
    </xf>
    <xf numFmtId="0" fontId="7" fillId="6" borderId="56" xfId="0" applyFont="1" applyFill="1" applyBorder="1" applyAlignment="1" applyProtection="1">
      <alignment horizontal="left" vertical="top" wrapText="1"/>
      <protection locked="0"/>
    </xf>
    <xf numFmtId="0" fontId="7" fillId="6" borderId="22" xfId="0" applyFont="1" applyFill="1" applyBorder="1" applyAlignment="1" applyProtection="1">
      <alignment horizontal="left" vertical="top" wrapText="1"/>
      <protection locked="0"/>
    </xf>
    <xf numFmtId="0" fontId="7" fillId="6" borderId="0" xfId="0" applyFont="1" applyFill="1" applyAlignment="1" applyProtection="1">
      <alignment horizontal="left" vertical="top" wrapText="1"/>
      <protection locked="0"/>
    </xf>
    <xf numFmtId="0" fontId="7" fillId="6" borderId="26" xfId="0" applyFont="1" applyFill="1" applyBorder="1" applyAlignment="1" applyProtection="1">
      <alignment horizontal="left" vertical="top" wrapText="1"/>
      <protection locked="0"/>
    </xf>
    <xf numFmtId="0" fontId="7" fillId="6" borderId="8" xfId="0" applyFont="1" applyFill="1" applyBorder="1" applyAlignment="1" applyProtection="1">
      <alignment horizontal="left" vertical="top" wrapText="1"/>
      <protection locked="0"/>
    </xf>
    <xf numFmtId="0" fontId="7" fillId="6" borderId="12" xfId="0" applyFont="1" applyFill="1" applyBorder="1" applyAlignment="1" applyProtection="1">
      <alignment horizontal="left" vertical="top" wrapText="1"/>
      <protection locked="0"/>
    </xf>
    <xf numFmtId="0" fontId="7" fillId="6" borderId="9" xfId="0" applyFont="1" applyFill="1" applyBorder="1" applyAlignment="1" applyProtection="1">
      <alignment horizontal="left" vertical="top" wrapText="1"/>
      <protection locked="0"/>
    </xf>
    <xf numFmtId="0" fontId="7" fillId="6" borderId="10" xfId="0" applyFont="1" applyFill="1" applyBorder="1" applyAlignment="1" applyProtection="1">
      <alignment horizontal="left" vertical="top" wrapText="1"/>
      <protection locked="0"/>
    </xf>
    <xf numFmtId="0" fontId="7" fillId="6" borderId="13" xfId="0" applyFont="1" applyFill="1" applyBorder="1" applyAlignment="1" applyProtection="1">
      <alignment horizontal="left" vertical="top" wrapText="1"/>
      <protection locked="0"/>
    </xf>
    <xf numFmtId="0" fontId="7" fillId="0" borderId="3" xfId="0" applyFont="1" applyBorder="1" applyAlignment="1">
      <alignment horizontal="center" vertical="center" wrapText="1"/>
    </xf>
    <xf numFmtId="0" fontId="7" fillId="0" borderId="25" xfId="0" applyFont="1" applyBorder="1" applyAlignment="1">
      <alignment horizontal="center" vertical="center" wrapText="1"/>
    </xf>
    <xf numFmtId="0" fontId="7" fillId="4" borderId="56" xfId="0" applyFont="1" applyFill="1" applyBorder="1" applyAlignment="1">
      <alignment horizontal="center" vertical="center"/>
    </xf>
    <xf numFmtId="0" fontId="7" fillId="4" borderId="71" xfId="0" applyFont="1" applyFill="1" applyBorder="1" applyAlignment="1">
      <alignment horizontal="center" vertical="center"/>
    </xf>
    <xf numFmtId="0" fontId="7" fillId="4" borderId="100" xfId="0" applyFont="1" applyFill="1" applyBorder="1" applyAlignment="1">
      <alignment horizontal="center" vertical="center"/>
    </xf>
    <xf numFmtId="0" fontId="7" fillId="4" borderId="73" xfId="0" applyFont="1" applyFill="1" applyBorder="1" applyAlignment="1">
      <alignment horizontal="center" vertical="center"/>
    </xf>
    <xf numFmtId="0" fontId="7" fillId="4" borderId="6" xfId="0" applyFont="1" applyFill="1" applyBorder="1" applyAlignment="1" applyProtection="1">
      <alignment horizontal="center" vertical="center" wrapText="1"/>
      <protection locked="0"/>
    </xf>
    <xf numFmtId="0" fontId="7" fillId="4" borderId="7" xfId="0" applyFont="1" applyFill="1" applyBorder="1" applyAlignment="1" applyProtection="1">
      <alignment horizontal="center" vertical="center"/>
      <protection locked="0"/>
    </xf>
    <xf numFmtId="0" fontId="7" fillId="4" borderId="11" xfId="0" applyFont="1" applyFill="1" applyBorder="1" applyAlignment="1" applyProtection="1">
      <alignment horizontal="center" vertical="center"/>
      <protection locked="0"/>
    </xf>
    <xf numFmtId="0" fontId="7" fillId="4" borderId="8" xfId="0" applyFont="1" applyFill="1" applyBorder="1" applyAlignment="1" applyProtection="1">
      <alignment horizontal="center" vertical="center"/>
      <protection locked="0"/>
    </xf>
    <xf numFmtId="0" fontId="7" fillId="4" borderId="0" xfId="0" applyFont="1" applyFill="1" applyAlignment="1" applyProtection="1">
      <alignment horizontal="center" vertical="center"/>
      <protection locked="0"/>
    </xf>
    <xf numFmtId="0" fontId="7" fillId="4" borderId="12" xfId="0" applyFont="1" applyFill="1" applyBorder="1" applyAlignment="1" applyProtection="1">
      <alignment horizontal="center" vertical="center"/>
      <protection locked="0"/>
    </xf>
    <xf numFmtId="0" fontId="7" fillId="4" borderId="9" xfId="0" applyFont="1" applyFill="1" applyBorder="1" applyAlignment="1" applyProtection="1">
      <alignment horizontal="center" vertical="center"/>
      <protection locked="0"/>
    </xf>
    <xf numFmtId="0" fontId="7" fillId="4" borderId="13" xfId="0" applyFont="1" applyFill="1" applyBorder="1" applyAlignment="1" applyProtection="1">
      <alignment horizontal="center" vertical="center"/>
      <protection locked="0"/>
    </xf>
    <xf numFmtId="0" fontId="7" fillId="4" borderId="14" xfId="0" applyFont="1" applyFill="1" applyBorder="1" applyAlignment="1" applyProtection="1">
      <alignment horizontal="center" vertical="center" wrapText="1"/>
      <protection locked="0"/>
    </xf>
    <xf numFmtId="0" fontId="33" fillId="0" borderId="16" xfId="0" applyFont="1" applyBorder="1" applyAlignment="1" applyProtection="1">
      <alignment horizontal="left" vertical="top" wrapText="1"/>
      <protection locked="0"/>
    </xf>
    <xf numFmtId="0" fontId="33" fillId="0" borderId="3" xfId="0" applyFont="1" applyBorder="1" applyAlignment="1" applyProtection="1">
      <alignment horizontal="left" vertical="top" wrapText="1"/>
      <protection locked="0"/>
    </xf>
    <xf numFmtId="0" fontId="33" fillId="0" borderId="25" xfId="0" applyFont="1" applyBorder="1" applyAlignment="1" applyProtection="1">
      <alignment horizontal="left" vertical="top" wrapText="1"/>
      <protection locked="0"/>
    </xf>
    <xf numFmtId="0" fontId="33" fillId="0" borderId="17" xfId="0" applyFont="1" applyBorder="1" applyAlignment="1" applyProtection="1">
      <alignment horizontal="left" vertical="top" wrapText="1"/>
      <protection locked="0"/>
    </xf>
    <xf numFmtId="0" fontId="33" fillId="0" borderId="18" xfId="0" applyFont="1" applyBorder="1" applyAlignment="1" applyProtection="1">
      <alignment horizontal="left" vertical="top" wrapText="1"/>
      <protection locked="0"/>
    </xf>
    <xf numFmtId="0" fontId="33" fillId="0" borderId="28" xfId="0" applyFont="1" applyBorder="1" applyAlignment="1" applyProtection="1">
      <alignment horizontal="left" vertical="top" wrapText="1"/>
      <protection locked="0"/>
    </xf>
    <xf numFmtId="0" fontId="7" fillId="0" borderId="104" xfId="0" applyFont="1" applyBorder="1" applyAlignment="1">
      <alignment vertical="top" wrapText="1"/>
    </xf>
    <xf numFmtId="0" fontId="7" fillId="0" borderId="105" xfId="0" applyFont="1" applyBorder="1" applyAlignment="1">
      <alignment vertical="top" wrapText="1"/>
    </xf>
    <xf numFmtId="0" fontId="7" fillId="0" borderId="8" xfId="0" applyFont="1" applyBorder="1" applyAlignment="1">
      <alignment vertical="top" wrapText="1"/>
    </xf>
    <xf numFmtId="0" fontId="7" fillId="0" borderId="12" xfId="0" applyFont="1" applyBorder="1" applyAlignment="1">
      <alignment vertical="top" wrapText="1"/>
    </xf>
    <xf numFmtId="0" fontId="7" fillId="0" borderId="9" xfId="0" applyFont="1" applyBorder="1" applyAlignment="1">
      <alignment vertical="top" wrapText="1"/>
    </xf>
    <xf numFmtId="0" fontId="7" fillId="0" borderId="13" xfId="0" applyFont="1" applyBorder="1" applyAlignment="1">
      <alignment vertical="top" wrapText="1"/>
    </xf>
    <xf numFmtId="0" fontId="7" fillId="0" borderId="21" xfId="0" applyFont="1" applyBorder="1" applyAlignment="1" applyProtection="1">
      <alignment horizontal="left" vertical="center" wrapText="1"/>
      <protection locked="0"/>
    </xf>
    <xf numFmtId="0" fontId="7" fillId="0" borderId="22" xfId="0" applyFont="1" applyBorder="1" applyAlignment="1" applyProtection="1">
      <alignment horizontal="left" vertical="center" wrapText="1"/>
      <protection locked="0"/>
    </xf>
    <xf numFmtId="0" fontId="7" fillId="0" borderId="26" xfId="0" applyFont="1" applyBorder="1" applyAlignment="1" applyProtection="1">
      <alignment horizontal="left" vertical="center" wrapText="1"/>
      <protection locked="0"/>
    </xf>
    <xf numFmtId="0" fontId="7" fillId="0" borderId="86" xfId="0" applyFont="1" applyBorder="1" applyAlignment="1" applyProtection="1">
      <alignment horizontal="left" vertical="center" wrapText="1"/>
      <protection locked="0"/>
    </xf>
    <xf numFmtId="0" fontId="7" fillId="0" borderId="92" xfId="0" applyFont="1" applyBorder="1" applyAlignment="1" applyProtection="1">
      <alignment horizontal="left" vertical="center" wrapText="1"/>
      <protection locked="0"/>
    </xf>
    <xf numFmtId="0" fontId="7" fillId="0" borderId="99" xfId="0" applyFont="1" applyBorder="1" applyAlignment="1" applyProtection="1">
      <alignment horizontal="left" vertical="center" wrapText="1"/>
      <protection locked="0"/>
    </xf>
    <xf numFmtId="0" fontId="7" fillId="4" borderId="9" xfId="0" applyFont="1" applyFill="1" applyBorder="1" applyAlignment="1">
      <alignment horizontal="center" vertical="center"/>
    </xf>
    <xf numFmtId="0" fontId="7" fillId="4" borderId="89" xfId="0" applyFont="1" applyFill="1" applyBorder="1" applyAlignment="1">
      <alignment horizontal="center" vertical="center"/>
    </xf>
    <xf numFmtId="0" fontId="7" fillId="0" borderId="56" xfId="0" applyFont="1" applyBorder="1" applyAlignment="1">
      <alignment horizontal="center" vertical="center"/>
    </xf>
    <xf numFmtId="0" fontId="7" fillId="0" borderId="71" xfId="0" applyFont="1" applyBorder="1" applyAlignment="1">
      <alignment horizontal="center" vertical="center"/>
    </xf>
    <xf numFmtId="0" fontId="7" fillId="0" borderId="100" xfId="0" applyFont="1" applyBorder="1" applyAlignment="1">
      <alignment horizontal="center" vertical="center"/>
    </xf>
    <xf numFmtId="0" fontId="7" fillId="0" borderId="73" xfId="0" applyFont="1" applyBorder="1" applyAlignment="1">
      <alignment horizontal="center" vertical="center"/>
    </xf>
    <xf numFmtId="0" fontId="32" fillId="4" borderId="56" xfId="0" applyFont="1" applyFill="1" applyBorder="1" applyAlignment="1">
      <alignment horizontal="center" vertical="center"/>
    </xf>
    <xf numFmtId="0" fontId="32" fillId="4" borderId="71" xfId="0" applyFont="1" applyFill="1" applyBorder="1" applyAlignment="1">
      <alignment horizontal="center" vertical="center"/>
    </xf>
    <xf numFmtId="0" fontId="32" fillId="4" borderId="100" xfId="0" applyFont="1" applyFill="1" applyBorder="1" applyAlignment="1">
      <alignment horizontal="center" vertical="center"/>
    </xf>
    <xf numFmtId="0" fontId="32" fillId="4" borderId="73" xfId="0" applyFont="1" applyFill="1" applyBorder="1" applyAlignment="1">
      <alignment horizontal="center" vertical="center"/>
    </xf>
    <xf numFmtId="0" fontId="32" fillId="4" borderId="16" xfId="0" applyFont="1" applyFill="1" applyBorder="1" applyAlignment="1">
      <alignment horizontal="center" vertical="center"/>
    </xf>
    <xf numFmtId="0" fontId="32" fillId="4" borderId="3" xfId="0" applyFont="1" applyFill="1" applyBorder="1" applyAlignment="1">
      <alignment horizontal="center" vertical="center"/>
    </xf>
    <xf numFmtId="0" fontId="7" fillId="0" borderId="16" xfId="0" applyFont="1" applyBorder="1" applyAlignment="1">
      <alignment horizontal="center" vertical="center" wrapText="1"/>
    </xf>
    <xf numFmtId="0" fontId="7" fillId="4" borderId="21" xfId="0" applyFont="1" applyFill="1" applyBorder="1" applyAlignment="1" applyProtection="1">
      <alignment horizontal="left" vertical="center" wrapText="1"/>
      <protection locked="0"/>
    </xf>
    <xf numFmtId="0" fontId="7" fillId="4" borderId="22" xfId="0" applyFont="1" applyFill="1" applyBorder="1" applyAlignment="1" applyProtection="1">
      <alignment horizontal="left" vertical="center" wrapText="1"/>
      <protection locked="0"/>
    </xf>
    <xf numFmtId="0" fontId="7" fillId="4" borderId="26" xfId="0" applyFont="1" applyFill="1" applyBorder="1" applyAlignment="1" applyProtection="1">
      <alignment horizontal="left" vertical="center" wrapText="1"/>
      <protection locked="0"/>
    </xf>
    <xf numFmtId="0" fontId="7" fillId="4" borderId="86" xfId="0" applyFont="1" applyFill="1" applyBorder="1" applyAlignment="1" applyProtection="1">
      <alignment horizontal="left" vertical="center" wrapText="1"/>
      <protection locked="0"/>
    </xf>
    <xf numFmtId="0" fontId="7" fillId="4" borderId="92" xfId="0" applyFont="1" applyFill="1" applyBorder="1" applyAlignment="1" applyProtection="1">
      <alignment horizontal="left" vertical="center" wrapText="1"/>
      <protection locked="0"/>
    </xf>
    <xf numFmtId="0" fontId="7" fillId="4" borderId="99" xfId="0" applyFont="1" applyFill="1" applyBorder="1" applyAlignment="1" applyProtection="1">
      <alignment horizontal="left" vertical="center" wrapText="1"/>
      <protection locked="0"/>
    </xf>
    <xf numFmtId="0" fontId="32" fillId="0" borderId="16" xfId="0" applyFont="1" applyBorder="1" applyAlignment="1">
      <alignment horizontal="center" vertical="center"/>
    </xf>
    <xf numFmtId="0" fontId="32" fillId="0" borderId="3" xfId="0" applyFont="1" applyBorder="1" applyAlignment="1">
      <alignment horizontal="center" vertical="center"/>
    </xf>
    <xf numFmtId="0" fontId="9" fillId="4" borderId="8" xfId="0" applyFont="1" applyFill="1" applyBorder="1" applyAlignment="1">
      <alignment vertical="top" wrapText="1"/>
    </xf>
    <xf numFmtId="0" fontId="9" fillId="4" borderId="12" xfId="0" applyFont="1" applyFill="1" applyBorder="1" applyAlignment="1">
      <alignment vertical="top" wrapText="1"/>
    </xf>
    <xf numFmtId="0" fontId="9" fillId="4" borderId="9" xfId="0" applyFont="1" applyFill="1" applyBorder="1" applyAlignment="1">
      <alignment vertical="top" wrapText="1"/>
    </xf>
    <xf numFmtId="0" fontId="9" fillId="4" borderId="13" xfId="0" applyFont="1" applyFill="1" applyBorder="1" applyAlignment="1">
      <alignment vertical="top" wrapText="1"/>
    </xf>
    <xf numFmtId="0" fontId="32" fillId="0" borderId="56" xfId="0" applyFont="1" applyBorder="1" applyAlignment="1">
      <alignment horizontal="center" vertical="center"/>
    </xf>
    <xf numFmtId="0" fontId="32" fillId="0" borderId="71" xfId="0" applyFont="1" applyBorder="1" applyAlignment="1">
      <alignment horizontal="center" vertical="center"/>
    </xf>
    <xf numFmtId="0" fontId="32" fillId="0" borderId="100" xfId="0" applyFont="1" applyBorder="1" applyAlignment="1">
      <alignment horizontal="center" vertical="center"/>
    </xf>
    <xf numFmtId="0" fontId="32" fillId="0" borderId="73" xfId="0" applyFont="1" applyBorder="1" applyAlignment="1">
      <alignment horizontal="center" vertical="center"/>
    </xf>
    <xf numFmtId="0" fontId="24" fillId="0" borderId="0" xfId="0" applyFont="1" applyAlignment="1">
      <alignment horizontal="center" vertical="center"/>
    </xf>
    <xf numFmtId="0" fontId="24" fillId="0" borderId="12" xfId="0" applyFont="1" applyBorder="1" applyAlignment="1">
      <alignment horizontal="center" vertical="center"/>
    </xf>
    <xf numFmtId="49" fontId="3" fillId="0" borderId="0" xfId="0" applyNumberFormat="1" applyFont="1" applyAlignment="1">
      <alignment horizontal="left" vertical="top" wrapText="1"/>
    </xf>
    <xf numFmtId="49" fontId="3" fillId="0" borderId="0" xfId="0" quotePrefix="1" applyNumberFormat="1" applyFont="1" applyAlignment="1">
      <alignment horizontal="left" vertical="top" wrapText="1"/>
    </xf>
    <xf numFmtId="0" fontId="16" fillId="0" borderId="41" xfId="1" applyFont="1" applyBorder="1" applyAlignment="1" applyProtection="1">
      <alignment horizontal="center" vertical="center" wrapText="1"/>
    </xf>
    <xf numFmtId="0" fontId="16" fillId="0" borderId="42" xfId="1" applyFont="1" applyBorder="1" applyAlignment="1" applyProtection="1">
      <alignment horizontal="center" vertical="center" wrapText="1"/>
    </xf>
    <xf numFmtId="0" fontId="16" fillId="0" borderId="39" xfId="1" applyFont="1" applyBorder="1" applyAlignment="1" applyProtection="1">
      <alignment horizontal="center" vertical="center" wrapText="1"/>
    </xf>
    <xf numFmtId="0" fontId="17" fillId="0" borderId="41" xfId="1" applyFont="1" applyBorder="1" applyAlignment="1" applyProtection="1">
      <alignment horizontal="center" vertical="center" wrapText="1"/>
    </xf>
    <xf numFmtId="0" fontId="17" fillId="0" borderId="42" xfId="1" applyFont="1" applyBorder="1" applyAlignment="1" applyProtection="1">
      <alignment horizontal="center" vertical="center" wrapText="1"/>
    </xf>
    <xf numFmtId="0" fontId="17" fillId="0" borderId="39" xfId="1" applyFont="1" applyBorder="1" applyAlignment="1" applyProtection="1">
      <alignment horizontal="center" vertical="center" wrapText="1"/>
    </xf>
    <xf numFmtId="0" fontId="42" fillId="0" borderId="42" xfId="1" applyBorder="1" applyAlignment="1" applyProtection="1">
      <alignment horizontal="center" vertical="center" wrapText="1"/>
    </xf>
    <xf numFmtId="0" fontId="42" fillId="0" borderId="39" xfId="1" applyBorder="1" applyAlignment="1" applyProtection="1">
      <alignment horizontal="center" vertical="center" wrapText="1"/>
    </xf>
    <xf numFmtId="0" fontId="13" fillId="0" borderId="41" xfId="1" applyFont="1" applyBorder="1" applyAlignment="1" applyProtection="1">
      <alignment horizontal="center" vertical="center" wrapText="1"/>
    </xf>
    <xf numFmtId="0" fontId="13" fillId="0" borderId="42" xfId="1" applyFont="1" applyBorder="1" applyAlignment="1" applyProtection="1">
      <alignment horizontal="center" vertical="center"/>
    </xf>
    <xf numFmtId="0" fontId="13" fillId="0" borderId="39" xfId="1" applyFont="1" applyBorder="1" applyAlignment="1" applyProtection="1">
      <alignment horizontal="center" vertical="center"/>
    </xf>
    <xf numFmtId="0" fontId="13" fillId="0" borderId="42" xfId="1" applyFont="1" applyBorder="1" applyAlignment="1" applyProtection="1">
      <alignment horizontal="center" vertical="center" wrapText="1"/>
    </xf>
    <xf numFmtId="0" fontId="13" fillId="0" borderId="39" xfId="1" applyFont="1" applyBorder="1" applyAlignment="1" applyProtection="1">
      <alignment horizontal="center" vertical="center" wrapText="1"/>
    </xf>
    <xf numFmtId="0" fontId="13" fillId="0" borderId="8" xfId="1" applyFont="1" applyBorder="1" applyAlignment="1" applyProtection="1">
      <alignment horizontal="center" vertical="center" wrapText="1"/>
    </xf>
    <xf numFmtId="0" fontId="42" fillId="0" borderId="8" xfId="1" applyBorder="1" applyAlignment="1" applyProtection="1">
      <alignment horizontal="center" vertical="center"/>
    </xf>
    <xf numFmtId="0" fontId="7" fillId="0" borderId="0" xfId="0" applyFont="1" applyAlignment="1">
      <alignment horizontal="center" vertical="center"/>
    </xf>
    <xf numFmtId="0" fontId="6" fillId="3" borderId="32" xfId="0" applyFont="1" applyFill="1" applyBorder="1" applyAlignment="1">
      <alignment horizontal="center" vertical="center"/>
    </xf>
    <xf numFmtId="0" fontId="5" fillId="3" borderId="14" xfId="0" applyFont="1" applyFill="1" applyBorder="1" applyAlignment="1">
      <alignment horizontal="center" vertical="center"/>
    </xf>
    <xf numFmtId="0" fontId="5" fillId="3" borderId="15" xfId="0" applyFont="1" applyFill="1" applyBorder="1" applyAlignment="1">
      <alignment horizontal="center" vertical="center"/>
    </xf>
    <xf numFmtId="0" fontId="5" fillId="3" borderId="24" xfId="0" applyFont="1" applyFill="1" applyBorder="1" applyAlignment="1">
      <alignment horizontal="center" vertical="center"/>
    </xf>
    <xf numFmtId="0" fontId="11" fillId="3" borderId="6" xfId="0" applyFont="1" applyFill="1" applyBorder="1" applyAlignment="1">
      <alignment horizontal="center" vertical="center"/>
    </xf>
    <xf numFmtId="0" fontId="11" fillId="3" borderId="11" xfId="0" applyFont="1" applyFill="1" applyBorder="1" applyAlignment="1">
      <alignment horizontal="center" vertical="center"/>
    </xf>
    <xf numFmtId="0" fontId="6" fillId="3" borderId="29" xfId="0" applyFont="1" applyFill="1" applyBorder="1" applyAlignment="1">
      <alignment horizontal="center" vertical="center"/>
    </xf>
    <xf numFmtId="0" fontId="6" fillId="3" borderId="30" xfId="0" applyFont="1" applyFill="1" applyBorder="1" applyAlignment="1">
      <alignment horizontal="center" vertical="center"/>
    </xf>
    <xf numFmtId="0" fontId="6" fillId="3" borderId="35" xfId="0" applyFont="1" applyFill="1" applyBorder="1" applyAlignment="1">
      <alignment horizontal="center" vertical="center"/>
    </xf>
    <xf numFmtId="1" fontId="4" fillId="4" borderId="3" xfId="0" applyNumberFormat="1" applyFont="1" applyFill="1" applyBorder="1" applyAlignment="1">
      <alignment horizontal="center" vertical="center"/>
    </xf>
    <xf numFmtId="1" fontId="4" fillId="0" borderId="3" xfId="0" applyNumberFormat="1" applyFont="1" applyBorder="1" applyAlignment="1">
      <alignment horizontal="center" vertical="center"/>
    </xf>
    <xf numFmtId="1" fontId="4" fillId="4" borderId="25" xfId="0" applyNumberFormat="1" applyFont="1" applyFill="1" applyBorder="1" applyAlignment="1">
      <alignment horizontal="center" vertical="center"/>
    </xf>
    <xf numFmtId="0" fontId="4" fillId="4" borderId="3" xfId="0" applyFont="1" applyFill="1" applyBorder="1" applyAlignment="1">
      <alignment horizontal="center" vertical="center"/>
    </xf>
    <xf numFmtId="1" fontId="4" fillId="0" borderId="25" xfId="0" applyNumberFormat="1" applyFont="1" applyBorder="1" applyAlignment="1">
      <alignment horizontal="center" vertical="center"/>
    </xf>
    <xf numFmtId="0" fontId="4" fillId="0" borderId="3" xfId="0" applyFont="1" applyBorder="1" applyAlignment="1">
      <alignment horizontal="center" vertical="center"/>
    </xf>
    <xf numFmtId="0" fontId="4" fillId="4" borderId="18" xfId="0" applyFont="1" applyFill="1" applyBorder="1" applyAlignment="1">
      <alignment horizontal="center" vertical="center"/>
    </xf>
    <xf numFmtId="1" fontId="4" fillId="0" borderId="18" xfId="0" applyNumberFormat="1" applyFont="1" applyBorder="1" applyAlignment="1">
      <alignment horizontal="center" vertical="center"/>
    </xf>
    <xf numFmtId="0" fontId="4" fillId="4" borderId="19" xfId="0" applyFont="1" applyFill="1" applyBorder="1" applyAlignment="1">
      <alignment horizontal="center" vertical="center"/>
    </xf>
    <xf numFmtId="0" fontId="4" fillId="4" borderId="20" xfId="0" applyFont="1" applyFill="1" applyBorder="1" applyAlignment="1">
      <alignment horizontal="center" vertical="center"/>
    </xf>
    <xf numFmtId="0" fontId="4" fillId="4" borderId="27" xfId="0" applyFont="1" applyFill="1" applyBorder="1" applyAlignment="1">
      <alignment horizontal="center" vertical="center"/>
    </xf>
    <xf numFmtId="0" fontId="9" fillId="7" borderId="16" xfId="0" applyFont="1" applyFill="1" applyBorder="1" applyAlignment="1">
      <alignment horizontal="center" vertical="center"/>
    </xf>
    <xf numFmtId="0" fontId="9" fillId="7" borderId="3" xfId="0" applyFont="1" applyFill="1" applyBorder="1" applyAlignment="1">
      <alignment horizontal="center" vertical="center"/>
    </xf>
    <xf numFmtId="0" fontId="9" fillId="7" borderId="25" xfId="0" applyFont="1" applyFill="1" applyBorder="1" applyAlignment="1">
      <alignment horizontal="center" vertical="center"/>
    </xf>
    <xf numFmtId="0" fontId="10" fillId="0" borderId="0" xfId="2" applyFont="1" applyAlignment="1" applyProtection="1">
      <alignment horizontal="center" vertical="center"/>
    </xf>
    <xf numFmtId="0" fontId="7" fillId="4" borderId="31" xfId="0" applyFont="1" applyFill="1" applyBorder="1" applyAlignment="1">
      <alignment horizontal="center" vertical="center" wrapText="1"/>
    </xf>
    <xf numFmtId="0" fontId="7" fillId="4" borderId="32" xfId="0" applyFont="1" applyFill="1" applyBorder="1" applyAlignment="1">
      <alignment horizontal="center" vertical="center" wrapText="1"/>
    </xf>
    <xf numFmtId="0" fontId="7" fillId="0" borderId="32" xfId="0" applyFont="1" applyBorder="1" applyAlignment="1">
      <alignment horizontal="center" vertical="center" wrapText="1"/>
    </xf>
    <xf numFmtId="0" fontId="7" fillId="4" borderId="36" xfId="0" applyFont="1" applyFill="1" applyBorder="1" applyAlignment="1">
      <alignment horizontal="center" vertical="center" wrapText="1"/>
    </xf>
    <xf numFmtId="0" fontId="4" fillId="4" borderId="16"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4" fillId="4" borderId="17" xfId="0" applyFont="1" applyFill="1" applyBorder="1" applyAlignment="1">
      <alignment horizontal="center" vertical="center" wrapText="1"/>
    </xf>
    <xf numFmtId="0" fontId="4" fillId="4" borderId="18" xfId="0" applyFont="1" applyFill="1" applyBorder="1" applyAlignment="1">
      <alignment horizontal="center" vertical="center" wrapText="1"/>
    </xf>
    <xf numFmtId="0" fontId="4" fillId="4" borderId="3" xfId="0" applyFont="1" applyFill="1" applyBorder="1" applyAlignment="1" applyProtection="1">
      <alignment horizontal="center" vertical="center"/>
      <protection locked="0" hidden="1"/>
    </xf>
    <xf numFmtId="0" fontId="4" fillId="4" borderId="18" xfId="0" applyFont="1" applyFill="1" applyBorder="1" applyAlignment="1" applyProtection="1">
      <alignment horizontal="center" vertical="center"/>
      <protection locked="0" hidden="1"/>
    </xf>
    <xf numFmtId="0" fontId="4" fillId="0" borderId="3" xfId="0" applyFont="1" applyBorder="1" applyAlignment="1">
      <alignment horizontal="center" vertical="center" wrapText="1"/>
    </xf>
    <xf numFmtId="0" fontId="4" fillId="0" borderId="18" xfId="0" applyFont="1" applyBorder="1" applyAlignment="1">
      <alignment horizontal="center" vertical="center" wrapText="1"/>
    </xf>
    <xf numFmtId="0" fontId="4" fillId="0" borderId="3" xfId="0" applyFont="1" applyBorder="1" applyAlignment="1" applyProtection="1">
      <alignment horizontal="center" vertical="center"/>
      <protection locked="0" hidden="1"/>
    </xf>
    <xf numFmtId="0" fontId="4" fillId="0" borderId="18" xfId="0" applyFont="1" applyBorder="1" applyAlignment="1" applyProtection="1">
      <alignment horizontal="center" vertical="center"/>
      <protection locked="0" hidden="1"/>
    </xf>
    <xf numFmtId="0" fontId="7" fillId="4" borderId="33" xfId="0" applyFont="1" applyFill="1" applyBorder="1" applyAlignment="1">
      <alignment horizontal="center" vertical="center" wrapText="1"/>
    </xf>
    <xf numFmtId="0" fontId="7" fillId="4" borderId="34" xfId="0" applyFont="1" applyFill="1" applyBorder="1" applyAlignment="1">
      <alignment horizontal="center" vertical="center" wrapText="1"/>
    </xf>
    <xf numFmtId="0" fontId="7" fillId="0" borderId="34" xfId="0" applyFont="1" applyBorder="1" applyAlignment="1">
      <alignment horizontal="center" vertical="center" wrapText="1"/>
    </xf>
    <xf numFmtId="0" fontId="7" fillId="4" borderId="32" xfId="0" applyNumberFormat="1" applyFont="1" applyFill="1" applyBorder="1" applyAlignment="1">
      <alignment horizontal="center" vertical="center" wrapText="1"/>
    </xf>
    <xf numFmtId="0" fontId="7" fillId="4" borderId="36" xfId="0" applyNumberFormat="1" applyFont="1" applyFill="1" applyBorder="1" applyAlignment="1">
      <alignment horizontal="center" vertical="center" wrapText="1"/>
    </xf>
    <xf numFmtId="0" fontId="7" fillId="4" borderId="34" xfId="0" applyNumberFormat="1" applyFont="1" applyFill="1" applyBorder="1" applyAlignment="1">
      <alignment horizontal="center" vertical="center" wrapText="1"/>
    </xf>
    <xf numFmtId="0" fontId="7" fillId="4" borderId="37" xfId="0" applyNumberFormat="1" applyFont="1" applyFill="1" applyBorder="1" applyAlignment="1">
      <alignment horizontal="center" vertical="center" wrapText="1"/>
    </xf>
    <xf numFmtId="0" fontId="7" fillId="0" borderId="31" xfId="0" applyFont="1" applyBorder="1" applyAlignment="1">
      <alignment horizontal="center" vertical="center" wrapText="1"/>
    </xf>
    <xf numFmtId="0" fontId="7" fillId="0" borderId="36" xfId="0" applyFont="1" applyBorder="1" applyAlignment="1">
      <alignment horizontal="center" vertical="center" wrapText="1"/>
    </xf>
    <xf numFmtId="0" fontId="4" fillId="0" borderId="16" xfId="0" applyFont="1" applyBorder="1" applyAlignment="1">
      <alignment horizontal="center" vertical="center" wrapText="1"/>
    </xf>
    <xf numFmtId="0" fontId="4" fillId="0" borderId="16" xfId="0" applyFont="1" applyBorder="1" applyAlignment="1">
      <alignment horizontal="center" vertical="center"/>
    </xf>
    <xf numFmtId="0" fontId="4" fillId="0" borderId="17" xfId="0" applyFont="1" applyBorder="1" applyAlignment="1">
      <alignment horizontal="center" vertical="center"/>
    </xf>
    <xf numFmtId="0" fontId="4" fillId="0" borderId="18" xfId="0" applyFont="1" applyBorder="1" applyAlignment="1">
      <alignment horizontal="center" vertical="center"/>
    </xf>
    <xf numFmtId="0" fontId="4" fillId="0" borderId="25" xfId="0" applyFont="1" applyBorder="1" applyAlignment="1">
      <alignment horizontal="center" vertical="center"/>
    </xf>
    <xf numFmtId="0" fontId="4" fillId="0" borderId="28" xfId="0" applyFont="1" applyBorder="1" applyAlignment="1">
      <alignment horizontal="center" vertical="center"/>
    </xf>
    <xf numFmtId="0" fontId="4" fillId="0" borderId="8" xfId="0" applyFont="1" applyBorder="1" applyAlignment="1" applyProtection="1">
      <alignment horizontal="center" vertical="center"/>
      <protection locked="0" hidden="1"/>
    </xf>
    <xf numFmtId="0" fontId="4" fillId="0" borderId="12" xfId="0" applyFont="1" applyBorder="1" applyAlignment="1" applyProtection="1">
      <alignment horizontal="center" vertical="center"/>
      <protection locked="0" hidden="1"/>
    </xf>
    <xf numFmtId="0" fontId="4" fillId="0" borderId="9" xfId="0" applyFont="1" applyBorder="1" applyAlignment="1" applyProtection="1">
      <alignment horizontal="center" vertical="center"/>
      <protection locked="0" hidden="1"/>
    </xf>
    <xf numFmtId="0" fontId="4" fillId="0" borderId="13" xfId="0" applyFont="1" applyBorder="1" applyAlignment="1" applyProtection="1">
      <alignment horizontal="center" vertical="center"/>
      <protection locked="0" hidden="1"/>
    </xf>
    <xf numFmtId="0" fontId="4" fillId="4" borderId="21" xfId="0" applyFont="1" applyFill="1" applyBorder="1" applyAlignment="1">
      <alignment horizontal="center" vertical="center" wrapText="1"/>
    </xf>
    <xf numFmtId="0" fontId="4" fillId="4" borderId="22" xfId="0" applyFont="1" applyFill="1" applyBorder="1" applyAlignment="1">
      <alignment horizontal="center" vertical="center" wrapText="1"/>
    </xf>
    <xf numFmtId="0" fontId="4" fillId="4" borderId="26" xfId="0" applyFont="1" applyFill="1" applyBorder="1" applyAlignment="1">
      <alignment horizontal="center" vertical="center" wrapText="1"/>
    </xf>
    <xf numFmtId="0" fontId="4" fillId="4" borderId="23" xfId="0" applyFont="1" applyFill="1" applyBorder="1" applyAlignment="1">
      <alignment horizontal="center" vertical="center" wrapText="1"/>
    </xf>
    <xf numFmtId="0" fontId="4" fillId="4" borderId="10" xfId="0" applyFont="1" applyFill="1" applyBorder="1" applyAlignment="1">
      <alignment horizontal="center" vertical="center" wrapText="1"/>
    </xf>
    <xf numFmtId="0" fontId="4" fillId="4" borderId="13" xfId="0" applyFont="1" applyFill="1" applyBorder="1" applyAlignment="1">
      <alignment horizontal="center" vertical="center" wrapText="1"/>
    </xf>
    <xf numFmtId="0" fontId="6" fillId="3" borderId="6" xfId="0" applyFont="1" applyFill="1" applyBorder="1" applyAlignment="1" applyProtection="1">
      <alignment horizontal="center" vertical="center" wrapText="1"/>
      <protection locked="0"/>
    </xf>
    <xf numFmtId="0" fontId="6" fillId="3" borderId="11" xfId="0" applyFont="1" applyFill="1" applyBorder="1" applyAlignment="1" applyProtection="1">
      <alignment horizontal="center" vertical="center" wrapText="1"/>
      <protection locked="0"/>
    </xf>
    <xf numFmtId="0" fontId="6" fillId="3" borderId="6" xfId="0" applyFont="1" applyFill="1" applyBorder="1" applyAlignment="1" applyProtection="1">
      <alignment horizontal="center" vertical="center"/>
      <protection locked="0"/>
    </xf>
    <xf numFmtId="0" fontId="6" fillId="3" borderId="11" xfId="0" applyFont="1" applyFill="1" applyBorder="1" applyAlignment="1" applyProtection="1">
      <alignment horizontal="center" vertical="center"/>
      <protection locked="0"/>
    </xf>
    <xf numFmtId="0" fontId="6" fillId="3" borderId="6" xfId="0" applyFont="1" applyFill="1" applyBorder="1" applyAlignment="1" applyProtection="1">
      <alignment horizontal="center" vertical="center"/>
      <protection hidden="1"/>
    </xf>
    <xf numFmtId="0" fontId="6" fillId="3" borderId="11" xfId="0" applyFont="1" applyFill="1" applyBorder="1" applyAlignment="1" applyProtection="1">
      <alignment horizontal="center" vertical="center"/>
      <protection hidden="1"/>
    </xf>
    <xf numFmtId="0" fontId="8" fillId="6" borderId="0" xfId="0" applyFont="1" applyFill="1" applyAlignment="1">
      <alignment horizontal="center" vertical="center" wrapText="1"/>
    </xf>
    <xf numFmtId="0" fontId="7" fillId="0" borderId="0" xfId="0" applyFont="1" applyAlignment="1">
      <alignment horizontal="center" vertical="center" wrapText="1"/>
    </xf>
    <xf numFmtId="0" fontId="7" fillId="5" borderId="0" xfId="0" applyFont="1" applyFill="1" applyAlignment="1">
      <alignment horizontal="center" vertical="center"/>
    </xf>
    <xf numFmtId="26" fontId="7" fillId="0" borderId="0" xfId="0" applyNumberFormat="1" applyFont="1" applyAlignment="1">
      <alignment horizontal="center" vertical="center"/>
    </xf>
    <xf numFmtId="0" fontId="7" fillId="4" borderId="0" xfId="0" applyFont="1" applyFill="1" applyAlignment="1">
      <alignment horizontal="center" vertical="center" wrapText="1"/>
    </xf>
    <xf numFmtId="24" fontId="7" fillId="4" borderId="10" xfId="0" applyNumberFormat="1" applyFont="1" applyFill="1" applyBorder="1" applyAlignment="1">
      <alignment horizontal="center" vertical="center"/>
    </xf>
    <xf numFmtId="0" fontId="7" fillId="4" borderId="10" xfId="0" applyFont="1" applyFill="1" applyBorder="1" applyAlignment="1">
      <alignment horizontal="center" vertical="center"/>
    </xf>
    <xf numFmtId="0" fontId="7" fillId="5" borderId="6" xfId="0" applyFont="1" applyFill="1" applyBorder="1" applyAlignment="1">
      <alignment horizontal="center" vertical="center"/>
    </xf>
    <xf numFmtId="0" fontId="7" fillId="5" borderId="7" xfId="0" applyFont="1" applyFill="1" applyBorder="1" applyAlignment="1">
      <alignment horizontal="center" vertical="center"/>
    </xf>
    <xf numFmtId="0" fontId="7" fillId="5" borderId="11" xfId="0" applyFont="1" applyFill="1" applyBorder="1" applyAlignment="1">
      <alignment horizontal="center" vertical="center"/>
    </xf>
    <xf numFmtId="0" fontId="7" fillId="0" borderId="8" xfId="0" applyFont="1" applyBorder="1" applyAlignment="1">
      <alignment horizontal="left" vertical="center" wrapText="1"/>
    </xf>
    <xf numFmtId="0" fontId="7" fillId="0" borderId="0" xfId="0" applyFont="1" applyAlignment="1">
      <alignment horizontal="left" vertical="center" wrapText="1"/>
    </xf>
    <xf numFmtId="0" fontId="7" fillId="0" borderId="12" xfId="0" applyFont="1" applyBorder="1" applyAlignment="1">
      <alignment horizontal="left" vertical="center" wrapText="1"/>
    </xf>
    <xf numFmtId="0" fontId="7" fillId="5" borderId="8" xfId="0" applyFont="1" applyFill="1" applyBorder="1" applyAlignment="1">
      <alignment horizontal="center" vertical="center"/>
    </xf>
    <xf numFmtId="0" fontId="7" fillId="5" borderId="12" xfId="0" applyFont="1" applyFill="1" applyBorder="1" applyAlignment="1">
      <alignment horizontal="center" vertical="center"/>
    </xf>
    <xf numFmtId="0" fontId="7" fillId="0" borderId="9" xfId="0" applyFont="1" applyBorder="1" applyAlignment="1">
      <alignment horizontal="left" vertical="center" wrapText="1"/>
    </xf>
    <xf numFmtId="0" fontId="7" fillId="0" borderId="10" xfId="0" applyFont="1" applyBorder="1" applyAlignment="1">
      <alignment horizontal="left" vertical="center" wrapText="1"/>
    </xf>
    <xf numFmtId="0" fontId="7" fillId="0" borderId="13" xfId="0" applyFont="1" applyBorder="1" applyAlignment="1">
      <alignment horizontal="left" vertical="center" wrapText="1"/>
    </xf>
    <xf numFmtId="0" fontId="5" fillId="3" borderId="4" xfId="0" applyFont="1" applyFill="1" applyBorder="1" applyAlignment="1" applyProtection="1">
      <alignment horizontal="center" vertical="center"/>
      <protection locked="0"/>
    </xf>
    <xf numFmtId="0" fontId="5" fillId="3" borderId="5" xfId="0" applyFont="1" applyFill="1" applyBorder="1" applyAlignment="1" applyProtection="1">
      <alignment horizontal="center" vertical="center"/>
      <protection locked="0"/>
    </xf>
    <xf numFmtId="0" fontId="44" fillId="0" borderId="4" xfId="0" applyNumberFormat="1" applyFont="1" applyBorder="1" applyAlignment="1" applyProtection="1">
      <alignment horizontal="left" vertical="center" indent="1"/>
      <protection locked="0"/>
    </xf>
    <xf numFmtId="0" fontId="44" fillId="4" borderId="4" xfId="0" applyNumberFormat="1" applyFont="1" applyFill="1" applyBorder="1" applyAlignment="1" applyProtection="1">
      <alignment horizontal="left" vertical="center" indent="1"/>
      <protection locked="0"/>
    </xf>
    <xf numFmtId="0" fontId="44" fillId="4" borderId="46" xfId="0" applyNumberFormat="1" applyFont="1" applyFill="1" applyBorder="1" applyAlignment="1" applyProtection="1">
      <alignment horizontal="left" vertical="center" indent="1"/>
      <protection locked="0"/>
    </xf>
    <xf numFmtId="0" fontId="44" fillId="4" borderId="8" xfId="0" applyNumberFormat="1" applyFont="1" applyFill="1" applyBorder="1" applyAlignment="1" applyProtection="1">
      <alignment horizontal="left" vertical="top" wrapText="1"/>
      <protection locked="0"/>
    </xf>
    <xf numFmtId="0" fontId="44" fillId="6" borderId="8" xfId="0" applyNumberFormat="1" applyFont="1" applyFill="1" applyBorder="1" applyAlignment="1" applyProtection="1">
      <alignment horizontal="left" vertical="top" wrapText="1"/>
      <protection locked="0"/>
    </xf>
    <xf numFmtId="0" fontId="44" fillId="0" borderId="21" xfId="0" applyFont="1" applyBorder="1" applyAlignment="1" applyProtection="1">
      <alignment horizontal="left" vertical="center" wrapText="1"/>
      <protection locked="0"/>
    </xf>
    <xf numFmtId="0" fontId="44" fillId="4" borderId="21" xfId="0" applyFont="1" applyFill="1" applyBorder="1" applyAlignment="1" applyProtection="1">
      <alignment horizontal="left" vertical="center" wrapText="1"/>
      <protection locked="0"/>
    </xf>
    <xf numFmtId="0" fontId="45" fillId="0" borderId="16" xfId="0" applyFont="1" applyBorder="1" applyAlignment="1" applyProtection="1">
      <alignment horizontal="left" vertical="top" wrapText="1"/>
      <protection locked="0"/>
    </xf>
  </cellXfs>
  <cellStyles count="3">
    <cellStyle name="常规" xfId="0" builtinId="0"/>
    <cellStyle name="常规 2" xfId="1" xr:uid="{00000000-0005-0000-0000-000001000000}"/>
    <cellStyle name="超链接" xfId="2" builtinId="8"/>
  </cellStyles>
  <dxfs count="3">
    <dxf>
      <font>
        <b val="0"/>
        <i val="0"/>
        <sz val="11"/>
        <color rgb="FFFFFFFF"/>
      </font>
    </dxf>
    <dxf>
      <fill>
        <patternFill patternType="solid">
          <bgColor rgb="FFDEEAF6"/>
        </patternFill>
      </fill>
    </dxf>
    <dxf>
      <font>
        <b/>
        <i val="0"/>
        <sz val="11"/>
        <color rgb="FFFF0000"/>
      </font>
      <fill>
        <patternFill patternType="solid">
          <bgColor rgb="FFDEEAF6"/>
        </patternFill>
      </fill>
    </dxf>
  </dxfs>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filled"/>
        <c:varyColors val="0"/>
        <c:ser>
          <c:idx val="0"/>
          <c:order val="0"/>
          <c:cat>
            <c:strRef>
              <c:f>附表!$K$12:$K$17</c:f>
              <c:strCache>
                <c:ptCount val="6"/>
                <c:pt idx="0">
                  <c:v>搜查</c:v>
                </c:pt>
                <c:pt idx="1">
                  <c:v>交涉</c:v>
                </c:pt>
                <c:pt idx="2">
                  <c:v>战斗</c:v>
                </c:pt>
                <c:pt idx="3">
                  <c:v>特技</c:v>
                </c:pt>
                <c:pt idx="4">
                  <c:v>治疗</c:v>
                </c:pt>
                <c:pt idx="5">
                  <c:v>知识</c:v>
                </c:pt>
              </c:strCache>
            </c:strRef>
          </c:cat>
          <c:val>
            <c:numRef>
              <c:f>附表!$L$12:$L$17</c:f>
              <c:numCache>
                <c:formatCode>General</c:formatCode>
                <c:ptCount val="6"/>
                <c:pt idx="0">
                  <c:v>175</c:v>
                </c:pt>
                <c:pt idx="1">
                  <c:v>35</c:v>
                </c:pt>
                <c:pt idx="2">
                  <c:v>80</c:v>
                </c:pt>
                <c:pt idx="3">
                  <c:v>235</c:v>
                </c:pt>
                <c:pt idx="4">
                  <c:v>30</c:v>
                </c:pt>
                <c:pt idx="5">
                  <c:v>30</c:v>
                </c:pt>
              </c:numCache>
            </c:numRef>
          </c:val>
          <c:extLst>
            <c:ext xmlns:c16="http://schemas.microsoft.com/office/drawing/2014/chart" uri="{C3380CC4-5D6E-409C-BE32-E72D297353CC}">
              <c16:uniqueId val="{00000000-9B36-453C-9297-DB947945B6B9}"/>
            </c:ext>
          </c:extLst>
        </c:ser>
        <c:dLbls>
          <c:showLegendKey val="0"/>
          <c:showVal val="0"/>
          <c:showCatName val="0"/>
          <c:showSerName val="0"/>
          <c:showPercent val="0"/>
          <c:showBubbleSize val="0"/>
        </c:dLbls>
        <c:axId val="178988928"/>
        <c:axId val="178990464"/>
      </c:radarChart>
      <c:catAx>
        <c:axId val="178988928"/>
        <c:scaling>
          <c:orientation val="minMax"/>
        </c:scaling>
        <c:delete val="0"/>
        <c:axPos val="b"/>
        <c:majorGridlines/>
        <c:numFmt formatCode="General"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crossAx val="178990464"/>
        <c:crosses val="autoZero"/>
        <c:auto val="1"/>
        <c:lblAlgn val="ctr"/>
        <c:lblOffset val="100"/>
        <c:noMultiLvlLbl val="0"/>
      </c:catAx>
      <c:valAx>
        <c:axId val="178990464"/>
        <c:scaling>
          <c:orientation val="minMax"/>
          <c:max val="200"/>
          <c:min val="0"/>
        </c:scaling>
        <c:delete val="0"/>
        <c:axPos val="l"/>
        <c:majorGridlines/>
        <c:numFmt formatCode="General" sourceLinked="1"/>
        <c:majorTickMark val="cross"/>
        <c:minorTickMark val="none"/>
        <c:tickLblPos val="none"/>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crossAx val="178988928"/>
        <c:crosses val="autoZero"/>
        <c:crossBetween val="between"/>
        <c:majorUnit val="40"/>
      </c:valAx>
    </c:plotArea>
    <c:plotVisOnly val="1"/>
    <c:dispBlanksAs val="gap"/>
    <c:showDLblsOverMax val="0"/>
  </c:chart>
  <c:spPr>
    <a:ln w="6350" cap="flat" cmpd="sng" algn="ctr">
      <a:noFill/>
      <a:prstDash val="solid"/>
      <a:round/>
    </a:ln>
  </c:spPr>
  <c:txPr>
    <a:bodyPr/>
    <a:lstStyle/>
    <a:p>
      <a:pPr>
        <a:defRPr lang="zh-CN"/>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filled"/>
        <c:varyColors val="0"/>
        <c:ser>
          <c:idx val="0"/>
          <c:order val="0"/>
          <c:cat>
            <c:strRef>
              <c:f>附表!$K$2:$K$9</c:f>
              <c:strCache>
                <c:ptCount val="8"/>
                <c:pt idx="0">
                  <c:v>力量</c:v>
                </c:pt>
                <c:pt idx="1">
                  <c:v>体质</c:v>
                </c:pt>
                <c:pt idx="2">
                  <c:v>敏捷</c:v>
                </c:pt>
                <c:pt idx="3">
                  <c:v>外貌</c:v>
                </c:pt>
                <c:pt idx="4">
                  <c:v>意志</c:v>
                </c:pt>
                <c:pt idx="5">
                  <c:v>智力</c:v>
                </c:pt>
                <c:pt idx="6">
                  <c:v>教育</c:v>
                </c:pt>
                <c:pt idx="7">
                  <c:v>体型</c:v>
                </c:pt>
              </c:strCache>
            </c:strRef>
          </c:cat>
          <c:val>
            <c:numRef>
              <c:f>附表!$L$2:$L$9</c:f>
              <c:numCache>
                <c:formatCode>General</c:formatCode>
                <c:ptCount val="8"/>
                <c:pt idx="0">
                  <c:v>40</c:v>
                </c:pt>
                <c:pt idx="1">
                  <c:v>55</c:v>
                </c:pt>
                <c:pt idx="2">
                  <c:v>80</c:v>
                </c:pt>
                <c:pt idx="3">
                  <c:v>70</c:v>
                </c:pt>
                <c:pt idx="4">
                  <c:v>55</c:v>
                </c:pt>
                <c:pt idx="5">
                  <c:v>70</c:v>
                </c:pt>
                <c:pt idx="6">
                  <c:v>55</c:v>
                </c:pt>
                <c:pt idx="7">
                  <c:v>45</c:v>
                </c:pt>
              </c:numCache>
            </c:numRef>
          </c:val>
          <c:extLst>
            <c:ext xmlns:c16="http://schemas.microsoft.com/office/drawing/2014/chart" uri="{C3380CC4-5D6E-409C-BE32-E72D297353CC}">
              <c16:uniqueId val="{00000000-5549-4ADA-BA7A-62CAFB2D1185}"/>
            </c:ext>
          </c:extLst>
        </c:ser>
        <c:dLbls>
          <c:showLegendKey val="0"/>
          <c:showVal val="0"/>
          <c:showCatName val="0"/>
          <c:showSerName val="0"/>
          <c:showPercent val="0"/>
          <c:showBubbleSize val="0"/>
        </c:dLbls>
        <c:axId val="179001600"/>
        <c:axId val="179023872"/>
      </c:radarChart>
      <c:catAx>
        <c:axId val="179001600"/>
        <c:scaling>
          <c:orientation val="minMax"/>
        </c:scaling>
        <c:delete val="0"/>
        <c:axPos val="b"/>
        <c:majorGridlines/>
        <c:numFmt formatCode="General"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crossAx val="179023872"/>
        <c:crosses val="autoZero"/>
        <c:auto val="1"/>
        <c:lblAlgn val="ctr"/>
        <c:lblOffset val="100"/>
        <c:noMultiLvlLbl val="0"/>
      </c:catAx>
      <c:valAx>
        <c:axId val="179023872"/>
        <c:scaling>
          <c:orientation val="minMax"/>
          <c:max val="100"/>
          <c:min val="0"/>
        </c:scaling>
        <c:delete val="0"/>
        <c:axPos val="l"/>
        <c:majorGridlines/>
        <c:numFmt formatCode="General" sourceLinked="1"/>
        <c:majorTickMark val="cross"/>
        <c:minorTickMark val="none"/>
        <c:tickLblPos val="none"/>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crossAx val="179001600"/>
        <c:crosses val="autoZero"/>
        <c:crossBetween val="between"/>
        <c:majorUnit val="20"/>
      </c:valAx>
    </c:plotArea>
    <c:plotVisOnly val="1"/>
    <c:dispBlanksAs val="gap"/>
    <c:showDLblsOverMax val="0"/>
  </c:chart>
  <c:spPr>
    <a:ln w="6350" cap="flat" cmpd="sng" algn="ctr">
      <a:noFill/>
      <a:prstDash val="solid"/>
      <a:round/>
    </a:ln>
  </c:spPr>
  <c:txPr>
    <a:bodyPr/>
    <a:lstStyle/>
    <a:p>
      <a:pPr>
        <a:defRPr lang="zh-CN"/>
      </a:pPr>
      <a:endParaRPr lang="zh-CN"/>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47</xdr:col>
      <xdr:colOff>189502</xdr:colOff>
      <xdr:row>87</xdr:row>
      <xdr:rowOff>0</xdr:rowOff>
    </xdr:from>
    <xdr:to>
      <xdr:col>51</xdr:col>
      <xdr:colOff>379978</xdr:colOff>
      <xdr:row>99</xdr:row>
      <xdr:rowOff>164529</xdr:rowOff>
    </xdr:to>
    <xdr:graphicFrame macro="">
      <xdr:nvGraphicFramePr>
        <xdr:cNvPr id="2" name="图表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42</xdr:col>
      <xdr:colOff>263268</xdr:colOff>
      <xdr:row>87</xdr:row>
      <xdr:rowOff>0</xdr:rowOff>
    </xdr:from>
    <xdr:to>
      <xdr:col>47</xdr:col>
      <xdr:colOff>122762</xdr:colOff>
      <xdr:row>99</xdr:row>
      <xdr:rowOff>126875</xdr:rowOff>
    </xdr:to>
    <xdr:graphicFrame macro="">
      <xdr:nvGraphicFramePr>
        <xdr:cNvPr id="3" name="图表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hyperlink" Target="http://www.goddessfantasy.net/bbs/index.php?topic=89719.0" TargetMode="External"/><Relationship Id="rId1" Type="http://schemas.openxmlformats.org/officeDocument/2006/relationships/hyperlink" Target="http://www.goddessfantasy.net/bbs/index.php?topic=89557.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101"/>
  <sheetViews>
    <sheetView showGridLines="0" showRowColHeaders="0" tabSelected="1" zoomScaleNormal="100" workbookViewId="0">
      <selection activeCell="T75" sqref="T75:AP84"/>
    </sheetView>
  </sheetViews>
  <sheetFormatPr defaultColWidth="9" defaultRowHeight="16.5" customHeight="1" x14ac:dyDescent="0.2"/>
  <cols>
    <col min="1" max="42" width="3.25" style="137" customWidth="1"/>
    <col min="43" max="43" width="3.5" style="137" customWidth="1"/>
    <col min="44" max="45" width="7.875" style="137" customWidth="1"/>
    <col min="46" max="46" width="6.25" style="137" customWidth="1"/>
    <col min="47" max="48" width="6.625" style="138" customWidth="1"/>
    <col min="49" max="49" width="7.875" style="138" customWidth="1"/>
    <col min="50" max="65" width="6.625" style="138" customWidth="1"/>
    <col min="66" max="256" width="3.25" style="138" customWidth="1"/>
  </cols>
  <sheetData>
    <row r="1" spans="2:49" ht="16.5" customHeight="1" x14ac:dyDescent="0.2">
      <c r="O1" s="157"/>
      <c r="P1" s="157"/>
      <c r="Q1" s="158"/>
      <c r="R1" s="158"/>
      <c r="S1" s="158"/>
      <c r="T1" s="158"/>
      <c r="U1" s="158"/>
      <c r="V1" s="158"/>
      <c r="W1" s="158"/>
      <c r="X1" s="158"/>
      <c r="Y1" s="158"/>
      <c r="Z1" s="158"/>
      <c r="AA1" s="158"/>
      <c r="AB1" s="158"/>
      <c r="AC1" s="158"/>
      <c r="AD1" s="158"/>
      <c r="AE1" s="158"/>
      <c r="AF1" s="158"/>
      <c r="AG1" s="157"/>
      <c r="AH1" s="157"/>
      <c r="AS1" s="143"/>
      <c r="AT1" s="143"/>
      <c r="AU1" s="180"/>
    </row>
    <row r="2" spans="2:49" ht="16.5" customHeight="1" x14ac:dyDescent="0.2">
      <c r="B2" s="193" t="s">
        <v>0</v>
      </c>
      <c r="C2" s="194"/>
      <c r="D2" s="194"/>
      <c r="E2" s="194"/>
      <c r="F2" s="194"/>
      <c r="G2" s="194"/>
      <c r="H2" s="194"/>
      <c r="I2" s="194"/>
      <c r="J2" s="194"/>
      <c r="K2" s="194"/>
      <c r="L2" s="194"/>
      <c r="M2" s="194"/>
      <c r="N2" s="194"/>
      <c r="O2" s="194"/>
      <c r="P2" s="195"/>
      <c r="Q2" s="143"/>
      <c r="R2" s="196" t="s">
        <v>1</v>
      </c>
      <c r="S2" s="197"/>
      <c r="T2" s="197"/>
      <c r="U2" s="197"/>
      <c r="V2" s="197"/>
      <c r="W2" s="197"/>
      <c r="X2" s="197"/>
      <c r="Y2" s="197"/>
      <c r="Z2" s="197"/>
      <c r="AA2" s="197"/>
      <c r="AB2" s="197"/>
      <c r="AC2" s="197"/>
      <c r="AD2" s="197"/>
      <c r="AE2" s="197"/>
      <c r="AF2" s="197"/>
      <c r="AG2" s="197"/>
      <c r="AH2" s="197"/>
      <c r="AI2" s="198"/>
      <c r="AJ2" s="143"/>
      <c r="AK2" s="604" t="s">
        <v>2</v>
      </c>
      <c r="AL2" s="605"/>
      <c r="AM2" s="605"/>
      <c r="AN2" s="605"/>
      <c r="AO2" s="605"/>
      <c r="AP2" s="606"/>
      <c r="AR2" s="199" t="s">
        <v>3</v>
      </c>
      <c r="AS2" s="200"/>
      <c r="AT2" s="143"/>
      <c r="AU2" s="180"/>
    </row>
    <row r="3" spans="2:49" ht="16.5" customHeight="1" x14ac:dyDescent="0.2">
      <c r="B3" s="201" t="s">
        <v>4</v>
      </c>
      <c r="C3" s="202"/>
      <c r="D3" s="769" t="s">
        <v>1945</v>
      </c>
      <c r="E3" s="203"/>
      <c r="F3" s="203"/>
      <c r="G3" s="203"/>
      <c r="H3" s="203"/>
      <c r="I3" s="203"/>
      <c r="J3" s="203"/>
      <c r="K3" s="203"/>
      <c r="L3" s="203"/>
      <c r="M3" s="203"/>
      <c r="N3" s="203"/>
      <c r="O3" s="203"/>
      <c r="P3" s="204"/>
      <c r="Q3" s="143"/>
      <c r="R3" s="514" t="s">
        <v>5</v>
      </c>
      <c r="S3" s="515"/>
      <c r="T3" s="558">
        <v>40</v>
      </c>
      <c r="U3" s="559"/>
      <c r="V3" s="205">
        <f t="shared" ref="V3:V7" si="0">INT(T3/2)</f>
        <v>20</v>
      </c>
      <c r="W3" s="205"/>
      <c r="X3" s="557" t="s">
        <v>6</v>
      </c>
      <c r="Y3" s="557"/>
      <c r="Z3" s="522">
        <v>80</v>
      </c>
      <c r="AA3" s="522"/>
      <c r="AB3" s="206">
        <f t="shared" ref="AB3:AB7" si="1">INT(Z3/2)</f>
        <v>40</v>
      </c>
      <c r="AC3" s="206"/>
      <c r="AD3" s="515" t="s">
        <v>7</v>
      </c>
      <c r="AE3" s="515"/>
      <c r="AF3" s="228">
        <v>55</v>
      </c>
      <c r="AG3" s="228"/>
      <c r="AH3" s="205">
        <f>INT(AF3/2)</f>
        <v>27</v>
      </c>
      <c r="AI3" s="207"/>
      <c r="AJ3" s="143"/>
      <c r="AK3" s="607"/>
      <c r="AL3" s="608"/>
      <c r="AM3" s="608"/>
      <c r="AN3" s="608"/>
      <c r="AO3" s="608"/>
      <c r="AP3" s="609"/>
      <c r="AR3" s="171" t="s">
        <v>8</v>
      </c>
      <c r="AS3" s="57">
        <f>SUM(STR+CON+SIZ+DEX+APP+INT+POW+EDU+Luck)</f>
        <v>520</v>
      </c>
      <c r="AT3" s="143"/>
      <c r="AU3" s="180"/>
    </row>
    <row r="4" spans="2:49" ht="16.5" customHeight="1" x14ac:dyDescent="0.2">
      <c r="B4" s="208" t="s">
        <v>9</v>
      </c>
      <c r="C4" s="209"/>
      <c r="D4" s="770" t="s">
        <v>1946</v>
      </c>
      <c r="E4" s="211"/>
      <c r="F4" s="211"/>
      <c r="G4" s="211"/>
      <c r="H4" s="211"/>
      <c r="I4" s="211"/>
      <c r="J4" s="212"/>
      <c r="K4" s="213" t="s">
        <v>10</v>
      </c>
      <c r="L4" s="214"/>
      <c r="M4" s="215"/>
      <c r="N4" s="216" t="s">
        <v>11</v>
      </c>
      <c r="O4" s="217"/>
      <c r="P4" s="218"/>
      <c r="Q4" s="143"/>
      <c r="R4" s="514"/>
      <c r="S4" s="515"/>
      <c r="T4" s="560"/>
      <c r="U4" s="561"/>
      <c r="V4" s="209">
        <f t="shared" ref="V4:V8" si="2">INT(T3/5)</f>
        <v>8</v>
      </c>
      <c r="W4" s="209"/>
      <c r="X4" s="557"/>
      <c r="Y4" s="557"/>
      <c r="Z4" s="522"/>
      <c r="AA4" s="522"/>
      <c r="AB4" s="206">
        <f t="shared" ref="AB4:AB8" si="3">INT(Z3/5)</f>
        <v>16</v>
      </c>
      <c r="AC4" s="206"/>
      <c r="AD4" s="515"/>
      <c r="AE4" s="515"/>
      <c r="AF4" s="228"/>
      <c r="AG4" s="228"/>
      <c r="AH4" s="205">
        <f>INT(AF3/5)</f>
        <v>11</v>
      </c>
      <c r="AI4" s="207"/>
      <c r="AJ4" s="143"/>
      <c r="AK4" s="607"/>
      <c r="AL4" s="608"/>
      <c r="AM4" s="608"/>
      <c r="AN4" s="608"/>
      <c r="AO4" s="608"/>
      <c r="AP4" s="609"/>
      <c r="AR4" s="172" t="s">
        <v>12</v>
      </c>
      <c r="AS4" s="181">
        <f>SUM(STR+CON+SIZ+DEX+APP+INT+POW+EDU)</f>
        <v>470</v>
      </c>
      <c r="AT4" s="143"/>
      <c r="AU4" s="180"/>
    </row>
    <row r="5" spans="2:49" ht="16.5" customHeight="1" x14ac:dyDescent="0.2">
      <c r="B5" s="201" t="s">
        <v>13</v>
      </c>
      <c r="C5" s="202"/>
      <c r="D5" s="219" t="s">
        <v>354</v>
      </c>
      <c r="E5" s="220"/>
      <c r="F5" s="220"/>
      <c r="G5" s="220"/>
      <c r="H5" s="220"/>
      <c r="I5" s="220"/>
      <c r="J5" s="220"/>
      <c r="K5" s="221" t="str">
        <f>IF(N5=0," ","职业序号：")</f>
        <v>职业序号：</v>
      </c>
      <c r="L5" s="222"/>
      <c r="M5" s="222"/>
      <c r="N5" s="223">
        <f>MATCH(D5,职业列表!B3:B206,0)</f>
        <v>31</v>
      </c>
      <c r="O5" s="224"/>
      <c r="P5" s="225"/>
      <c r="Q5" s="143"/>
      <c r="R5" s="556" t="s">
        <v>15</v>
      </c>
      <c r="S5" s="557"/>
      <c r="T5" s="522">
        <v>55</v>
      </c>
      <c r="U5" s="522"/>
      <c r="V5" s="206">
        <f t="shared" si="0"/>
        <v>27</v>
      </c>
      <c r="W5" s="206"/>
      <c r="X5" s="515" t="s">
        <v>16</v>
      </c>
      <c r="Y5" s="515"/>
      <c r="Z5" s="228">
        <v>70</v>
      </c>
      <c r="AA5" s="228"/>
      <c r="AB5" s="205">
        <f t="shared" si="1"/>
        <v>35</v>
      </c>
      <c r="AC5" s="205"/>
      <c r="AD5" s="557" t="s">
        <v>17</v>
      </c>
      <c r="AE5" s="557"/>
      <c r="AF5" s="522">
        <v>55</v>
      </c>
      <c r="AG5" s="522"/>
      <c r="AH5" s="206">
        <f>INT(AF5/2)</f>
        <v>27</v>
      </c>
      <c r="AI5" s="226"/>
      <c r="AJ5" s="143"/>
      <c r="AK5" s="607"/>
      <c r="AL5" s="608"/>
      <c r="AM5" s="608"/>
      <c r="AN5" s="608"/>
      <c r="AO5" s="608"/>
      <c r="AP5" s="609"/>
      <c r="AR5" s="138"/>
      <c r="AS5" s="13"/>
      <c r="AT5" s="143"/>
      <c r="AU5" s="180"/>
    </row>
    <row r="6" spans="2:49" ht="16.5" customHeight="1" x14ac:dyDescent="0.2">
      <c r="B6" s="227" t="s">
        <v>18</v>
      </c>
      <c r="C6" s="228"/>
      <c r="D6" s="210">
        <v>27</v>
      </c>
      <c r="E6" s="211"/>
      <c r="F6" s="211"/>
      <c r="G6" s="211"/>
      <c r="H6" s="211"/>
      <c r="I6" s="211"/>
      <c r="J6" s="212"/>
      <c r="K6" s="213" t="s">
        <v>19</v>
      </c>
      <c r="L6" s="214"/>
      <c r="M6" s="215"/>
      <c r="N6" s="216" t="s">
        <v>20</v>
      </c>
      <c r="O6" s="217"/>
      <c r="P6" s="218"/>
      <c r="Q6" s="143"/>
      <c r="R6" s="556"/>
      <c r="S6" s="557"/>
      <c r="T6" s="522"/>
      <c r="U6" s="522"/>
      <c r="V6" s="202">
        <f t="shared" si="2"/>
        <v>11</v>
      </c>
      <c r="W6" s="202"/>
      <c r="X6" s="515"/>
      <c r="Y6" s="515"/>
      <c r="Z6" s="228"/>
      <c r="AA6" s="228"/>
      <c r="AB6" s="205">
        <f t="shared" si="3"/>
        <v>14</v>
      </c>
      <c r="AC6" s="205"/>
      <c r="AD6" s="557"/>
      <c r="AE6" s="557"/>
      <c r="AF6" s="522"/>
      <c r="AG6" s="522"/>
      <c r="AH6" s="206">
        <f>INT(AF5/5)</f>
        <v>11</v>
      </c>
      <c r="AI6" s="226"/>
      <c r="AJ6" s="143"/>
      <c r="AK6" s="607"/>
      <c r="AL6" s="608"/>
      <c r="AM6" s="608"/>
      <c r="AN6" s="608"/>
      <c r="AO6" s="608"/>
      <c r="AP6" s="609"/>
      <c r="AR6" s="229" t="s">
        <v>21</v>
      </c>
      <c r="AS6" s="230"/>
      <c r="AT6" s="143"/>
      <c r="AU6" s="180"/>
    </row>
    <row r="7" spans="2:49" ht="16.5" customHeight="1" x14ac:dyDescent="0.2">
      <c r="B7" s="201" t="s">
        <v>22</v>
      </c>
      <c r="C7" s="202"/>
      <c r="D7" s="769" t="s">
        <v>1947</v>
      </c>
      <c r="E7" s="203"/>
      <c r="F7" s="203"/>
      <c r="G7" s="203"/>
      <c r="H7" s="203"/>
      <c r="I7" s="203"/>
      <c r="J7" s="203"/>
      <c r="K7" s="203"/>
      <c r="L7" s="203"/>
      <c r="M7" s="203"/>
      <c r="N7" s="203"/>
      <c r="O7" s="203"/>
      <c r="P7" s="204"/>
      <c r="Q7" s="143"/>
      <c r="R7" s="514" t="s">
        <v>23</v>
      </c>
      <c r="S7" s="515"/>
      <c r="T7" s="228">
        <v>45</v>
      </c>
      <c r="U7" s="228"/>
      <c r="V7" s="205">
        <f t="shared" si="0"/>
        <v>22</v>
      </c>
      <c r="W7" s="205"/>
      <c r="X7" s="231" t="s">
        <v>24</v>
      </c>
      <c r="Y7" s="232"/>
      <c r="Z7" s="522">
        <v>70</v>
      </c>
      <c r="AA7" s="522"/>
      <c r="AB7" s="206">
        <f t="shared" si="1"/>
        <v>35</v>
      </c>
      <c r="AC7" s="206"/>
      <c r="AD7" s="515" t="s">
        <v>25</v>
      </c>
      <c r="AE7" s="515"/>
      <c r="AF7" s="524">
        <f>附表!F27-LOOKUP(D6,附表!E2:E7,附表!F2:F7)</f>
        <v>8</v>
      </c>
      <c r="AG7" s="524"/>
      <c r="AH7" s="233" t="s">
        <v>26</v>
      </c>
      <c r="AI7" s="234"/>
      <c r="AJ7" s="143"/>
      <c r="AK7" s="607"/>
      <c r="AL7" s="608"/>
      <c r="AM7" s="608"/>
      <c r="AN7" s="608"/>
      <c r="AO7" s="608"/>
      <c r="AP7" s="609"/>
      <c r="AR7" s="173" t="s">
        <v>27</v>
      </c>
      <c r="AS7" s="182">
        <v>90</v>
      </c>
      <c r="AT7" s="143"/>
      <c r="AU7" s="180"/>
    </row>
    <row r="8" spans="2:49" ht="16.5" customHeight="1" x14ac:dyDescent="0.2">
      <c r="B8" s="235" t="s">
        <v>28</v>
      </c>
      <c r="C8" s="236"/>
      <c r="D8" s="771" t="s">
        <v>1948</v>
      </c>
      <c r="E8" s="237"/>
      <c r="F8" s="237"/>
      <c r="G8" s="237"/>
      <c r="H8" s="237"/>
      <c r="I8" s="237"/>
      <c r="J8" s="237"/>
      <c r="K8" s="237"/>
      <c r="L8" s="237"/>
      <c r="M8" s="237"/>
      <c r="N8" s="237"/>
      <c r="O8" s="237"/>
      <c r="P8" s="238"/>
      <c r="Q8" s="143"/>
      <c r="R8" s="520"/>
      <c r="S8" s="521"/>
      <c r="T8" s="254"/>
      <c r="U8" s="254"/>
      <c r="V8" s="236">
        <f t="shared" si="2"/>
        <v>9</v>
      </c>
      <c r="W8" s="236"/>
      <c r="X8" s="239" t="s">
        <v>29</v>
      </c>
      <c r="Y8" s="240"/>
      <c r="Z8" s="523"/>
      <c r="AA8" s="523"/>
      <c r="AB8" s="241">
        <f t="shared" si="3"/>
        <v>14</v>
      </c>
      <c r="AC8" s="241"/>
      <c r="AD8" s="521"/>
      <c r="AE8" s="521"/>
      <c r="AF8" s="525"/>
      <c r="AG8" s="525"/>
      <c r="AH8" s="242">
        <f>附表!F27-8</f>
        <v>0</v>
      </c>
      <c r="AI8" s="243"/>
      <c r="AJ8" s="143"/>
      <c r="AK8" s="610"/>
      <c r="AL8" s="252"/>
      <c r="AM8" s="252"/>
      <c r="AN8" s="252"/>
      <c r="AO8" s="252"/>
      <c r="AP8" s="611"/>
      <c r="AR8" s="174" t="s">
        <v>30</v>
      </c>
      <c r="AS8" s="183">
        <v>15</v>
      </c>
      <c r="AT8" s="143"/>
      <c r="AU8" s="180"/>
    </row>
    <row r="9" spans="2:49" ht="16.5" customHeight="1" x14ac:dyDescent="0.2">
      <c r="B9" s="244" t="str">
        <f>IF(N5=0," ","["&amp;LOOKUP(N5,职业列表!A2:A206,职业列表!B2:B206)&amp;"]的本职技能点="&amp;LOOKUP(N5,职业列表!A2:A206,职业列表!D2:D206))</f>
        <v>[罪犯-窃贼]的本职技能点=教育×2＋敏捷×2</v>
      </c>
      <c r="C9" s="244"/>
      <c r="D9" s="244"/>
      <c r="E9" s="244"/>
      <c r="F9" s="244"/>
      <c r="G9" s="244"/>
      <c r="H9" s="244"/>
      <c r="I9" s="244"/>
      <c r="J9" s="244"/>
      <c r="K9" s="244"/>
      <c r="L9" s="244"/>
      <c r="M9" s="244"/>
      <c r="N9" s="244"/>
      <c r="O9" s="244"/>
      <c r="P9" s="244"/>
      <c r="R9" s="245" t="str">
        <f>IF(OR(STR=0,SIZ=0),"","伤害加值(DB)："&amp;AM49)</f>
        <v>伤害加值(DB)：0</v>
      </c>
      <c r="S9" s="245"/>
      <c r="T9" s="245"/>
      <c r="U9" s="245"/>
      <c r="V9" s="245"/>
      <c r="W9" s="245"/>
      <c r="X9" s="244" t="str">
        <f>IF(OR(STR=0,SIZ=0),"","体格(Build)："&amp;AM51)</f>
        <v>体格(Build)：0</v>
      </c>
      <c r="Y9" s="244"/>
      <c r="Z9" s="244"/>
      <c r="AA9" s="244"/>
      <c r="AB9" s="244"/>
      <c r="AC9" s="244"/>
      <c r="AK9" s="170"/>
      <c r="AL9" s="170"/>
      <c r="AM9" s="170"/>
      <c r="AN9" s="170"/>
      <c r="AO9" s="170"/>
      <c r="AR9" s="175" t="s">
        <v>31</v>
      </c>
      <c r="AS9" s="184">
        <f ca="1">RANDBETWEEN(AS8/5,AS7/5)*5</f>
        <v>65</v>
      </c>
      <c r="AT9" s="143"/>
      <c r="AU9" s="180"/>
    </row>
    <row r="10" spans="2:49" ht="16.5" customHeight="1" x14ac:dyDescent="0.2">
      <c r="B10" s="612" t="s">
        <v>32</v>
      </c>
      <c r="C10" s="580"/>
      <c r="D10" s="580"/>
      <c r="E10" s="581"/>
      <c r="F10" s="494">
        <f>HPMAX</f>
        <v>10</v>
      </c>
      <c r="G10" s="545"/>
      <c r="H10" s="495"/>
      <c r="I10" s="482">
        <f>INT((T7+T5)/10)</f>
        <v>10</v>
      </c>
      <c r="J10" s="483"/>
      <c r="K10" s="573" t="s">
        <v>33</v>
      </c>
      <c r="L10" s="574"/>
      <c r="M10" s="574"/>
      <c r="N10" s="575"/>
      <c r="O10" s="486">
        <f>POW</f>
        <v>55</v>
      </c>
      <c r="P10" s="487"/>
      <c r="Q10" s="490">
        <f>IF(ISBLANK(O10),MIN(AF3,99-Q26),INT(99-Q26))</f>
        <v>99</v>
      </c>
      <c r="R10" s="491"/>
      <c r="S10" s="579" t="s">
        <v>34</v>
      </c>
      <c r="T10" s="580"/>
      <c r="U10" s="580"/>
      <c r="V10" s="581"/>
      <c r="W10" s="494">
        <v>50</v>
      </c>
      <c r="X10" s="495"/>
      <c r="Y10" s="498">
        <v>99</v>
      </c>
      <c r="Z10" s="499"/>
      <c r="AA10" s="584" t="s">
        <v>35</v>
      </c>
      <c r="AB10" s="574"/>
      <c r="AC10" s="574"/>
      <c r="AD10" s="575"/>
      <c r="AE10" s="486">
        <f>MPMAX</f>
        <v>11</v>
      </c>
      <c r="AF10" s="487"/>
      <c r="AG10" s="490">
        <f>INT(AF3/5)</f>
        <v>11</v>
      </c>
      <c r="AH10" s="491"/>
      <c r="AI10" s="246" t="s">
        <v>36</v>
      </c>
      <c r="AJ10" s="247"/>
      <c r="AK10" s="247"/>
      <c r="AL10" s="248"/>
      <c r="AM10" s="249" t="s">
        <v>37</v>
      </c>
      <c r="AN10" s="249"/>
      <c r="AO10" s="249"/>
      <c r="AP10" s="250"/>
      <c r="AR10" s="176" t="s">
        <v>38</v>
      </c>
      <c r="AS10" s="185">
        <f ca="1">RANDBETWEEN(AS8/5,AS7/5)*5</f>
        <v>45</v>
      </c>
      <c r="AT10" s="143"/>
      <c r="AU10" s="180"/>
    </row>
    <row r="11" spans="2:49" ht="16.5" customHeight="1" x14ac:dyDescent="0.2">
      <c r="B11" s="520"/>
      <c r="C11" s="521"/>
      <c r="D11" s="521"/>
      <c r="E11" s="583"/>
      <c r="F11" s="496"/>
      <c r="G11" s="546"/>
      <c r="H11" s="497"/>
      <c r="I11" s="484"/>
      <c r="J11" s="485"/>
      <c r="K11" s="576"/>
      <c r="L11" s="577"/>
      <c r="M11" s="577"/>
      <c r="N11" s="578"/>
      <c r="O11" s="488"/>
      <c r="P11" s="489"/>
      <c r="Q11" s="492"/>
      <c r="R11" s="493"/>
      <c r="S11" s="582"/>
      <c r="T11" s="521"/>
      <c r="U11" s="521"/>
      <c r="V11" s="583"/>
      <c r="W11" s="496"/>
      <c r="X11" s="497"/>
      <c r="Y11" s="500"/>
      <c r="Z11" s="501"/>
      <c r="AA11" s="585"/>
      <c r="AB11" s="577"/>
      <c r="AC11" s="577"/>
      <c r="AD11" s="578"/>
      <c r="AE11" s="488"/>
      <c r="AF11" s="489"/>
      <c r="AG11" s="492"/>
      <c r="AH11" s="493"/>
      <c r="AI11" s="251" t="s">
        <v>39</v>
      </c>
      <c r="AJ11" s="252"/>
      <c r="AK11" s="252"/>
      <c r="AL11" s="253"/>
      <c r="AM11" s="254" t="s">
        <v>40</v>
      </c>
      <c r="AN11" s="254"/>
      <c r="AO11" s="254"/>
      <c r="AP11" s="255"/>
      <c r="AR11" s="171" t="s">
        <v>41</v>
      </c>
      <c r="AS11" s="184">
        <f ca="1">RANDBETWEEN(IF(AS8&lt;40,8,AS8/5),AS7/5)*5</f>
        <v>60</v>
      </c>
      <c r="AT11" s="143"/>
      <c r="AU11" s="180"/>
    </row>
    <row r="12" spans="2:49" ht="16.5" customHeight="1" x14ac:dyDescent="0.2">
      <c r="B12" s="256" t="str">
        <f>IF(N5=0," ","["&amp;LOOKUP(N5,职业列表!A2:A206,职业列表!B2:B206)&amp;"]的本职技能："&amp;LOOKUP(N5,职业列表!A2:A206,职业列表!F2:F206))</f>
        <v>[罪犯-窃贼]的本职技能：估价，攀爬，电气维修或机械维修，聆听，锁匠，妙手，潜行，侦察。</v>
      </c>
      <c r="C12" s="256"/>
      <c r="D12" s="256"/>
      <c r="E12" s="256"/>
      <c r="F12" s="256"/>
      <c r="G12" s="256"/>
      <c r="H12" s="256"/>
      <c r="I12" s="256"/>
      <c r="J12" s="256"/>
      <c r="K12" s="256"/>
      <c r="L12" s="256"/>
      <c r="M12" s="256"/>
      <c r="N12" s="256"/>
      <c r="O12" s="256"/>
      <c r="P12" s="256"/>
      <c r="Q12" s="256"/>
      <c r="R12" s="256"/>
      <c r="S12" s="256"/>
      <c r="T12" s="256"/>
      <c r="U12" s="256"/>
      <c r="V12" s="256"/>
      <c r="W12" s="256"/>
      <c r="X12" s="256"/>
      <c r="Y12" s="256"/>
      <c r="Z12" s="256"/>
      <c r="AA12" s="256"/>
      <c r="AB12" s="256"/>
      <c r="AC12" s="256"/>
      <c r="AD12" s="256"/>
      <c r="AE12" s="256"/>
      <c r="AF12" s="256"/>
      <c r="AG12" s="256"/>
      <c r="AH12" s="256"/>
      <c r="AI12" s="256"/>
      <c r="AJ12" s="256"/>
      <c r="AK12" s="256"/>
      <c r="AL12" s="256"/>
      <c r="AM12" s="256"/>
      <c r="AN12" s="256"/>
      <c r="AO12" s="256"/>
      <c r="AP12" s="256"/>
      <c r="AR12" s="176" t="s">
        <v>42</v>
      </c>
      <c r="AS12" s="185">
        <f ca="1">RANDBETWEEN(AS8/5,AS7/5)*5</f>
        <v>55</v>
      </c>
      <c r="AT12" s="143"/>
      <c r="AU12" s="180"/>
    </row>
    <row r="13" spans="2:49" ht="16.5" customHeight="1" x14ac:dyDescent="0.2">
      <c r="B13" s="196" t="s">
        <v>43</v>
      </c>
      <c r="C13" s="197"/>
      <c r="D13" s="197"/>
      <c r="E13" s="197"/>
      <c r="F13" s="197"/>
      <c r="G13" s="197"/>
      <c r="H13" s="257"/>
      <c r="I13" s="197"/>
      <c r="J13" s="197"/>
      <c r="K13" s="197"/>
      <c r="L13" s="197"/>
      <c r="M13" s="197"/>
      <c r="N13" s="197"/>
      <c r="O13" s="197"/>
      <c r="P13" s="197"/>
      <c r="Q13" s="197"/>
      <c r="R13" s="197"/>
      <c r="S13" s="197"/>
      <c r="T13" s="197"/>
      <c r="U13" s="197"/>
      <c r="V13" s="197"/>
      <c r="W13" s="197"/>
      <c r="X13" s="197"/>
      <c r="Y13" s="197"/>
      <c r="Z13" s="197"/>
      <c r="AA13" s="197"/>
      <c r="AB13" s="257"/>
      <c r="AC13" s="197"/>
      <c r="AD13" s="197"/>
      <c r="AE13" s="197"/>
      <c r="AF13" s="197"/>
      <c r="AG13" s="197"/>
      <c r="AH13" s="197"/>
      <c r="AI13" s="197"/>
      <c r="AJ13" s="197"/>
      <c r="AK13" s="197"/>
      <c r="AL13" s="197"/>
      <c r="AM13" s="197"/>
      <c r="AN13" s="197"/>
      <c r="AO13" s="197"/>
      <c r="AP13" s="198"/>
      <c r="AR13" s="171" t="s">
        <v>44</v>
      </c>
      <c r="AS13" s="184">
        <f ca="1">RANDBETWEEN(AS8/5,AS7/5)*5</f>
        <v>45</v>
      </c>
      <c r="AT13" s="143"/>
      <c r="AU13" s="180"/>
    </row>
    <row r="14" spans="2:49" ht="16.5" customHeight="1" x14ac:dyDescent="0.2">
      <c r="B14" s="139" t="s">
        <v>45</v>
      </c>
      <c r="C14" s="258" t="s">
        <v>46</v>
      </c>
      <c r="D14" s="259"/>
      <c r="E14" s="259"/>
      <c r="F14" s="259"/>
      <c r="G14" s="259"/>
      <c r="H14" s="144" t="s">
        <v>47</v>
      </c>
      <c r="I14" s="260" t="s">
        <v>48</v>
      </c>
      <c r="J14" s="261"/>
      <c r="K14" s="262" t="s">
        <v>49</v>
      </c>
      <c r="L14" s="262"/>
      <c r="M14" s="262" t="s">
        <v>13</v>
      </c>
      <c r="N14" s="262"/>
      <c r="O14" s="262" t="s">
        <v>50</v>
      </c>
      <c r="P14" s="262"/>
      <c r="Q14" s="262" t="s">
        <v>51</v>
      </c>
      <c r="R14" s="262"/>
      <c r="S14" s="262"/>
      <c r="T14" s="262"/>
      <c r="U14" s="262"/>
      <c r="V14" s="263"/>
      <c r="W14" s="139" t="s">
        <v>45</v>
      </c>
      <c r="X14" s="258" t="s">
        <v>46</v>
      </c>
      <c r="Y14" s="259"/>
      <c r="Z14" s="259"/>
      <c r="AA14" s="259"/>
      <c r="AB14" s="144" t="s">
        <v>47</v>
      </c>
      <c r="AC14" s="264" t="s">
        <v>48</v>
      </c>
      <c r="AD14" s="262"/>
      <c r="AE14" s="262" t="s">
        <v>49</v>
      </c>
      <c r="AF14" s="262"/>
      <c r="AG14" s="262" t="s">
        <v>13</v>
      </c>
      <c r="AH14" s="262"/>
      <c r="AI14" s="262" t="s">
        <v>50</v>
      </c>
      <c r="AJ14" s="262"/>
      <c r="AK14" s="262" t="s">
        <v>51</v>
      </c>
      <c r="AL14" s="262"/>
      <c r="AM14" s="262"/>
      <c r="AN14" s="262"/>
      <c r="AO14" s="262"/>
      <c r="AP14" s="265"/>
      <c r="AR14" s="176" t="s">
        <v>52</v>
      </c>
      <c r="AS14" s="185">
        <f ca="1">RANDBETWEEN(IF(AS8&lt;40,8,AS8/5),AS7/5)*5</f>
        <v>40</v>
      </c>
      <c r="AT14" s="143"/>
      <c r="AU14" s="180"/>
    </row>
    <row r="15" spans="2:49" ht="16.5" customHeight="1" x14ac:dyDescent="0.2">
      <c r="B15" s="140" t="s">
        <v>53</v>
      </c>
      <c r="C15" s="266" t="s">
        <v>54</v>
      </c>
      <c r="D15" s="266"/>
      <c r="E15" s="266"/>
      <c r="F15" s="266"/>
      <c r="G15" s="266"/>
      <c r="H15" s="145" t="str">
        <f>INDEX(本职技能!$A$2:$GW$66,MATCH(人物卡!C15,本职技能!$A$2:$A$66,0),MATCH(人物卡!$N$5,本职技能!$A$1:$GW$1,0))</f>
        <v xml:space="preserve"> </v>
      </c>
      <c r="I15" s="267">
        <v>5</v>
      </c>
      <c r="J15" s="267"/>
      <c r="K15" s="268"/>
      <c r="L15" s="269"/>
      <c r="M15" s="269"/>
      <c r="N15" s="269"/>
      <c r="O15" s="269"/>
      <c r="P15" s="269"/>
      <c r="Q15" s="270">
        <f>SUM(I15:P15)</f>
        <v>5</v>
      </c>
      <c r="R15" s="270"/>
      <c r="S15" s="270">
        <f>INT(Q15/2)</f>
        <v>2</v>
      </c>
      <c r="T15" s="270"/>
      <c r="U15" s="270">
        <f>INT(Q15/5)</f>
        <v>1</v>
      </c>
      <c r="V15" s="271"/>
      <c r="W15" s="140" t="s">
        <v>53</v>
      </c>
      <c r="X15" s="272" t="s">
        <v>55</v>
      </c>
      <c r="Y15" s="273"/>
      <c r="Z15" s="273"/>
      <c r="AA15" s="273"/>
      <c r="AB15" s="145" t="str">
        <f>INDEX(本职技能!$A$2:$GW$66,MATCH(X15,本职技能!$A$2:$A$66,0),MATCH(人物卡!$N$5,本职技能!$A$1:$GW$1,0))</f>
        <v xml:space="preserve"> </v>
      </c>
      <c r="AC15" s="274">
        <v>5</v>
      </c>
      <c r="AD15" s="270"/>
      <c r="AE15" s="269"/>
      <c r="AF15" s="269"/>
      <c r="AG15" s="269"/>
      <c r="AH15" s="269"/>
      <c r="AI15" s="269"/>
      <c r="AJ15" s="269"/>
      <c r="AK15" s="270">
        <f>SUM(AC15:AJ15)</f>
        <v>5</v>
      </c>
      <c r="AL15" s="270"/>
      <c r="AM15" s="270">
        <f>INT(AK15/2)</f>
        <v>2</v>
      </c>
      <c r="AN15" s="270"/>
      <c r="AO15" s="270">
        <f>INT(AK15/5)</f>
        <v>1</v>
      </c>
      <c r="AP15" s="275"/>
      <c r="AR15" s="171" t="s">
        <v>56</v>
      </c>
      <c r="AS15" s="184">
        <f ca="1">RANDBETWEEN(AS8/5,AS7/5)*5</f>
        <v>90</v>
      </c>
      <c r="AT15" s="143"/>
      <c r="AU15" s="180"/>
      <c r="AW15" s="138" t="s">
        <v>57</v>
      </c>
    </row>
    <row r="16" spans="2:49" ht="16.5" customHeight="1" x14ac:dyDescent="0.2">
      <c r="B16" s="141" t="s">
        <v>53</v>
      </c>
      <c r="C16" s="276" t="s">
        <v>58</v>
      </c>
      <c r="D16" s="276"/>
      <c r="E16" s="276"/>
      <c r="F16" s="276"/>
      <c r="G16" s="276"/>
      <c r="H16" s="146" t="str">
        <f>INDEX(本职技能!$A$2:$GW$66,MATCH(人物卡!C16,本职技能!$A$2:$A$66,0),MATCH(人物卡!$N$5,本职技能!$A$1:$GW$1,0))</f>
        <v xml:space="preserve"> </v>
      </c>
      <c r="I16" s="277">
        <v>1</v>
      </c>
      <c r="J16" s="278"/>
      <c r="K16" s="279"/>
      <c r="L16" s="279"/>
      <c r="M16" s="279"/>
      <c r="N16" s="279"/>
      <c r="O16" s="279"/>
      <c r="P16" s="279"/>
      <c r="Q16" s="280">
        <f>SUM(I16:P16)</f>
        <v>1</v>
      </c>
      <c r="R16" s="280"/>
      <c r="S16" s="280">
        <f>INT(Q16/2)</f>
        <v>0</v>
      </c>
      <c r="T16" s="280"/>
      <c r="U16" s="280">
        <f>INT(Q16/5)</f>
        <v>0</v>
      </c>
      <c r="V16" s="281"/>
      <c r="W16" s="141" t="s">
        <v>53</v>
      </c>
      <c r="X16" s="282" t="s">
        <v>59</v>
      </c>
      <c r="Y16" s="283"/>
      <c r="Z16" s="283"/>
      <c r="AA16" s="283"/>
      <c r="AB16" s="164" t="str">
        <f>INDEX(本职技能!$A$2:$GW$66,MATCH(X16,本职技能!$A$2:$A$66,0),MATCH(人物卡!$N$5,本职技能!$A$1:$GW$1,0))</f>
        <v xml:space="preserve"> </v>
      </c>
      <c r="AC16" s="284">
        <v>20</v>
      </c>
      <c r="AD16" s="280"/>
      <c r="AE16" s="279"/>
      <c r="AF16" s="279"/>
      <c r="AG16" s="279"/>
      <c r="AH16" s="279"/>
      <c r="AI16" s="279">
        <v>50</v>
      </c>
      <c r="AJ16" s="279"/>
      <c r="AK16" s="280">
        <f>SUM(AC16:AJ16)</f>
        <v>70</v>
      </c>
      <c r="AL16" s="280"/>
      <c r="AM16" s="280">
        <f>INT(AK16/2)</f>
        <v>35</v>
      </c>
      <c r="AN16" s="280"/>
      <c r="AO16" s="280">
        <f>INT(AK16/5)</f>
        <v>14</v>
      </c>
      <c r="AP16" s="285"/>
      <c r="AR16" s="176" t="s">
        <v>60</v>
      </c>
      <c r="AS16" s="185">
        <f ca="1">RANDBETWEEN(IF(AS8&lt;40,8,AS8/5),AS7/5)*5</f>
        <v>70</v>
      </c>
      <c r="AT16" s="143"/>
      <c r="AU16" s="180" t="s">
        <v>61</v>
      </c>
    </row>
    <row r="17" spans="2:47" ht="16.5" customHeight="1" x14ac:dyDescent="0.2">
      <c r="B17" s="140" t="s">
        <v>53</v>
      </c>
      <c r="C17" s="266" t="s">
        <v>62</v>
      </c>
      <c r="D17" s="266"/>
      <c r="E17" s="266"/>
      <c r="F17" s="266"/>
      <c r="G17" s="266"/>
      <c r="H17" s="147" t="str">
        <f>INDEX(本职技能!$A$2:$GW$66,MATCH(人物卡!C17,本职技能!$A$2:$A$66,0),MATCH(人物卡!$N$5,本职技能!$A$1:$GW$1,0))</f>
        <v>★</v>
      </c>
      <c r="I17" s="274">
        <v>5</v>
      </c>
      <c r="J17" s="270"/>
      <c r="K17" s="269"/>
      <c r="L17" s="269"/>
      <c r="M17" s="269"/>
      <c r="N17" s="269"/>
      <c r="O17" s="269"/>
      <c r="P17" s="269"/>
      <c r="Q17" s="270">
        <f t="shared" ref="Q17:Q46" si="4">SUM(I17:P17)</f>
        <v>5</v>
      </c>
      <c r="R17" s="270"/>
      <c r="S17" s="270">
        <f t="shared" ref="S17:S46" si="5">INT(Q17/2)</f>
        <v>2</v>
      </c>
      <c r="T17" s="270"/>
      <c r="U17" s="270">
        <f t="shared" ref="U17:U46" si="6">INT(Q17/5)</f>
        <v>1</v>
      </c>
      <c r="V17" s="271"/>
      <c r="W17" s="160" t="s">
        <v>53</v>
      </c>
      <c r="X17" s="272" t="s">
        <v>63</v>
      </c>
      <c r="Y17" s="273"/>
      <c r="Z17" s="273"/>
      <c r="AA17" s="273"/>
      <c r="AB17" s="145" t="str">
        <f>INDEX(本职技能!$A$2:$GW$66,MATCH(X17,本职技能!$A$2:$A$66,0),MATCH(人物卡!$N$5,本职技能!$A$1:$GW$1,0))</f>
        <v>★</v>
      </c>
      <c r="AC17" s="274">
        <v>20</v>
      </c>
      <c r="AD17" s="270"/>
      <c r="AE17" s="286"/>
      <c r="AF17" s="268"/>
      <c r="AG17" s="269">
        <v>50</v>
      </c>
      <c r="AH17" s="269"/>
      <c r="AI17" s="269"/>
      <c r="AJ17" s="269"/>
      <c r="AK17" s="270">
        <f t="shared" ref="AK17:AK46" si="7">SUM(AC17:AJ17)</f>
        <v>70</v>
      </c>
      <c r="AL17" s="270"/>
      <c r="AM17" s="270">
        <f t="shared" ref="AM17:AM46" si="8">INT(AK17/2)</f>
        <v>35</v>
      </c>
      <c r="AN17" s="270"/>
      <c r="AO17" s="270">
        <f t="shared" ref="AO17:AO46" si="9">INT(AK17/5)</f>
        <v>14</v>
      </c>
      <c r="AP17" s="275"/>
      <c r="AR17" s="171" t="s">
        <v>64</v>
      </c>
      <c r="AS17" s="184">
        <f ca="1">RANDBETWEEN(AS8/5,AS7/5)*5</f>
        <v>15</v>
      </c>
      <c r="AT17" s="143"/>
      <c r="AU17" s="180"/>
    </row>
    <row r="18" spans="2:47" ht="16.5" customHeight="1" x14ac:dyDescent="0.2">
      <c r="B18" s="141" t="s">
        <v>53</v>
      </c>
      <c r="C18" s="276" t="s">
        <v>65</v>
      </c>
      <c r="D18" s="276"/>
      <c r="E18" s="276"/>
      <c r="F18" s="276"/>
      <c r="G18" s="276"/>
      <c r="H18" s="146" t="str">
        <f>INDEX(本职技能!$A$2:$GW$66,MATCH(人物卡!C18,本职技能!$A$2:$A$66,0),MATCH(人物卡!$N$5,本职技能!$A$1:$GW$1,0))</f>
        <v xml:space="preserve"> </v>
      </c>
      <c r="I18" s="284">
        <v>1</v>
      </c>
      <c r="J18" s="280"/>
      <c r="K18" s="287"/>
      <c r="L18" s="288"/>
      <c r="M18" s="279"/>
      <c r="N18" s="279"/>
      <c r="O18" s="279"/>
      <c r="P18" s="279"/>
      <c r="Q18" s="280">
        <f t="shared" si="4"/>
        <v>1</v>
      </c>
      <c r="R18" s="280"/>
      <c r="S18" s="280">
        <f t="shared" si="5"/>
        <v>0</v>
      </c>
      <c r="T18" s="280"/>
      <c r="U18" s="280">
        <f t="shared" si="6"/>
        <v>0</v>
      </c>
      <c r="V18" s="281"/>
      <c r="W18" s="161" t="s">
        <v>53</v>
      </c>
      <c r="X18" s="282" t="s">
        <v>66</v>
      </c>
      <c r="Y18" s="283"/>
      <c r="Z18" s="283"/>
      <c r="AA18" s="283"/>
      <c r="AB18" s="164" t="str">
        <f>INDEX(本职技能!$A$2:$GW$66,MATCH(X18,本职技能!$A$2:$A$66,0),MATCH(人物卡!$N$5,本职技能!$A$1:$GW$1,0))</f>
        <v>★</v>
      </c>
      <c r="AC18" s="284">
        <v>1</v>
      </c>
      <c r="AD18" s="280"/>
      <c r="AE18" s="287"/>
      <c r="AF18" s="288"/>
      <c r="AG18" s="279">
        <v>60</v>
      </c>
      <c r="AH18" s="279"/>
      <c r="AI18" s="279"/>
      <c r="AJ18" s="279"/>
      <c r="AK18" s="280">
        <f t="shared" si="7"/>
        <v>61</v>
      </c>
      <c r="AL18" s="280"/>
      <c r="AM18" s="280">
        <f t="shared" si="8"/>
        <v>30</v>
      </c>
      <c r="AN18" s="280"/>
      <c r="AO18" s="280">
        <f t="shared" si="9"/>
        <v>12</v>
      </c>
      <c r="AP18" s="285"/>
      <c r="AR18" s="177" t="s">
        <v>67</v>
      </c>
      <c r="AS18" s="181">
        <f ca="1">SUM(AS9:AS17)</f>
        <v>485</v>
      </c>
      <c r="AT18" s="143"/>
      <c r="AU18" s="180"/>
    </row>
    <row r="19" spans="2:47" ht="16.5" customHeight="1" x14ac:dyDescent="0.2">
      <c r="B19" s="140" t="s">
        <v>53</v>
      </c>
      <c r="C19" s="289" t="s">
        <v>68</v>
      </c>
      <c r="D19" s="290"/>
      <c r="E19" s="291" t="s">
        <v>69</v>
      </c>
      <c r="F19" s="291"/>
      <c r="G19" s="291"/>
      <c r="H19" s="147" t="str">
        <f>INDEX(本职技能!$A$2:$GW$66,MATCH(人物卡!C19,本职技能!$A$2:$A$66,0),MATCH(人物卡!$N$5,本职技能!$A$1:$GW$1,0))</f>
        <v xml:space="preserve"> </v>
      </c>
      <c r="I19" s="274">
        <v>5</v>
      </c>
      <c r="J19" s="270"/>
      <c r="K19" s="269"/>
      <c r="L19" s="269"/>
      <c r="M19" s="269"/>
      <c r="N19" s="269"/>
      <c r="O19" s="269"/>
      <c r="P19" s="269"/>
      <c r="Q19" s="270">
        <f t="shared" si="4"/>
        <v>5</v>
      </c>
      <c r="R19" s="270"/>
      <c r="S19" s="270">
        <f t="shared" si="5"/>
        <v>2</v>
      </c>
      <c r="T19" s="270"/>
      <c r="U19" s="270">
        <f t="shared" si="6"/>
        <v>1</v>
      </c>
      <c r="V19" s="271"/>
      <c r="W19" s="160" t="s">
        <v>53</v>
      </c>
      <c r="X19" s="272" t="s">
        <v>70</v>
      </c>
      <c r="Y19" s="273"/>
      <c r="Z19" s="273"/>
      <c r="AA19" s="273"/>
      <c r="AB19" s="145" t="str">
        <f>INDEX(本职技能!$A$2:$GW$66,MATCH(X19,本职技能!$A$2:$A$66,0),MATCH(人物卡!$N$5,本职技能!$A$1:$GW$1,0))</f>
        <v>△</v>
      </c>
      <c r="AC19" s="274">
        <v>10</v>
      </c>
      <c r="AD19" s="270"/>
      <c r="AE19" s="286"/>
      <c r="AF19" s="268"/>
      <c r="AG19" s="269"/>
      <c r="AH19" s="269"/>
      <c r="AI19" s="269"/>
      <c r="AJ19" s="269"/>
      <c r="AK19" s="270">
        <f t="shared" si="7"/>
        <v>10</v>
      </c>
      <c r="AL19" s="270"/>
      <c r="AM19" s="270">
        <f t="shared" si="8"/>
        <v>5</v>
      </c>
      <c r="AN19" s="270"/>
      <c r="AO19" s="270">
        <f t="shared" si="9"/>
        <v>2</v>
      </c>
      <c r="AP19" s="275"/>
      <c r="AR19" s="178" t="s">
        <v>71</v>
      </c>
      <c r="AS19" s="13"/>
      <c r="AT19" s="143"/>
      <c r="AU19" s="180"/>
    </row>
    <row r="20" spans="2:47" ht="16.5" customHeight="1" x14ac:dyDescent="0.2">
      <c r="B20" s="141" t="s">
        <v>53</v>
      </c>
      <c r="C20" s="292" t="s">
        <v>68</v>
      </c>
      <c r="D20" s="293"/>
      <c r="E20" s="294"/>
      <c r="F20" s="294"/>
      <c r="G20" s="294"/>
      <c r="H20" s="146" t="str">
        <f>INDEX(本职技能!$A$2:$GW$66,MATCH(人物卡!C19,本职技能!$A$2:$A$66,0)+1,MATCH(人物卡!$N$5,本职技能!$A$1:$GW$1,0))</f>
        <v xml:space="preserve"> </v>
      </c>
      <c r="I20" s="284">
        <v>5</v>
      </c>
      <c r="J20" s="280"/>
      <c r="K20" s="279"/>
      <c r="L20" s="279"/>
      <c r="M20" s="279"/>
      <c r="N20" s="279"/>
      <c r="O20" s="279"/>
      <c r="P20" s="279"/>
      <c r="Q20" s="280">
        <f t="shared" si="4"/>
        <v>5</v>
      </c>
      <c r="R20" s="280"/>
      <c r="S20" s="280">
        <f t="shared" si="5"/>
        <v>2</v>
      </c>
      <c r="T20" s="280"/>
      <c r="U20" s="280">
        <f t="shared" si="6"/>
        <v>1</v>
      </c>
      <c r="V20" s="281"/>
      <c r="W20" s="161" t="s">
        <v>53</v>
      </c>
      <c r="X20" s="282" t="s">
        <v>72</v>
      </c>
      <c r="Y20" s="283"/>
      <c r="Z20" s="283"/>
      <c r="AA20" s="283"/>
      <c r="AB20" s="164" t="str">
        <f>INDEX(本职技能!$A$2:$GW$66,MATCH(X20,本职技能!$A$2:$A$66,0),MATCH(人物卡!$N$5,本职技能!$A$1:$GW$1,0))</f>
        <v xml:space="preserve"> </v>
      </c>
      <c r="AC20" s="284">
        <v>1</v>
      </c>
      <c r="AD20" s="280"/>
      <c r="AE20" s="287"/>
      <c r="AF20" s="288"/>
      <c r="AG20" s="279"/>
      <c r="AH20" s="279"/>
      <c r="AI20" s="279"/>
      <c r="AJ20" s="279"/>
      <c r="AK20" s="280">
        <f t="shared" si="7"/>
        <v>1</v>
      </c>
      <c r="AL20" s="280"/>
      <c r="AM20" s="280">
        <f t="shared" si="8"/>
        <v>0</v>
      </c>
      <c r="AN20" s="280"/>
      <c r="AO20" s="280">
        <f t="shared" si="9"/>
        <v>0</v>
      </c>
      <c r="AP20" s="285"/>
      <c r="AR20" s="295" t="s">
        <v>73</v>
      </c>
      <c r="AS20" s="296"/>
      <c r="AT20" s="143"/>
      <c r="AU20" s="180"/>
    </row>
    <row r="21" spans="2:47" ht="16.5" customHeight="1" x14ac:dyDescent="0.2">
      <c r="B21" s="140" t="s">
        <v>53</v>
      </c>
      <c r="C21" s="289" t="s">
        <v>68</v>
      </c>
      <c r="D21" s="290"/>
      <c r="E21" s="291"/>
      <c r="F21" s="291"/>
      <c r="G21" s="291"/>
      <c r="H21" s="147" t="str">
        <f>INDEX(本职技能!$A$2:$GW$66,MATCH(人物卡!C19,本职技能!$A$2:$A$66,0)+2,MATCH(人物卡!$N$5,本职技能!$A$1:$GW$1,0))</f>
        <v xml:space="preserve"> </v>
      </c>
      <c r="I21" s="274">
        <v>5</v>
      </c>
      <c r="J21" s="270"/>
      <c r="K21" s="269"/>
      <c r="L21" s="269"/>
      <c r="M21" s="269"/>
      <c r="N21" s="269"/>
      <c r="O21" s="269"/>
      <c r="P21" s="269"/>
      <c r="Q21" s="270">
        <f t="shared" si="4"/>
        <v>5</v>
      </c>
      <c r="R21" s="270"/>
      <c r="S21" s="270">
        <f t="shared" si="5"/>
        <v>2</v>
      </c>
      <c r="T21" s="270"/>
      <c r="U21" s="270">
        <f t="shared" si="6"/>
        <v>1</v>
      </c>
      <c r="V21" s="271"/>
      <c r="W21" s="160" t="s">
        <v>53</v>
      </c>
      <c r="X21" s="272" t="s">
        <v>74</v>
      </c>
      <c r="Y21" s="273"/>
      <c r="Z21" s="273"/>
      <c r="AA21" s="273"/>
      <c r="AB21" s="145" t="str">
        <f>INDEX(本职技能!$A$2:$GW$66,MATCH(X21,本职技能!$A$2:$A$66,0),MATCH(人物卡!$N$5,本职技能!$A$1:$GW$1,0))</f>
        <v xml:space="preserve"> </v>
      </c>
      <c r="AC21" s="274">
        <v>10</v>
      </c>
      <c r="AD21" s="270"/>
      <c r="AE21" s="286"/>
      <c r="AF21" s="268"/>
      <c r="AG21" s="269"/>
      <c r="AH21" s="269"/>
      <c r="AI21" s="269"/>
      <c r="AJ21" s="269"/>
      <c r="AK21" s="270">
        <f t="shared" si="7"/>
        <v>10</v>
      </c>
      <c r="AL21" s="270"/>
      <c r="AM21" s="270">
        <f t="shared" si="8"/>
        <v>5</v>
      </c>
      <c r="AN21" s="270"/>
      <c r="AO21" s="270">
        <f t="shared" si="9"/>
        <v>2</v>
      </c>
      <c r="AP21" s="275"/>
      <c r="AR21" s="652"/>
      <c r="AS21" s="653"/>
      <c r="AT21" s="143"/>
      <c r="AU21" s="180"/>
    </row>
    <row r="22" spans="2:47" ht="16.5" customHeight="1" x14ac:dyDescent="0.2">
      <c r="B22" s="141" t="s">
        <v>53</v>
      </c>
      <c r="C22" s="276" t="s">
        <v>75</v>
      </c>
      <c r="D22" s="276"/>
      <c r="E22" s="276"/>
      <c r="F22" s="276"/>
      <c r="G22" s="276"/>
      <c r="H22" s="146" t="str">
        <f>INDEX(本职技能!$A$2:$GW$66,MATCH(人物卡!C22,本职技能!$A$2:$A$66,0),MATCH(人物卡!$N$5,本职技能!$A$1:$GW$1,0))</f>
        <v xml:space="preserve"> </v>
      </c>
      <c r="I22" s="284">
        <v>15</v>
      </c>
      <c r="J22" s="280"/>
      <c r="K22" s="279"/>
      <c r="L22" s="279"/>
      <c r="M22" s="279"/>
      <c r="N22" s="279"/>
      <c r="O22" s="279"/>
      <c r="P22" s="279"/>
      <c r="Q22" s="280">
        <f t="shared" si="4"/>
        <v>15</v>
      </c>
      <c r="R22" s="280"/>
      <c r="S22" s="280">
        <f t="shared" si="5"/>
        <v>7</v>
      </c>
      <c r="T22" s="280"/>
      <c r="U22" s="280">
        <f t="shared" si="6"/>
        <v>3</v>
      </c>
      <c r="V22" s="281"/>
      <c r="W22" s="161" t="s">
        <v>53</v>
      </c>
      <c r="X22" s="282" t="s">
        <v>76</v>
      </c>
      <c r="Y22" s="283"/>
      <c r="Z22" s="283"/>
      <c r="AA22" s="283"/>
      <c r="AB22" s="164" t="str">
        <f>INDEX(本职技能!$A$2:$GW$66,MATCH(X22,本职技能!$A$2:$A$66,0),MATCH(人物卡!$N$5,本职技能!$A$1:$GW$1,0))</f>
        <v xml:space="preserve"> </v>
      </c>
      <c r="AC22" s="284">
        <v>10</v>
      </c>
      <c r="AD22" s="280"/>
      <c r="AE22" s="287"/>
      <c r="AF22" s="288"/>
      <c r="AG22" s="279"/>
      <c r="AH22" s="279"/>
      <c r="AI22" s="279"/>
      <c r="AJ22" s="279"/>
      <c r="AK22" s="280">
        <f t="shared" si="7"/>
        <v>10</v>
      </c>
      <c r="AL22" s="280"/>
      <c r="AM22" s="280">
        <f t="shared" si="8"/>
        <v>5</v>
      </c>
      <c r="AN22" s="280"/>
      <c r="AO22" s="280">
        <f t="shared" si="9"/>
        <v>2</v>
      </c>
      <c r="AP22" s="285"/>
      <c r="AR22" s="652"/>
      <c r="AS22" s="653"/>
      <c r="AT22" s="143"/>
      <c r="AU22" s="186"/>
    </row>
    <row r="23" spans="2:47" ht="16.5" customHeight="1" x14ac:dyDescent="0.2">
      <c r="B23" s="140" t="s">
        <v>53</v>
      </c>
      <c r="C23" s="266" t="s">
        <v>77</v>
      </c>
      <c r="D23" s="266"/>
      <c r="E23" s="266"/>
      <c r="F23" s="266"/>
      <c r="G23" s="266"/>
      <c r="H23" s="147" t="str">
        <f>INDEX(本职技能!$A$2:$GW$66,MATCH(人物卡!C23,本职技能!$A$2:$A$66,0),MATCH(人物卡!$N$5,本职技能!$A$1:$GW$1,0))</f>
        <v>★</v>
      </c>
      <c r="I23" s="274">
        <v>20</v>
      </c>
      <c r="J23" s="270"/>
      <c r="K23" s="286"/>
      <c r="L23" s="268"/>
      <c r="M23" s="269"/>
      <c r="N23" s="269"/>
      <c r="O23" s="269"/>
      <c r="P23" s="269"/>
      <c r="Q23" s="270">
        <f t="shared" si="4"/>
        <v>20</v>
      </c>
      <c r="R23" s="270"/>
      <c r="S23" s="270">
        <f t="shared" si="5"/>
        <v>10</v>
      </c>
      <c r="T23" s="270"/>
      <c r="U23" s="270">
        <f t="shared" si="6"/>
        <v>4</v>
      </c>
      <c r="V23" s="271"/>
      <c r="W23" s="160" t="s">
        <v>53</v>
      </c>
      <c r="X23" s="272" t="s">
        <v>78</v>
      </c>
      <c r="Y23" s="273"/>
      <c r="Z23" s="273"/>
      <c r="AA23" s="273"/>
      <c r="AB23" s="145" t="str">
        <f>INDEX(本职技能!$A$2:$GW$66,MATCH(X23,本职技能!$A$2:$A$66,0),MATCH(人物卡!$N$5,本职技能!$A$1:$GW$1,0))</f>
        <v xml:space="preserve"> </v>
      </c>
      <c r="AC23" s="274">
        <v>5</v>
      </c>
      <c r="AD23" s="270"/>
      <c r="AE23" s="286"/>
      <c r="AF23" s="268"/>
      <c r="AG23" s="269"/>
      <c r="AH23" s="269"/>
      <c r="AI23" s="269"/>
      <c r="AJ23" s="269"/>
      <c r="AK23" s="270">
        <f t="shared" si="7"/>
        <v>5</v>
      </c>
      <c r="AL23" s="270"/>
      <c r="AM23" s="270">
        <f t="shared" si="8"/>
        <v>2</v>
      </c>
      <c r="AN23" s="270"/>
      <c r="AO23" s="270">
        <f t="shared" si="9"/>
        <v>1</v>
      </c>
      <c r="AP23" s="275"/>
      <c r="AR23" s="652"/>
      <c r="AS23" s="653"/>
      <c r="AT23" s="143"/>
      <c r="AU23" s="186"/>
    </row>
    <row r="24" spans="2:47" ht="16.5" customHeight="1" x14ac:dyDescent="0.2">
      <c r="B24" s="141" t="s">
        <v>53</v>
      </c>
      <c r="C24" s="276" t="s">
        <v>79</v>
      </c>
      <c r="D24" s="276"/>
      <c r="E24" s="276"/>
      <c r="F24" s="276"/>
      <c r="G24" s="276"/>
      <c r="H24" s="146" t="str">
        <f>INDEX(本职技能!$A$2:$GW$66,MATCH(人物卡!C24,本职技能!$A$2:$A$66,0),MATCH(人物卡!$N$5,本职技能!$A$1:$GW$1,0))</f>
        <v xml:space="preserve"> </v>
      </c>
      <c r="I24" s="284">
        <v>5</v>
      </c>
      <c r="J24" s="280"/>
      <c r="K24" s="287"/>
      <c r="L24" s="288"/>
      <c r="M24" s="279"/>
      <c r="N24" s="279"/>
      <c r="O24" s="279"/>
      <c r="P24" s="279"/>
      <c r="Q24" s="280">
        <f t="shared" si="4"/>
        <v>5</v>
      </c>
      <c r="R24" s="280"/>
      <c r="S24" s="280">
        <f t="shared" si="5"/>
        <v>2</v>
      </c>
      <c r="T24" s="280"/>
      <c r="U24" s="280">
        <f t="shared" si="6"/>
        <v>1</v>
      </c>
      <c r="V24" s="281"/>
      <c r="W24" s="161" t="s">
        <v>53</v>
      </c>
      <c r="X24" s="282" t="s">
        <v>80</v>
      </c>
      <c r="Y24" s="283"/>
      <c r="Z24" s="283"/>
      <c r="AA24" s="283"/>
      <c r="AB24" s="164" t="str">
        <f>INDEX(本职技能!$A$2:$GW$66,MATCH(X24,本职技能!$A$2:$A$66,0),MATCH(人物卡!$N$5,本职技能!$A$1:$GW$1,0))</f>
        <v xml:space="preserve"> </v>
      </c>
      <c r="AC24" s="284">
        <v>1</v>
      </c>
      <c r="AD24" s="280"/>
      <c r="AE24" s="287"/>
      <c r="AF24" s="288"/>
      <c r="AG24" s="279"/>
      <c r="AH24" s="279"/>
      <c r="AI24" s="279"/>
      <c r="AJ24" s="279"/>
      <c r="AK24" s="280">
        <f t="shared" si="7"/>
        <v>1</v>
      </c>
      <c r="AL24" s="280"/>
      <c r="AM24" s="280">
        <f t="shared" si="8"/>
        <v>0</v>
      </c>
      <c r="AN24" s="280"/>
      <c r="AO24" s="280">
        <f t="shared" si="9"/>
        <v>0</v>
      </c>
      <c r="AP24" s="285"/>
      <c r="AR24" s="652"/>
      <c r="AS24" s="653"/>
      <c r="AT24" s="143"/>
      <c r="AU24" s="186"/>
    </row>
    <row r="25" spans="2:47" ht="16.5" customHeight="1" x14ac:dyDescent="0.2">
      <c r="B25" s="140"/>
      <c r="C25" s="266" t="s">
        <v>81</v>
      </c>
      <c r="D25" s="266"/>
      <c r="E25" s="266"/>
      <c r="F25" s="266"/>
      <c r="G25" s="266"/>
      <c r="H25" s="147" t="str">
        <f>INDEX(本职技能!$A$2:$GW$66,MATCH(人物卡!C25,本职技能!$A$2:$A$66,0),MATCH(人物卡!$N$5,本职技能!$A$1:$GW$1,0))</f>
        <v xml:space="preserve"> </v>
      </c>
      <c r="I25" s="274">
        <v>0</v>
      </c>
      <c r="J25" s="270"/>
      <c r="K25" s="286"/>
      <c r="L25" s="268"/>
      <c r="M25" s="269">
        <v>10</v>
      </c>
      <c r="N25" s="269"/>
      <c r="O25" s="286"/>
      <c r="P25" s="268" t="s">
        <v>82</v>
      </c>
      <c r="Q25" s="270">
        <f t="shared" si="4"/>
        <v>10</v>
      </c>
      <c r="R25" s="270"/>
      <c r="S25" s="270">
        <f t="shared" si="5"/>
        <v>5</v>
      </c>
      <c r="T25" s="270"/>
      <c r="U25" s="270">
        <f t="shared" si="6"/>
        <v>2</v>
      </c>
      <c r="V25" s="271"/>
      <c r="W25" s="160" t="s">
        <v>53</v>
      </c>
      <c r="X25" s="272" t="s">
        <v>83</v>
      </c>
      <c r="Y25" s="273"/>
      <c r="Z25" s="273"/>
      <c r="AA25" s="273"/>
      <c r="AB25" s="145" t="str">
        <f>INDEX(本职技能!$A$2:$GW$66,MATCH(X25,本职技能!$A$2:$A$66,0),MATCH(人物卡!$N$5,本职技能!$A$1:$GW$1,0))</f>
        <v xml:space="preserve"> </v>
      </c>
      <c r="AC25" s="274">
        <v>10</v>
      </c>
      <c r="AD25" s="270"/>
      <c r="AE25" s="286"/>
      <c r="AF25" s="268"/>
      <c r="AG25" s="269"/>
      <c r="AH25" s="269"/>
      <c r="AI25" s="269"/>
      <c r="AJ25" s="269"/>
      <c r="AK25" s="270">
        <f t="shared" si="7"/>
        <v>10</v>
      </c>
      <c r="AL25" s="270"/>
      <c r="AM25" s="270">
        <f t="shared" si="8"/>
        <v>5</v>
      </c>
      <c r="AN25" s="270"/>
      <c r="AO25" s="270">
        <f t="shared" si="9"/>
        <v>2</v>
      </c>
      <c r="AP25" s="275"/>
      <c r="AR25" s="652"/>
      <c r="AS25" s="653"/>
      <c r="AT25" s="143"/>
      <c r="AU25" s="187"/>
    </row>
    <row r="26" spans="2:47" ht="16.5" customHeight="1" x14ac:dyDescent="0.2">
      <c r="B26" s="141"/>
      <c r="C26" s="276" t="s">
        <v>84</v>
      </c>
      <c r="D26" s="276"/>
      <c r="E26" s="276"/>
      <c r="F26" s="276"/>
      <c r="G26" s="276"/>
      <c r="H26" s="146" t="str">
        <f>INDEX(本职技能!$A$2:$GW$66,MATCH(人物卡!C26,本职技能!$A$2:$A$66,0),MATCH(人物卡!$N$5,本职技能!$A$1:$GW$1,0))</f>
        <v xml:space="preserve"> </v>
      </c>
      <c r="I26" s="284">
        <v>0</v>
      </c>
      <c r="J26" s="280"/>
      <c r="K26" s="287"/>
      <c r="L26" s="288"/>
      <c r="M26" s="280" t="s">
        <v>82</v>
      </c>
      <c r="N26" s="280"/>
      <c r="O26" s="280" t="s">
        <v>82</v>
      </c>
      <c r="P26" s="280" t="s">
        <v>82</v>
      </c>
      <c r="Q26" s="280">
        <f t="shared" si="4"/>
        <v>0</v>
      </c>
      <c r="R26" s="280"/>
      <c r="S26" s="280">
        <f t="shared" si="5"/>
        <v>0</v>
      </c>
      <c r="T26" s="280"/>
      <c r="U26" s="280">
        <f t="shared" si="6"/>
        <v>0</v>
      </c>
      <c r="V26" s="281"/>
      <c r="W26" s="161" t="s">
        <v>53</v>
      </c>
      <c r="X26" s="282" t="s">
        <v>85</v>
      </c>
      <c r="Y26" s="283"/>
      <c r="Z26" s="294"/>
      <c r="AA26" s="297"/>
      <c r="AB26" s="164" t="str">
        <f>INDEX(本职技能!$A$2:$GW$66,MATCH(X26,本职技能!$A$2:$A$66,0),MATCH(人物卡!$N$5,本职技能!$A$1:$GW$1,0))</f>
        <v xml:space="preserve"> </v>
      </c>
      <c r="AC26" s="284">
        <v>1</v>
      </c>
      <c r="AD26" s="280"/>
      <c r="AE26" s="287"/>
      <c r="AF26" s="288"/>
      <c r="AG26" s="279"/>
      <c r="AH26" s="279"/>
      <c r="AI26" s="279"/>
      <c r="AJ26" s="279"/>
      <c r="AK26" s="280">
        <f t="shared" si="7"/>
        <v>1</v>
      </c>
      <c r="AL26" s="280"/>
      <c r="AM26" s="280">
        <f t="shared" si="8"/>
        <v>0</v>
      </c>
      <c r="AN26" s="280"/>
      <c r="AO26" s="280">
        <f t="shared" si="9"/>
        <v>0</v>
      </c>
      <c r="AP26" s="285"/>
      <c r="AR26" s="652"/>
      <c r="AS26" s="653"/>
      <c r="AT26" s="143"/>
      <c r="AU26" s="180"/>
    </row>
    <row r="27" spans="2:47" ht="16.5" customHeight="1" x14ac:dyDescent="0.2">
      <c r="B27" s="140" t="s">
        <v>53</v>
      </c>
      <c r="C27" s="266" t="s">
        <v>86</v>
      </c>
      <c r="D27" s="266"/>
      <c r="E27" s="266"/>
      <c r="F27" s="266"/>
      <c r="G27" s="266"/>
      <c r="H27" s="147" t="str">
        <f>INDEX(本职技能!$A$2:$GW$66,MATCH(人物卡!C27,本职技能!$A$2:$A$66,0),MATCH(人物卡!$N$5,本职技能!$A$1:$GW$1,0))</f>
        <v xml:space="preserve"> </v>
      </c>
      <c r="I27" s="274">
        <v>5</v>
      </c>
      <c r="J27" s="270"/>
      <c r="K27" s="286"/>
      <c r="L27" s="268"/>
      <c r="M27" s="269"/>
      <c r="N27" s="269"/>
      <c r="O27" s="269">
        <v>40</v>
      </c>
      <c r="P27" s="269"/>
      <c r="Q27" s="270">
        <f t="shared" si="4"/>
        <v>45</v>
      </c>
      <c r="R27" s="270"/>
      <c r="S27" s="270">
        <f t="shared" si="5"/>
        <v>22</v>
      </c>
      <c r="T27" s="270"/>
      <c r="U27" s="270">
        <f t="shared" si="6"/>
        <v>9</v>
      </c>
      <c r="V27" s="271"/>
      <c r="W27" s="160" t="s">
        <v>53</v>
      </c>
      <c r="X27" s="272" t="s">
        <v>87</v>
      </c>
      <c r="Y27" s="273"/>
      <c r="Z27" s="273"/>
      <c r="AA27" s="273"/>
      <c r="AB27" s="145" t="str">
        <f>INDEX(本职技能!$A$2:$GW$66,MATCH(X27,本职技能!$A$2:$A$66,0),MATCH(人物卡!$N$5,本职技能!$A$1:$GW$1,0))</f>
        <v xml:space="preserve"> </v>
      </c>
      <c r="AC27" s="274">
        <v>1</v>
      </c>
      <c r="AD27" s="270"/>
      <c r="AE27" s="286"/>
      <c r="AF27" s="268"/>
      <c r="AG27" s="269"/>
      <c r="AH27" s="269"/>
      <c r="AI27" s="269"/>
      <c r="AJ27" s="269"/>
      <c r="AK27" s="270">
        <f t="shared" si="7"/>
        <v>1</v>
      </c>
      <c r="AL27" s="270"/>
      <c r="AM27" s="270">
        <f t="shared" si="8"/>
        <v>0</v>
      </c>
      <c r="AN27" s="270"/>
      <c r="AO27" s="270">
        <f t="shared" si="9"/>
        <v>0</v>
      </c>
      <c r="AP27" s="275"/>
      <c r="AR27" s="652"/>
      <c r="AS27" s="653"/>
      <c r="AT27" s="143"/>
      <c r="AU27" s="180"/>
    </row>
    <row r="28" spans="2:47" ht="16.5" customHeight="1" x14ac:dyDescent="0.2">
      <c r="B28" s="141" t="s">
        <v>53</v>
      </c>
      <c r="C28" s="276" t="s">
        <v>88</v>
      </c>
      <c r="D28" s="276"/>
      <c r="E28" s="276"/>
      <c r="F28" s="276"/>
      <c r="G28" s="276"/>
      <c r="H28" s="146" t="str">
        <f>INDEX(本职技能!$A$2:$GW$66,MATCH(人物卡!C28,本职技能!$A$2:$A$66,0),MATCH(人物卡!$N$5,本职技能!$A$1:$GW$1,0))</f>
        <v xml:space="preserve"> </v>
      </c>
      <c r="I28" s="284">
        <f>INT(Z3/2)</f>
        <v>40</v>
      </c>
      <c r="J28" s="280"/>
      <c r="K28" s="287"/>
      <c r="L28" s="288"/>
      <c r="M28" s="279"/>
      <c r="N28" s="279"/>
      <c r="O28" s="279">
        <v>20</v>
      </c>
      <c r="P28" s="279"/>
      <c r="Q28" s="280">
        <f t="shared" si="4"/>
        <v>60</v>
      </c>
      <c r="R28" s="280"/>
      <c r="S28" s="280">
        <f t="shared" si="5"/>
        <v>30</v>
      </c>
      <c r="T28" s="280"/>
      <c r="U28" s="280">
        <f t="shared" si="6"/>
        <v>12</v>
      </c>
      <c r="V28" s="281"/>
      <c r="W28" s="161" t="s">
        <v>53</v>
      </c>
      <c r="X28" s="282" t="s">
        <v>89</v>
      </c>
      <c r="Y28" s="283"/>
      <c r="Z28" s="283"/>
      <c r="AA28" s="283"/>
      <c r="AB28" s="164" t="str">
        <f>INDEX(本职技能!$A$2:$GW$66,MATCH(X28,本职技能!$A$2:$A$66,0),MATCH(人物卡!$N$5,本职技能!$A$1:$GW$1,0))</f>
        <v xml:space="preserve"> </v>
      </c>
      <c r="AC28" s="284">
        <v>10</v>
      </c>
      <c r="AD28" s="280"/>
      <c r="AE28" s="287"/>
      <c r="AF28" s="288"/>
      <c r="AG28" s="279"/>
      <c r="AH28" s="279"/>
      <c r="AI28" s="279"/>
      <c r="AJ28" s="279"/>
      <c r="AK28" s="280">
        <f t="shared" si="7"/>
        <v>10</v>
      </c>
      <c r="AL28" s="280"/>
      <c r="AM28" s="280">
        <f t="shared" si="8"/>
        <v>5</v>
      </c>
      <c r="AN28" s="280"/>
      <c r="AO28" s="280">
        <f t="shared" si="9"/>
        <v>2</v>
      </c>
      <c r="AP28" s="285"/>
      <c r="AR28" s="652"/>
      <c r="AS28" s="653"/>
      <c r="AT28" s="143"/>
      <c r="AU28" s="180"/>
    </row>
    <row r="29" spans="2:47" ht="16.5" customHeight="1" x14ac:dyDescent="0.2">
      <c r="B29" s="140" t="s">
        <v>53</v>
      </c>
      <c r="C29" s="266" t="s">
        <v>90</v>
      </c>
      <c r="D29" s="266"/>
      <c r="E29" s="266"/>
      <c r="F29" s="266"/>
      <c r="G29" s="266"/>
      <c r="H29" s="147" t="str">
        <f>INDEX(本职技能!$A$2:$GW$66,MATCH(人物卡!C29,本职技能!$A$2:$A$66,0),MATCH(人物卡!$N$5,本职技能!$A$1:$GW$1,0))</f>
        <v xml:space="preserve"> </v>
      </c>
      <c r="I29" s="274">
        <v>20</v>
      </c>
      <c r="J29" s="270"/>
      <c r="K29" s="286"/>
      <c r="L29" s="268"/>
      <c r="M29" s="269"/>
      <c r="N29" s="269"/>
      <c r="O29" s="269"/>
      <c r="P29" s="269"/>
      <c r="Q29" s="270">
        <f t="shared" si="4"/>
        <v>20</v>
      </c>
      <c r="R29" s="270"/>
      <c r="S29" s="270">
        <f t="shared" si="5"/>
        <v>10</v>
      </c>
      <c r="T29" s="270"/>
      <c r="U29" s="270">
        <f t="shared" si="6"/>
        <v>4</v>
      </c>
      <c r="V29" s="271"/>
      <c r="W29" s="160" t="s">
        <v>53</v>
      </c>
      <c r="X29" s="272" t="s">
        <v>91</v>
      </c>
      <c r="Y29" s="273"/>
      <c r="Z29" s="273"/>
      <c r="AA29" s="273"/>
      <c r="AB29" s="145" t="str">
        <f>INDEX(本职技能!$A$2:$GW$66,MATCH(X29,本职技能!$A$2:$A$66,0),MATCH(人物卡!$N$5,本职技能!$A$1:$GW$1,0))</f>
        <v xml:space="preserve"> </v>
      </c>
      <c r="AC29" s="274">
        <v>5</v>
      </c>
      <c r="AD29" s="270"/>
      <c r="AE29" s="286"/>
      <c r="AF29" s="268"/>
      <c r="AG29" s="269"/>
      <c r="AH29" s="269"/>
      <c r="AI29" s="269"/>
      <c r="AJ29" s="269"/>
      <c r="AK29" s="270">
        <f t="shared" si="7"/>
        <v>5</v>
      </c>
      <c r="AL29" s="270"/>
      <c r="AM29" s="270">
        <f t="shared" si="8"/>
        <v>2</v>
      </c>
      <c r="AN29" s="270"/>
      <c r="AO29" s="270">
        <f t="shared" si="9"/>
        <v>1</v>
      </c>
      <c r="AP29" s="275"/>
      <c r="AR29" s="652"/>
      <c r="AS29" s="653"/>
      <c r="AT29" s="143"/>
      <c r="AU29" s="180"/>
    </row>
    <row r="30" spans="2:47" ht="16.5" customHeight="1" x14ac:dyDescent="0.2">
      <c r="B30" s="141" t="s">
        <v>53</v>
      </c>
      <c r="C30" s="276" t="s">
        <v>92</v>
      </c>
      <c r="D30" s="276"/>
      <c r="E30" s="276"/>
      <c r="F30" s="276"/>
      <c r="G30" s="276"/>
      <c r="H30" s="146" t="str">
        <f>INDEX(本职技能!$A$2:$GW$66,MATCH(人物卡!C30,本职技能!$A$2:$A$66,0),MATCH(人物卡!$N$5,本职技能!$A$1:$GW$1,0))</f>
        <v>△</v>
      </c>
      <c r="I30" s="284">
        <v>10</v>
      </c>
      <c r="J30" s="280"/>
      <c r="K30" s="287"/>
      <c r="L30" s="288"/>
      <c r="M30" s="279"/>
      <c r="N30" s="279"/>
      <c r="O30" s="298"/>
      <c r="P30" s="299"/>
      <c r="Q30" s="280">
        <f t="shared" si="4"/>
        <v>10</v>
      </c>
      <c r="R30" s="280"/>
      <c r="S30" s="280">
        <f t="shared" si="5"/>
        <v>5</v>
      </c>
      <c r="T30" s="280"/>
      <c r="U30" s="280">
        <f t="shared" si="6"/>
        <v>2</v>
      </c>
      <c r="V30" s="281"/>
      <c r="W30" s="161" t="s">
        <v>53</v>
      </c>
      <c r="X30" s="282" t="s">
        <v>93</v>
      </c>
      <c r="Y30" s="283"/>
      <c r="Z30" s="294" t="s">
        <v>94</v>
      </c>
      <c r="AA30" s="294"/>
      <c r="AB30" s="164" t="str">
        <f>INDEX(本职技能!$A$2:$GW$66,MATCH(X30,本职技能!$A$2:$A$66,0),MATCH(人物卡!$N$5,本职技能!$A$1:$GW$1,0))</f>
        <v xml:space="preserve"> </v>
      </c>
      <c r="AC30" s="284">
        <f>IF(Z30="",1,LOOKUP(Z30,分支技能!E4:E16,分支技能!F4:F16))</f>
        <v>1</v>
      </c>
      <c r="AD30" s="280"/>
      <c r="AE30" s="287"/>
      <c r="AF30" s="288"/>
      <c r="AG30" s="279"/>
      <c r="AH30" s="279"/>
      <c r="AI30" s="279"/>
      <c r="AJ30" s="279"/>
      <c r="AK30" s="280">
        <f t="shared" si="7"/>
        <v>1</v>
      </c>
      <c r="AL30" s="280"/>
      <c r="AM30" s="280">
        <f t="shared" si="8"/>
        <v>0</v>
      </c>
      <c r="AN30" s="280"/>
      <c r="AO30" s="280">
        <f t="shared" si="9"/>
        <v>0</v>
      </c>
      <c r="AP30" s="285"/>
      <c r="AR30" s="652"/>
      <c r="AS30" s="653"/>
      <c r="AT30" s="143"/>
      <c r="AU30" s="180"/>
    </row>
    <row r="31" spans="2:47" ht="16.5" customHeight="1" x14ac:dyDescent="0.2">
      <c r="B31" s="140" t="s">
        <v>53</v>
      </c>
      <c r="C31" s="266" t="s">
        <v>95</v>
      </c>
      <c r="D31" s="266"/>
      <c r="E31" s="266"/>
      <c r="F31" s="266"/>
      <c r="G31" s="266"/>
      <c r="H31" s="147" t="str">
        <f>INDEX(本职技能!$A$2:$GW$66,MATCH(人物卡!C31,本职技能!$A$2:$A$66,0),MATCH(人物卡!$N$5,本职技能!$A$1:$GW$1,0))</f>
        <v xml:space="preserve"> </v>
      </c>
      <c r="I31" s="274">
        <v>1</v>
      </c>
      <c r="J31" s="270"/>
      <c r="K31" s="286"/>
      <c r="L31" s="268"/>
      <c r="M31" s="269"/>
      <c r="N31" s="269"/>
      <c r="O31" s="269"/>
      <c r="P31" s="269"/>
      <c r="Q31" s="270">
        <f t="shared" si="4"/>
        <v>1</v>
      </c>
      <c r="R31" s="270"/>
      <c r="S31" s="270">
        <f t="shared" si="5"/>
        <v>0</v>
      </c>
      <c r="T31" s="270"/>
      <c r="U31" s="270">
        <f t="shared" si="6"/>
        <v>0</v>
      </c>
      <c r="V31" s="271"/>
      <c r="W31" s="160" t="s">
        <v>53</v>
      </c>
      <c r="X31" s="300" t="s">
        <v>93</v>
      </c>
      <c r="Y31" s="301"/>
      <c r="Z31" s="302"/>
      <c r="AA31" s="302"/>
      <c r="AB31" s="145" t="str">
        <f>INDEX(本职技能!$A$2:$GW$66,MATCH(X30,本职技能!$A$2:$A$66,0)+1,MATCH(人物卡!$N$5,本职技能!$A$1:$GW$1,0))</f>
        <v xml:space="preserve"> </v>
      </c>
      <c r="AC31" s="303">
        <f>IF(Z31="",1,LOOKUP(Z31,分支技能!E4:E16,分支技能!F4:F16))</f>
        <v>1</v>
      </c>
      <c r="AD31" s="274"/>
      <c r="AE31" s="286"/>
      <c r="AF31" s="268"/>
      <c r="AG31" s="269"/>
      <c r="AH31" s="269"/>
      <c r="AI31" s="269"/>
      <c r="AJ31" s="269"/>
      <c r="AK31" s="270">
        <f t="shared" si="7"/>
        <v>1</v>
      </c>
      <c r="AL31" s="270"/>
      <c r="AM31" s="270">
        <f t="shared" si="8"/>
        <v>0</v>
      </c>
      <c r="AN31" s="270"/>
      <c r="AO31" s="270">
        <f t="shared" si="9"/>
        <v>0</v>
      </c>
      <c r="AP31" s="275"/>
      <c r="AR31" s="652"/>
      <c r="AS31" s="653"/>
      <c r="AT31" s="143"/>
      <c r="AU31" s="180"/>
    </row>
    <row r="32" spans="2:47" ht="16.5" customHeight="1" x14ac:dyDescent="0.2">
      <c r="B32" s="141" t="s">
        <v>53</v>
      </c>
      <c r="C32" s="276" t="s">
        <v>96</v>
      </c>
      <c r="D32" s="276"/>
      <c r="E32" s="276"/>
      <c r="F32" s="276"/>
      <c r="G32" s="276"/>
      <c r="H32" s="146" t="str">
        <f>INDEX(本职技能!$A$2:$GW$66,MATCH(人物卡!C32,本职技能!$A$2:$A$66,0),MATCH(人物卡!$N$5,本职技能!$A$1:$GW$1,0))</f>
        <v xml:space="preserve"> </v>
      </c>
      <c r="I32" s="304">
        <v>5</v>
      </c>
      <c r="J32" s="305"/>
      <c r="K32" s="287"/>
      <c r="L32" s="288"/>
      <c r="M32" s="279"/>
      <c r="N32" s="279"/>
      <c r="O32" s="279"/>
      <c r="P32" s="279"/>
      <c r="Q32" s="280">
        <f t="shared" si="4"/>
        <v>5</v>
      </c>
      <c r="R32" s="280"/>
      <c r="S32" s="280">
        <f t="shared" si="5"/>
        <v>2</v>
      </c>
      <c r="T32" s="280"/>
      <c r="U32" s="280">
        <f t="shared" si="6"/>
        <v>1</v>
      </c>
      <c r="V32" s="281"/>
      <c r="W32" s="161" t="s">
        <v>53</v>
      </c>
      <c r="X32" s="282" t="s">
        <v>93</v>
      </c>
      <c r="Y32" s="283"/>
      <c r="Z32" s="294"/>
      <c r="AA32" s="294"/>
      <c r="AB32" s="164" t="str">
        <f>INDEX(本职技能!$A$2:$GW$66,MATCH(X30,本职技能!$A$2:$A$66,0)+2,MATCH(人物卡!$N$5,本职技能!$A$1:$GW$1,0))</f>
        <v xml:space="preserve"> </v>
      </c>
      <c r="AC32" s="306">
        <f>IF(Z32="",1,LOOKUP(Z32,分支技能!E4:E16,分支技能!F4:F16))</f>
        <v>1</v>
      </c>
      <c r="AD32" s="284"/>
      <c r="AE32" s="287"/>
      <c r="AF32" s="288"/>
      <c r="AG32" s="279"/>
      <c r="AH32" s="279"/>
      <c r="AI32" s="279"/>
      <c r="AJ32" s="279"/>
      <c r="AK32" s="280">
        <f t="shared" si="7"/>
        <v>1</v>
      </c>
      <c r="AL32" s="280"/>
      <c r="AM32" s="280">
        <f t="shared" si="8"/>
        <v>0</v>
      </c>
      <c r="AN32" s="280"/>
      <c r="AO32" s="280">
        <f t="shared" si="9"/>
        <v>0</v>
      </c>
      <c r="AP32" s="285"/>
      <c r="AR32" s="652"/>
      <c r="AS32" s="653"/>
      <c r="AT32" s="143"/>
      <c r="AU32" s="180"/>
    </row>
    <row r="33" spans="1:47" ht="16.5" customHeight="1" x14ac:dyDescent="0.2">
      <c r="A33" s="142"/>
      <c r="B33" s="140" t="s">
        <v>53</v>
      </c>
      <c r="C33" s="307" t="s">
        <v>97</v>
      </c>
      <c r="D33" s="308"/>
      <c r="E33" s="309" t="s">
        <v>98</v>
      </c>
      <c r="F33" s="309"/>
      <c r="G33" s="309"/>
      <c r="H33" s="147" t="str">
        <f>INDEX(本职技能!$A$2:$GW$66,MATCH(人物卡!C33,本职技能!$A$2:$A$66,0),MATCH(人物卡!$N$5,本职技能!$A$1:$GW$1,0))</f>
        <v xml:space="preserve"> </v>
      </c>
      <c r="I33" s="310">
        <f>IF(ISNA(LOOKUP(E33,分支技能!$H$4:$H$11,分支技能!$I$4:$I$11)),"0",LOOKUP(E33,分支技能!$H$4:$H$11,分支技能!$I$4:$I$11))</f>
        <v>25</v>
      </c>
      <c r="J33" s="311"/>
      <c r="K33" s="286"/>
      <c r="L33" s="268"/>
      <c r="M33" s="269"/>
      <c r="N33" s="269"/>
      <c r="O33" s="269">
        <v>30</v>
      </c>
      <c r="P33" s="269"/>
      <c r="Q33" s="270">
        <f t="shared" si="4"/>
        <v>55</v>
      </c>
      <c r="R33" s="270"/>
      <c r="S33" s="270">
        <f t="shared" si="5"/>
        <v>27</v>
      </c>
      <c r="T33" s="270"/>
      <c r="U33" s="270">
        <f t="shared" si="6"/>
        <v>11</v>
      </c>
      <c r="V33" s="271"/>
      <c r="W33" s="160" t="s">
        <v>53</v>
      </c>
      <c r="X33" s="272" t="s">
        <v>99</v>
      </c>
      <c r="Y33" s="273"/>
      <c r="Z33" s="273"/>
      <c r="AA33" s="273"/>
      <c r="AB33" s="145" t="str">
        <f>INDEX(本职技能!$A$2:$GW$66,MATCH(X33,本职技能!$A$2:$A$66,0),MATCH(人物卡!$N$5,本职技能!$A$1:$GW$1,0))</f>
        <v>★</v>
      </c>
      <c r="AC33" s="274">
        <v>10</v>
      </c>
      <c r="AD33" s="270"/>
      <c r="AE33" s="286"/>
      <c r="AF33" s="268"/>
      <c r="AG33" s="269">
        <v>50</v>
      </c>
      <c r="AH33" s="269"/>
      <c r="AI33" s="269"/>
      <c r="AJ33" s="269"/>
      <c r="AK33" s="270">
        <f t="shared" si="7"/>
        <v>60</v>
      </c>
      <c r="AL33" s="270"/>
      <c r="AM33" s="270">
        <f t="shared" si="8"/>
        <v>30</v>
      </c>
      <c r="AN33" s="270"/>
      <c r="AO33" s="270">
        <f t="shared" si="9"/>
        <v>12</v>
      </c>
      <c r="AP33" s="275"/>
      <c r="AR33" s="652"/>
      <c r="AS33" s="653"/>
      <c r="AT33" s="143"/>
      <c r="AU33" s="180"/>
    </row>
    <row r="34" spans="1:47" ht="16.5" customHeight="1" x14ac:dyDescent="0.2">
      <c r="A34" s="142"/>
      <c r="B34" s="141" t="s">
        <v>53</v>
      </c>
      <c r="C34" s="312" t="s">
        <v>97</v>
      </c>
      <c r="D34" s="313"/>
      <c r="E34" s="294"/>
      <c r="F34" s="294"/>
      <c r="G34" s="294"/>
      <c r="H34" s="146" t="str">
        <f>INDEX(本职技能!$A$2:$GW$66,MATCH(人物卡!C33,本职技能!$A$2:$A$66,0)+1,MATCH(人物卡!$N$5,本职技能!$A$1:$GW$1,0))</f>
        <v xml:space="preserve"> </v>
      </c>
      <c r="I34" s="314" t="str">
        <f>IF(ISNA(LOOKUP(E34,分支技能!$H$4:$H$11,分支技能!$I$4:$I$11)),"0",LOOKUP(E34,分支技能!$H$4:$H$11,分支技能!$I$4:$I$11))</f>
        <v>0</v>
      </c>
      <c r="J34" s="284"/>
      <c r="K34" s="287"/>
      <c r="L34" s="288"/>
      <c r="M34" s="279"/>
      <c r="N34" s="279"/>
      <c r="O34" s="279"/>
      <c r="P34" s="279"/>
      <c r="Q34" s="280">
        <f t="shared" si="4"/>
        <v>0</v>
      </c>
      <c r="R34" s="280"/>
      <c r="S34" s="280">
        <f t="shared" si="5"/>
        <v>0</v>
      </c>
      <c r="T34" s="280"/>
      <c r="U34" s="280">
        <f t="shared" si="6"/>
        <v>0</v>
      </c>
      <c r="V34" s="281"/>
      <c r="W34" s="161" t="s">
        <v>53</v>
      </c>
      <c r="X34" s="282" t="s">
        <v>100</v>
      </c>
      <c r="Y34" s="283"/>
      <c r="Z34" s="283"/>
      <c r="AA34" s="283"/>
      <c r="AB34" s="164" t="str">
        <f>INDEX(本职技能!$A$2:$GW$66,MATCH(X34,本职技能!$A$2:$A$66,0),MATCH(人物卡!$N$5,本职技能!$A$1:$GW$1,0))</f>
        <v>★</v>
      </c>
      <c r="AC34" s="284">
        <v>25</v>
      </c>
      <c r="AD34" s="280"/>
      <c r="AE34" s="287"/>
      <c r="AF34" s="288"/>
      <c r="AG34" s="279">
        <v>45</v>
      </c>
      <c r="AH34" s="279"/>
      <c r="AI34" s="279"/>
      <c r="AJ34" s="279"/>
      <c r="AK34" s="280">
        <f t="shared" si="7"/>
        <v>70</v>
      </c>
      <c r="AL34" s="280"/>
      <c r="AM34" s="280">
        <f t="shared" si="8"/>
        <v>35</v>
      </c>
      <c r="AN34" s="280"/>
      <c r="AO34" s="280">
        <f t="shared" si="9"/>
        <v>14</v>
      </c>
      <c r="AP34" s="285"/>
      <c r="AR34" s="652"/>
      <c r="AS34" s="653"/>
      <c r="AT34" s="143"/>
      <c r="AU34" s="180"/>
    </row>
    <row r="35" spans="1:47" ht="16.5" customHeight="1" x14ac:dyDescent="0.2">
      <c r="A35" s="142"/>
      <c r="B35" s="140" t="s">
        <v>53</v>
      </c>
      <c r="C35" s="315" t="s">
        <v>97</v>
      </c>
      <c r="D35" s="316"/>
      <c r="E35" s="309"/>
      <c r="F35" s="309"/>
      <c r="G35" s="309"/>
      <c r="H35" s="147" t="str">
        <f>INDEX(本职技能!$A$2:$GW$66,MATCH(人物卡!C33,本职技能!$A$2:$A$66,0)+2,MATCH(人物卡!$N$5,本职技能!$A$1:$GW$1,0))</f>
        <v xml:space="preserve"> </v>
      </c>
      <c r="I35" s="317" t="str">
        <f>IF(ISNA(LOOKUP(E35,分支技能!$H$4:$H$11,分支技能!$I$4:$I$11)),"0",LOOKUP(E35,分支技能!$H$4:$H$11,分支技能!$I$4:$I$11))</f>
        <v>0</v>
      </c>
      <c r="J35" s="318"/>
      <c r="K35" s="286"/>
      <c r="L35" s="268"/>
      <c r="M35" s="269"/>
      <c r="N35" s="269"/>
      <c r="O35" s="269"/>
      <c r="P35" s="269"/>
      <c r="Q35" s="270">
        <f t="shared" si="4"/>
        <v>0</v>
      </c>
      <c r="R35" s="270"/>
      <c r="S35" s="270">
        <f t="shared" si="5"/>
        <v>0</v>
      </c>
      <c r="T35" s="270"/>
      <c r="U35" s="270">
        <f t="shared" si="6"/>
        <v>0</v>
      </c>
      <c r="V35" s="271"/>
      <c r="W35" s="160" t="s">
        <v>53</v>
      </c>
      <c r="X35" s="272" t="s">
        <v>101</v>
      </c>
      <c r="Y35" s="273"/>
      <c r="Z35" s="273"/>
      <c r="AA35" s="273"/>
      <c r="AB35" s="145" t="str">
        <f>INDEX(本职技能!$A$2:$GW$66,MATCH(X35,本职技能!$A$2:$A$66,0),MATCH(人物卡!$N$5,本职技能!$A$1:$GW$1,0))</f>
        <v>★</v>
      </c>
      <c r="AC35" s="274">
        <v>20</v>
      </c>
      <c r="AD35" s="270"/>
      <c r="AE35" s="286"/>
      <c r="AF35" s="268"/>
      <c r="AG35" s="269">
        <v>55</v>
      </c>
      <c r="AH35" s="269"/>
      <c r="AI35" s="269"/>
      <c r="AJ35" s="269"/>
      <c r="AK35" s="270">
        <f t="shared" si="7"/>
        <v>75</v>
      </c>
      <c r="AL35" s="270"/>
      <c r="AM35" s="270">
        <f t="shared" si="8"/>
        <v>37</v>
      </c>
      <c r="AN35" s="270"/>
      <c r="AO35" s="270">
        <f t="shared" si="9"/>
        <v>15</v>
      </c>
      <c r="AP35" s="275"/>
      <c r="AR35" s="652"/>
      <c r="AS35" s="653"/>
      <c r="AT35" s="143"/>
      <c r="AU35" s="180"/>
    </row>
    <row r="36" spans="1:47" ht="16.5" customHeight="1" x14ac:dyDescent="0.2">
      <c r="A36" s="142"/>
      <c r="B36" s="141" t="s">
        <v>53</v>
      </c>
      <c r="C36" s="319" t="s">
        <v>102</v>
      </c>
      <c r="D36" s="320"/>
      <c r="E36" s="321" t="s">
        <v>103</v>
      </c>
      <c r="F36" s="321"/>
      <c r="G36" s="321"/>
      <c r="H36" s="146" t="str">
        <f>INDEX(本职技能!$A$2:$GW$66,MATCH(人物卡!C36,本职技能!$A$2:$A$66,0),MATCH(人物卡!$N$5,本职技能!$A$1:$GW$1,0))</f>
        <v xml:space="preserve"> </v>
      </c>
      <c r="I36" s="314">
        <f>IF(ISNA(LOOKUP(E36,分支技能!K3:K9,分支技能!L3:L9)),"0",LOOKUP(E36,分支技能!K3:K9,分支技能!L3:L9))</f>
        <v>20</v>
      </c>
      <c r="J36" s="284"/>
      <c r="K36" s="287"/>
      <c r="L36" s="288"/>
      <c r="M36" s="279"/>
      <c r="N36" s="279"/>
      <c r="O36" s="279"/>
      <c r="P36" s="279"/>
      <c r="Q36" s="280">
        <f t="shared" si="4"/>
        <v>20</v>
      </c>
      <c r="R36" s="280"/>
      <c r="S36" s="280">
        <f t="shared" si="5"/>
        <v>10</v>
      </c>
      <c r="T36" s="280"/>
      <c r="U36" s="280">
        <f t="shared" si="6"/>
        <v>4</v>
      </c>
      <c r="V36" s="281"/>
      <c r="W36" s="161" t="s">
        <v>53</v>
      </c>
      <c r="X36" s="282" t="s">
        <v>104</v>
      </c>
      <c r="Y36" s="283"/>
      <c r="Z36" s="294"/>
      <c r="AA36" s="297"/>
      <c r="AB36" s="164" t="str">
        <f>INDEX(本职技能!$A$2:$GW$66,MATCH(X36,本职技能!$A$2:$A$66,0),MATCH(人物卡!$N$5,本职技能!$A$1:$GW$1,0))</f>
        <v xml:space="preserve"> </v>
      </c>
      <c r="AC36" s="284">
        <v>10</v>
      </c>
      <c r="AD36" s="280"/>
      <c r="AE36" s="287"/>
      <c r="AF36" s="288"/>
      <c r="AG36" s="279"/>
      <c r="AH36" s="279"/>
      <c r="AI36" s="279"/>
      <c r="AJ36" s="279"/>
      <c r="AK36" s="280">
        <f t="shared" si="7"/>
        <v>10</v>
      </c>
      <c r="AL36" s="280"/>
      <c r="AM36" s="280">
        <f t="shared" si="8"/>
        <v>5</v>
      </c>
      <c r="AN36" s="280"/>
      <c r="AO36" s="280">
        <f t="shared" si="9"/>
        <v>2</v>
      </c>
      <c r="AP36" s="285"/>
      <c r="AR36" s="652"/>
      <c r="AS36" s="653"/>
      <c r="AT36" s="143"/>
      <c r="AU36" s="180"/>
    </row>
    <row r="37" spans="1:47" ht="16.5" customHeight="1" x14ac:dyDescent="0.2">
      <c r="A37" s="142"/>
      <c r="B37" s="140" t="s">
        <v>53</v>
      </c>
      <c r="C37" s="322" t="s">
        <v>102</v>
      </c>
      <c r="D37" s="323"/>
      <c r="E37" s="324"/>
      <c r="F37" s="324"/>
      <c r="G37" s="324"/>
      <c r="H37" s="147" t="str">
        <f>INDEX(本职技能!$A$2:$GW$66,MATCH(人物卡!C36,本职技能!$A$2:$A$66,0)+1,MATCH(人物卡!$N$5,本职技能!$A$1:$GW$1,0))</f>
        <v xml:space="preserve"> </v>
      </c>
      <c r="I37" s="325" t="str">
        <f>IF(ISNA(LOOKUP(E37,分支技能!K4:K10,分支技能!L4:L10)),"0",LOOKUP(E37,分支技能!K4:K10,分支技能!L4:L10))</f>
        <v>0</v>
      </c>
      <c r="J37" s="274"/>
      <c r="K37" s="286"/>
      <c r="L37" s="268"/>
      <c r="M37" s="269"/>
      <c r="N37" s="269"/>
      <c r="O37" s="269"/>
      <c r="P37" s="269"/>
      <c r="Q37" s="270">
        <f t="shared" si="4"/>
        <v>0</v>
      </c>
      <c r="R37" s="270"/>
      <c r="S37" s="270">
        <f t="shared" si="5"/>
        <v>0</v>
      </c>
      <c r="T37" s="270"/>
      <c r="U37" s="270">
        <f t="shared" si="6"/>
        <v>0</v>
      </c>
      <c r="V37" s="271"/>
      <c r="W37" s="160" t="s">
        <v>53</v>
      </c>
      <c r="X37" s="272" t="s">
        <v>104</v>
      </c>
      <c r="Y37" s="273"/>
      <c r="Z37" s="309"/>
      <c r="AA37" s="326"/>
      <c r="AB37" s="165" t="str">
        <f>INDEX(本职技能!$A$2:$GW$66,MATCH(X36,本职技能!$A$2:$A$66,0)+1,MATCH(人物卡!$N$5,本职技能!$A$1:$GW$1,0))</f>
        <v xml:space="preserve"> </v>
      </c>
      <c r="AC37" s="317">
        <v>10</v>
      </c>
      <c r="AD37" s="318"/>
      <c r="AE37" s="327"/>
      <c r="AF37" s="328"/>
      <c r="AG37" s="329"/>
      <c r="AH37" s="329"/>
      <c r="AI37" s="329"/>
      <c r="AJ37" s="329"/>
      <c r="AK37" s="318">
        <f t="shared" ref="AK37" si="10">SUM(AC37:AJ37)</f>
        <v>10</v>
      </c>
      <c r="AL37" s="318"/>
      <c r="AM37" s="318">
        <f t="shared" ref="AM37" si="11">INT(AK37/2)</f>
        <v>5</v>
      </c>
      <c r="AN37" s="318"/>
      <c r="AO37" s="318">
        <f t="shared" ref="AO37" si="12">INT(AK37/5)</f>
        <v>2</v>
      </c>
      <c r="AP37" s="330"/>
      <c r="AR37" s="652"/>
      <c r="AS37" s="653"/>
      <c r="AT37" s="143"/>
      <c r="AU37" s="180"/>
    </row>
    <row r="38" spans="1:47" ht="16.5" customHeight="1" x14ac:dyDescent="0.2">
      <c r="A38" s="142"/>
      <c r="B38" s="141" t="s">
        <v>53</v>
      </c>
      <c r="C38" s="319" t="s">
        <v>102</v>
      </c>
      <c r="D38" s="320"/>
      <c r="E38" s="321"/>
      <c r="F38" s="321"/>
      <c r="G38" s="321"/>
      <c r="H38" s="146" t="str">
        <f>INDEX(本职技能!$A$2:$GW$66,MATCH(人物卡!C36,本职技能!$A$2:$A$66,0)+2,MATCH(人物卡!$N$5,本职技能!$A$1:$GW$1,0))</f>
        <v xml:space="preserve"> </v>
      </c>
      <c r="I38" s="331" t="str">
        <f>IF(ISNA(LOOKUP(E38,分支技能!K4:K10,分支技能!L4:L10)),"0",LOOKUP(E38,分支技能!K4:K10,分支技能!L4:L10))</f>
        <v>0</v>
      </c>
      <c r="J38" s="332"/>
      <c r="K38" s="287"/>
      <c r="L38" s="288"/>
      <c r="M38" s="279"/>
      <c r="N38" s="279"/>
      <c r="O38" s="279"/>
      <c r="P38" s="279"/>
      <c r="Q38" s="280">
        <f t="shared" si="4"/>
        <v>0</v>
      </c>
      <c r="R38" s="280"/>
      <c r="S38" s="280">
        <f t="shared" si="5"/>
        <v>0</v>
      </c>
      <c r="T38" s="280"/>
      <c r="U38" s="280">
        <f t="shared" si="6"/>
        <v>0</v>
      </c>
      <c r="V38" s="281"/>
      <c r="W38" s="161" t="s">
        <v>53</v>
      </c>
      <c r="X38" s="282" t="s">
        <v>105</v>
      </c>
      <c r="Y38" s="283"/>
      <c r="Z38" s="283"/>
      <c r="AA38" s="283"/>
      <c r="AB38" s="164" t="str">
        <f>INDEX(本职技能!$A$2:$GW$66,MATCH(X38,本职技能!$A$2:$A$66,0),MATCH(人物卡!$N$5,本职技能!$A$1:$GW$1,0))</f>
        <v xml:space="preserve"> </v>
      </c>
      <c r="AC38" s="284">
        <v>20</v>
      </c>
      <c r="AD38" s="280"/>
      <c r="AE38" s="287"/>
      <c r="AF38" s="288"/>
      <c r="AG38" s="279"/>
      <c r="AH38" s="279"/>
      <c r="AI38" s="279"/>
      <c r="AJ38" s="279"/>
      <c r="AK38" s="280">
        <f t="shared" ref="AK38" si="13">SUM(AC38:AJ38)</f>
        <v>20</v>
      </c>
      <c r="AL38" s="280"/>
      <c r="AM38" s="280">
        <f t="shared" ref="AM38" si="14">INT(AK38/2)</f>
        <v>10</v>
      </c>
      <c r="AN38" s="280"/>
      <c r="AO38" s="280">
        <f t="shared" ref="AO38" si="15">INT(AK38/5)</f>
        <v>4</v>
      </c>
      <c r="AP38" s="285"/>
      <c r="AR38" s="652"/>
      <c r="AS38" s="653"/>
      <c r="AT38" s="143"/>
      <c r="AU38" s="180"/>
    </row>
    <row r="39" spans="1:47" ht="16.5" customHeight="1" x14ac:dyDescent="0.2">
      <c r="B39" s="140" t="s">
        <v>53</v>
      </c>
      <c r="C39" s="266" t="s">
        <v>106</v>
      </c>
      <c r="D39" s="266"/>
      <c r="E39" s="266"/>
      <c r="F39" s="266"/>
      <c r="G39" s="266"/>
      <c r="H39" s="147" t="str">
        <f>INDEX(本职技能!$A$2:$GW$66,MATCH(人物卡!C39,本职技能!$A$2:$A$66,0),MATCH(人物卡!$N$5,本职技能!$A$1:$GW$1,0))</f>
        <v xml:space="preserve"> </v>
      </c>
      <c r="I39" s="333">
        <v>30</v>
      </c>
      <c r="J39" s="334"/>
      <c r="K39" s="286"/>
      <c r="L39" s="268"/>
      <c r="M39" s="269"/>
      <c r="N39" s="269"/>
      <c r="O39" s="269"/>
      <c r="P39" s="269"/>
      <c r="Q39" s="270">
        <f t="shared" si="4"/>
        <v>30</v>
      </c>
      <c r="R39" s="270"/>
      <c r="S39" s="270">
        <f t="shared" si="5"/>
        <v>15</v>
      </c>
      <c r="T39" s="270"/>
      <c r="U39" s="270">
        <f t="shared" si="6"/>
        <v>6</v>
      </c>
      <c r="V39" s="271"/>
      <c r="W39" s="160" t="s">
        <v>53</v>
      </c>
      <c r="X39" s="272" t="s">
        <v>107</v>
      </c>
      <c r="Y39" s="273"/>
      <c r="Z39" s="273"/>
      <c r="AA39" s="273"/>
      <c r="AB39" s="165" t="str">
        <f>INDEX(本职技能!$A$2:$GW$66,MATCH(X39,本职技能!$A$2:$A$66,0),MATCH(人物卡!$N$5,本职技能!$A$1:$GW$1,0))</f>
        <v xml:space="preserve"> </v>
      </c>
      <c r="AC39" s="317">
        <v>20</v>
      </c>
      <c r="AD39" s="318"/>
      <c r="AE39" s="327"/>
      <c r="AF39" s="328"/>
      <c r="AG39" s="329"/>
      <c r="AH39" s="329"/>
      <c r="AI39" s="329"/>
      <c r="AJ39" s="329"/>
      <c r="AK39" s="318">
        <f t="shared" ref="AK39" si="16">SUM(AC39:AJ39)</f>
        <v>20</v>
      </c>
      <c r="AL39" s="318"/>
      <c r="AM39" s="318">
        <f t="shared" ref="AM39" si="17">INT(AK39/2)</f>
        <v>10</v>
      </c>
      <c r="AN39" s="318"/>
      <c r="AO39" s="318">
        <f t="shared" ref="AO39" si="18">INT(AK39/5)</f>
        <v>4</v>
      </c>
      <c r="AP39" s="330"/>
      <c r="AR39" s="652"/>
      <c r="AS39" s="653"/>
      <c r="AT39" s="143"/>
      <c r="AU39" s="180"/>
    </row>
    <row r="40" spans="1:47" ht="16.5" customHeight="1" x14ac:dyDescent="0.2">
      <c r="B40" s="141" t="s">
        <v>53</v>
      </c>
      <c r="C40" s="276" t="s">
        <v>108</v>
      </c>
      <c r="D40" s="276"/>
      <c r="E40" s="276"/>
      <c r="F40" s="276"/>
      <c r="G40" s="276"/>
      <c r="H40" s="146" t="str">
        <f>INDEX(本职技能!$A$2:$GW$66,MATCH(人物卡!C40,本职技能!$A$2:$A$66,0),MATCH(人物卡!$N$5,本职技能!$A$1:$GW$1,0))</f>
        <v xml:space="preserve"> </v>
      </c>
      <c r="I40" s="284">
        <v>5</v>
      </c>
      <c r="J40" s="280"/>
      <c r="K40" s="287"/>
      <c r="L40" s="288"/>
      <c r="M40" s="279"/>
      <c r="N40" s="279"/>
      <c r="O40" s="279"/>
      <c r="P40" s="279"/>
      <c r="Q40" s="280">
        <f t="shared" si="4"/>
        <v>5</v>
      </c>
      <c r="R40" s="280"/>
      <c r="S40" s="280">
        <f t="shared" si="5"/>
        <v>2</v>
      </c>
      <c r="T40" s="280"/>
      <c r="U40" s="280">
        <f t="shared" si="6"/>
        <v>1</v>
      </c>
      <c r="V40" s="281"/>
      <c r="W40" s="161" t="s">
        <v>53</v>
      </c>
      <c r="X40" s="282" t="s">
        <v>109</v>
      </c>
      <c r="Y40" s="283"/>
      <c r="Z40" s="283"/>
      <c r="AA40" s="283"/>
      <c r="AB40" s="164" t="str">
        <f>INDEX(本职技能!$A$2:$GW$66,MATCH(X40,本职技能!$A$2:$A$66,0),MATCH(人物卡!$N$5,本职技能!$A$1:$GW$1,0))</f>
        <v xml:space="preserve"> </v>
      </c>
      <c r="AC40" s="284">
        <v>10</v>
      </c>
      <c r="AD40" s="280"/>
      <c r="AE40" s="287"/>
      <c r="AF40" s="288"/>
      <c r="AG40" s="279"/>
      <c r="AH40" s="279"/>
      <c r="AI40" s="279"/>
      <c r="AJ40" s="279"/>
      <c r="AK40" s="280">
        <f t="shared" ref="AK40" si="19">SUM(AC40:AJ40)</f>
        <v>10</v>
      </c>
      <c r="AL40" s="280"/>
      <c r="AM40" s="280">
        <f t="shared" ref="AM40" si="20">INT(AK40/2)</f>
        <v>5</v>
      </c>
      <c r="AN40" s="280"/>
      <c r="AO40" s="280">
        <f t="shared" ref="AO40" si="21">INT(AK40/5)</f>
        <v>2</v>
      </c>
      <c r="AP40" s="285"/>
      <c r="AR40" s="652"/>
      <c r="AS40" s="653"/>
      <c r="AT40" s="143"/>
      <c r="AU40" s="180"/>
    </row>
    <row r="41" spans="1:47" ht="16.5" customHeight="1" x14ac:dyDescent="0.2">
      <c r="B41" s="140" t="s">
        <v>53</v>
      </c>
      <c r="C41" s="266" t="s">
        <v>110</v>
      </c>
      <c r="D41" s="266"/>
      <c r="E41" s="266"/>
      <c r="F41" s="266"/>
      <c r="G41" s="266"/>
      <c r="H41" s="147" t="str">
        <f>INDEX(本职技能!$A$2:$GW$66,MATCH(人物卡!C41,本职技能!$A$2:$A$66,0),MATCH(人物卡!$N$5,本职技能!$A$1:$GW$1,0))</f>
        <v xml:space="preserve"> </v>
      </c>
      <c r="I41" s="335">
        <v>15</v>
      </c>
      <c r="J41" s="336"/>
      <c r="K41" s="286"/>
      <c r="L41" s="268"/>
      <c r="M41" s="269"/>
      <c r="N41" s="269"/>
      <c r="O41" s="269"/>
      <c r="P41" s="269"/>
      <c r="Q41" s="270">
        <f t="shared" si="4"/>
        <v>15</v>
      </c>
      <c r="R41" s="270"/>
      <c r="S41" s="270">
        <f t="shared" si="5"/>
        <v>7</v>
      </c>
      <c r="T41" s="270"/>
      <c r="U41" s="270">
        <f t="shared" si="6"/>
        <v>3</v>
      </c>
      <c r="V41" s="271"/>
      <c r="W41" s="160" t="s">
        <v>53</v>
      </c>
      <c r="X41" s="272" t="s">
        <v>111</v>
      </c>
      <c r="Y41" s="273"/>
      <c r="Z41" s="309" t="s">
        <v>112</v>
      </c>
      <c r="AA41" s="309"/>
      <c r="AB41" s="165" t="str">
        <f>INDEX(本职技能!$A$2:$GW$66,MATCH(X41,本职技能!$A$2:$A$66,0),MATCH(人物卡!$N$5,本职技能!$A$1:$GW$1,0))</f>
        <v xml:space="preserve"> </v>
      </c>
      <c r="AC41" s="317">
        <f>LOOKUP(Z41,分支技能!N4:N9,分支技能!O4:O9)</f>
        <v>5</v>
      </c>
      <c r="AD41" s="318"/>
      <c r="AE41" s="327"/>
      <c r="AF41" s="328"/>
      <c r="AG41" s="329"/>
      <c r="AH41" s="329"/>
      <c r="AI41" s="329"/>
      <c r="AJ41" s="329"/>
      <c r="AK41" s="318">
        <f t="shared" ref="AK41" si="22">SUM(AC41:AJ41)</f>
        <v>5</v>
      </c>
      <c r="AL41" s="318"/>
      <c r="AM41" s="318">
        <f t="shared" ref="AM41" si="23">INT(AK41/2)</f>
        <v>2</v>
      </c>
      <c r="AN41" s="318"/>
      <c r="AO41" s="318">
        <f t="shared" ref="AO41" si="24">INT(AK41/5)</f>
        <v>1</v>
      </c>
      <c r="AP41" s="330"/>
      <c r="AR41" s="652"/>
      <c r="AS41" s="653"/>
      <c r="AT41" s="143"/>
      <c r="AU41" s="180"/>
    </row>
    <row r="42" spans="1:47" ht="16.5" customHeight="1" x14ac:dyDescent="0.2">
      <c r="B42" s="141" t="s">
        <v>53</v>
      </c>
      <c r="C42" s="276" t="s">
        <v>113</v>
      </c>
      <c r="D42" s="276"/>
      <c r="E42" s="276"/>
      <c r="F42" s="276"/>
      <c r="G42" s="276"/>
      <c r="H42" s="146" t="str">
        <f>INDEX(本职技能!$A$2:$GW$66,MATCH(人物卡!C42,本职技能!$A$2:$A$66,0),MATCH(人物卡!$N$5,本职技能!$A$1:$GW$1,0))</f>
        <v xml:space="preserve"> </v>
      </c>
      <c r="I42" s="337">
        <v>20</v>
      </c>
      <c r="J42" s="338"/>
      <c r="K42" s="287"/>
      <c r="L42" s="288"/>
      <c r="M42" s="279"/>
      <c r="N42" s="279"/>
      <c r="O42" s="279"/>
      <c r="P42" s="279"/>
      <c r="Q42" s="280">
        <f t="shared" si="4"/>
        <v>20</v>
      </c>
      <c r="R42" s="280"/>
      <c r="S42" s="280">
        <f t="shared" si="5"/>
        <v>10</v>
      </c>
      <c r="T42" s="280"/>
      <c r="U42" s="280">
        <f t="shared" si="6"/>
        <v>4</v>
      </c>
      <c r="V42" s="281"/>
      <c r="W42" s="161" t="s">
        <v>53</v>
      </c>
      <c r="X42" s="282" t="s">
        <v>114</v>
      </c>
      <c r="Y42" s="283"/>
      <c r="Z42" s="294"/>
      <c r="AA42" s="297"/>
      <c r="AB42" s="164" t="str">
        <f>INDEX(本职技能!$A$2:$GW$66,MATCH(X42,本职技能!$A$2:$A$66,0),MATCH(人物卡!$N$5,本职技能!$A$1:$GW$1,0))</f>
        <v xml:space="preserve"> </v>
      </c>
      <c r="AC42" s="288">
        <v>1</v>
      </c>
      <c r="AD42" s="279"/>
      <c r="AE42" s="287"/>
      <c r="AF42" s="288"/>
      <c r="AG42" s="279"/>
      <c r="AH42" s="279"/>
      <c r="AI42" s="279"/>
      <c r="AJ42" s="279"/>
      <c r="AK42" s="280">
        <f t="shared" ref="AK42" si="25">SUM(AC42:AJ42)</f>
        <v>1</v>
      </c>
      <c r="AL42" s="280"/>
      <c r="AM42" s="280">
        <f t="shared" ref="AM42" si="26">INT(AK42/2)</f>
        <v>0</v>
      </c>
      <c r="AN42" s="280"/>
      <c r="AO42" s="280">
        <f t="shared" ref="AO42" si="27">INT(AK42/5)</f>
        <v>0</v>
      </c>
      <c r="AP42" s="285"/>
      <c r="AR42" s="652"/>
      <c r="AS42" s="653"/>
      <c r="AT42" s="143"/>
      <c r="AU42" s="180"/>
    </row>
    <row r="43" spans="1:47" ht="16.5" customHeight="1" x14ac:dyDescent="0.2">
      <c r="B43" s="140" t="s">
        <v>53</v>
      </c>
      <c r="C43" s="339" t="s">
        <v>115</v>
      </c>
      <c r="D43" s="340"/>
      <c r="E43" s="309"/>
      <c r="F43" s="309"/>
      <c r="G43" s="309"/>
      <c r="H43" s="147" t="str">
        <f>INDEX(本职技能!$A$2:$GW$66,MATCH(人物卡!C43,本职技能!$A$2:$A$66,0),MATCH(人物卡!$N$5,本职技能!$A$1:$GW$1,0))</f>
        <v xml:space="preserve"> </v>
      </c>
      <c r="I43" s="333">
        <v>1</v>
      </c>
      <c r="J43" s="334"/>
      <c r="K43" s="286"/>
      <c r="L43" s="268"/>
      <c r="M43" s="269"/>
      <c r="N43" s="269"/>
      <c r="O43" s="269"/>
      <c r="P43" s="269"/>
      <c r="Q43" s="270">
        <f t="shared" si="4"/>
        <v>1</v>
      </c>
      <c r="R43" s="270"/>
      <c r="S43" s="270">
        <f t="shared" si="5"/>
        <v>0</v>
      </c>
      <c r="T43" s="270"/>
      <c r="U43" s="270">
        <f t="shared" si="6"/>
        <v>0</v>
      </c>
      <c r="V43" s="271"/>
      <c r="W43" s="160" t="s">
        <v>53</v>
      </c>
      <c r="X43" s="272"/>
      <c r="Y43" s="273"/>
      <c r="Z43" s="273"/>
      <c r="AA43" s="341"/>
      <c r="AB43" s="166"/>
      <c r="AC43" s="268"/>
      <c r="AD43" s="269"/>
      <c r="AE43" s="286"/>
      <c r="AF43" s="268"/>
      <c r="AG43" s="269"/>
      <c r="AH43" s="269"/>
      <c r="AI43" s="269"/>
      <c r="AJ43" s="269"/>
      <c r="AK43" s="270">
        <f t="shared" si="7"/>
        <v>0</v>
      </c>
      <c r="AL43" s="270"/>
      <c r="AM43" s="270">
        <f t="shared" si="8"/>
        <v>0</v>
      </c>
      <c r="AN43" s="270"/>
      <c r="AO43" s="270">
        <f t="shared" si="9"/>
        <v>0</v>
      </c>
      <c r="AP43" s="275"/>
      <c r="AR43" s="652"/>
      <c r="AS43" s="653"/>
      <c r="AT43" s="143"/>
      <c r="AU43" s="180"/>
    </row>
    <row r="44" spans="1:47" ht="16.5" customHeight="1" x14ac:dyDescent="0.2">
      <c r="B44" s="141" t="s">
        <v>53</v>
      </c>
      <c r="C44" s="312" t="s">
        <v>115</v>
      </c>
      <c r="D44" s="313"/>
      <c r="E44" s="294"/>
      <c r="F44" s="294"/>
      <c r="G44" s="294"/>
      <c r="H44" s="146" t="str">
        <f>INDEX(本职技能!$A$2:$GW$66,MATCH(人物卡!C44,本职技能!$A$2:$A$66,0),MATCH(人物卡!$N$5,本职技能!$A$1:$GW$1,0))</f>
        <v xml:space="preserve"> </v>
      </c>
      <c r="I44" s="284">
        <v>1</v>
      </c>
      <c r="J44" s="280"/>
      <c r="K44" s="287"/>
      <c r="L44" s="288"/>
      <c r="M44" s="279"/>
      <c r="N44" s="279"/>
      <c r="O44" s="279"/>
      <c r="P44" s="279"/>
      <c r="Q44" s="280">
        <f t="shared" si="4"/>
        <v>1</v>
      </c>
      <c r="R44" s="280"/>
      <c r="S44" s="280">
        <f t="shared" si="5"/>
        <v>0</v>
      </c>
      <c r="T44" s="280"/>
      <c r="U44" s="280">
        <f t="shared" si="6"/>
        <v>0</v>
      </c>
      <c r="V44" s="281"/>
      <c r="W44" s="161" t="s">
        <v>53</v>
      </c>
      <c r="X44" s="282"/>
      <c r="Y44" s="283"/>
      <c r="Z44" s="283"/>
      <c r="AA44" s="342"/>
      <c r="AB44" s="167"/>
      <c r="AC44" s="288"/>
      <c r="AD44" s="279"/>
      <c r="AE44" s="287"/>
      <c r="AF44" s="288"/>
      <c r="AG44" s="279"/>
      <c r="AH44" s="279"/>
      <c r="AI44" s="279"/>
      <c r="AJ44" s="279"/>
      <c r="AK44" s="280">
        <f t="shared" si="7"/>
        <v>0</v>
      </c>
      <c r="AL44" s="280"/>
      <c r="AM44" s="280">
        <f t="shared" si="8"/>
        <v>0</v>
      </c>
      <c r="AN44" s="280"/>
      <c r="AO44" s="280">
        <f t="shared" si="9"/>
        <v>0</v>
      </c>
      <c r="AP44" s="285"/>
      <c r="AR44" s="652"/>
      <c r="AS44" s="653"/>
      <c r="AT44" s="143"/>
      <c r="AU44" s="180"/>
    </row>
    <row r="45" spans="1:47" ht="16.5" customHeight="1" x14ac:dyDescent="0.2">
      <c r="B45" s="140" t="s">
        <v>53</v>
      </c>
      <c r="C45" s="339" t="s">
        <v>115</v>
      </c>
      <c r="D45" s="340"/>
      <c r="E45" s="309"/>
      <c r="F45" s="309"/>
      <c r="G45" s="309"/>
      <c r="H45" s="147" t="str">
        <f>INDEX(本职技能!$A$2:$GW$66,MATCH(人物卡!C45,本职技能!$A$2:$A$66,0),MATCH(人物卡!$N$5,本职技能!$A$1:$GW$1,0))</f>
        <v xml:space="preserve"> </v>
      </c>
      <c r="I45" s="274">
        <v>1</v>
      </c>
      <c r="J45" s="270"/>
      <c r="K45" s="286"/>
      <c r="L45" s="268"/>
      <c r="M45" s="269"/>
      <c r="N45" s="269"/>
      <c r="O45" s="269"/>
      <c r="P45" s="269"/>
      <c r="Q45" s="270">
        <f t="shared" si="4"/>
        <v>1</v>
      </c>
      <c r="R45" s="270"/>
      <c r="S45" s="270">
        <f t="shared" si="5"/>
        <v>0</v>
      </c>
      <c r="T45" s="270"/>
      <c r="U45" s="270">
        <f t="shared" si="6"/>
        <v>0</v>
      </c>
      <c r="V45" s="271"/>
      <c r="W45" s="160" t="s">
        <v>53</v>
      </c>
      <c r="X45" s="272"/>
      <c r="Y45" s="273"/>
      <c r="Z45" s="273"/>
      <c r="AA45" s="341"/>
      <c r="AB45" s="166"/>
      <c r="AC45" s="268"/>
      <c r="AD45" s="269"/>
      <c r="AE45" s="286"/>
      <c r="AF45" s="268"/>
      <c r="AG45" s="269"/>
      <c r="AH45" s="269"/>
      <c r="AI45" s="269"/>
      <c r="AJ45" s="269"/>
      <c r="AK45" s="270">
        <f t="shared" si="7"/>
        <v>0</v>
      </c>
      <c r="AL45" s="270"/>
      <c r="AM45" s="270">
        <f t="shared" si="8"/>
        <v>0</v>
      </c>
      <c r="AN45" s="270"/>
      <c r="AO45" s="270">
        <f t="shared" si="9"/>
        <v>0</v>
      </c>
      <c r="AP45" s="275"/>
      <c r="AR45" s="652"/>
      <c r="AS45" s="653"/>
      <c r="AT45" s="143"/>
      <c r="AU45" s="180"/>
    </row>
    <row r="46" spans="1:47" ht="16.5" customHeight="1" x14ac:dyDescent="0.2">
      <c r="B46" s="141" t="s">
        <v>53</v>
      </c>
      <c r="C46" s="343" t="s">
        <v>116</v>
      </c>
      <c r="D46" s="344"/>
      <c r="E46" s="345" t="s">
        <v>117</v>
      </c>
      <c r="F46" s="345"/>
      <c r="G46" s="345"/>
      <c r="H46" s="148" t="str">
        <f>INDEX(本职技能!$A$2:$GW$66,MATCH(人物卡!C46,本职技能!$A$2:$A$66,0),MATCH(人物卡!$N$5,本职技能!$A$1:$GW$1,0))</f>
        <v xml:space="preserve"> </v>
      </c>
      <c r="I46" s="346">
        <f>AF5</f>
        <v>55</v>
      </c>
      <c r="J46" s="347"/>
      <c r="K46" s="348"/>
      <c r="L46" s="349"/>
      <c r="M46" s="350"/>
      <c r="N46" s="350"/>
      <c r="O46" s="350"/>
      <c r="P46" s="350"/>
      <c r="Q46" s="347">
        <f t="shared" si="4"/>
        <v>55</v>
      </c>
      <c r="R46" s="347"/>
      <c r="S46" s="347">
        <f t="shared" si="5"/>
        <v>27</v>
      </c>
      <c r="T46" s="347"/>
      <c r="U46" s="347">
        <f t="shared" si="6"/>
        <v>11</v>
      </c>
      <c r="V46" s="351"/>
      <c r="W46" s="162" t="s">
        <v>53</v>
      </c>
      <c r="X46" s="352"/>
      <c r="Y46" s="353"/>
      <c r="Z46" s="353"/>
      <c r="AA46" s="354"/>
      <c r="AB46" s="168"/>
      <c r="AC46" s="349"/>
      <c r="AD46" s="350"/>
      <c r="AE46" s="348"/>
      <c r="AF46" s="349"/>
      <c r="AG46" s="350"/>
      <c r="AH46" s="350"/>
      <c r="AI46" s="350"/>
      <c r="AJ46" s="350"/>
      <c r="AK46" s="347">
        <f t="shared" si="7"/>
        <v>0</v>
      </c>
      <c r="AL46" s="347"/>
      <c r="AM46" s="347">
        <f t="shared" si="8"/>
        <v>0</v>
      </c>
      <c r="AN46" s="347"/>
      <c r="AO46" s="347">
        <f t="shared" si="9"/>
        <v>0</v>
      </c>
      <c r="AP46" s="355"/>
      <c r="AR46" s="652"/>
      <c r="AS46" s="653"/>
      <c r="AT46" s="143"/>
      <c r="AU46" s="180"/>
    </row>
    <row r="47" spans="1:47" ht="16.5" customHeight="1" x14ac:dyDescent="0.2">
      <c r="B47" s="356" t="str">
        <f>IF(N5=0," ","职业信用范围："&amp;LOOKUP(N5,职业列表!A2:A206,职业列表!C2:C206))</f>
        <v>职业信用范围：5-40</v>
      </c>
      <c r="C47" s="356"/>
      <c r="D47" s="356"/>
      <c r="E47" s="356"/>
      <c r="F47" s="356"/>
      <c r="G47" s="356"/>
      <c r="H47" s="357"/>
      <c r="I47" s="356"/>
      <c r="J47" s="356"/>
      <c r="K47" s="358" t="str">
        <f>IF(N5=0," ","剩余职业点="&amp;LOOKUP(N5,职业列表!A2:A206,职业列表!E2:E206)-SUM(人物卡!M15:N46,人物卡!AG15:AH46)&amp;"   剩余兴趣点="&amp;Z7*2-SUM(O15:P46,AI15:AJ46))</f>
        <v>剩余职业点=0   剩余兴趣点=0</v>
      </c>
      <c r="L47" s="358"/>
      <c r="M47" s="358"/>
      <c r="N47" s="358"/>
      <c r="O47" s="358"/>
      <c r="P47" s="358"/>
      <c r="Q47" s="358"/>
      <c r="R47" s="358"/>
      <c r="S47" s="358"/>
      <c r="T47" s="159"/>
      <c r="U47" s="163"/>
      <c r="V47" s="163"/>
      <c r="W47" s="143"/>
      <c r="X47" s="143"/>
      <c r="Y47" s="143"/>
      <c r="Z47" s="143"/>
      <c r="AA47" s="143"/>
      <c r="AB47" s="143"/>
      <c r="AC47" s="143"/>
      <c r="AD47" s="143"/>
      <c r="AE47" s="359"/>
      <c r="AF47" s="359"/>
      <c r="AG47" s="359"/>
      <c r="AH47" s="359"/>
      <c r="AI47" s="359"/>
      <c r="AJ47" s="359"/>
      <c r="AK47" s="359"/>
      <c r="AL47" s="359"/>
      <c r="AM47" s="359"/>
      <c r="AN47" s="169"/>
      <c r="AO47" s="143"/>
      <c r="AP47" s="143"/>
      <c r="AR47" s="652"/>
      <c r="AS47" s="653"/>
      <c r="AT47" s="143"/>
      <c r="AU47" s="180"/>
    </row>
    <row r="48" spans="1:47" ht="16.5" customHeight="1" x14ac:dyDescent="0.2">
      <c r="B48" s="360" t="s">
        <v>118</v>
      </c>
      <c r="C48" s="361"/>
      <c r="D48" s="361"/>
      <c r="E48" s="361"/>
      <c r="F48" s="361"/>
      <c r="G48" s="361"/>
      <c r="H48" s="361"/>
      <c r="I48" s="361"/>
      <c r="J48" s="361"/>
      <c r="K48" s="361"/>
      <c r="L48" s="361"/>
      <c r="M48" s="361"/>
      <c r="N48" s="361"/>
      <c r="O48" s="361"/>
      <c r="P48" s="361"/>
      <c r="Q48" s="361"/>
      <c r="R48" s="361"/>
      <c r="S48" s="361"/>
      <c r="T48" s="361"/>
      <c r="U48" s="361"/>
      <c r="V48" s="361"/>
      <c r="W48" s="361"/>
      <c r="X48" s="361"/>
      <c r="Y48" s="361"/>
      <c r="Z48" s="361"/>
      <c r="AA48" s="361"/>
      <c r="AB48" s="361"/>
      <c r="AC48" s="361"/>
      <c r="AD48" s="361"/>
      <c r="AE48" s="361"/>
      <c r="AF48" s="361"/>
      <c r="AG48" s="362"/>
      <c r="AH48" s="143"/>
      <c r="AI48" s="196" t="s">
        <v>119</v>
      </c>
      <c r="AJ48" s="197"/>
      <c r="AK48" s="197"/>
      <c r="AL48" s="197"/>
      <c r="AM48" s="197"/>
      <c r="AN48" s="197"/>
      <c r="AO48" s="197"/>
      <c r="AP48" s="198"/>
      <c r="AR48" s="652"/>
      <c r="AS48" s="653"/>
      <c r="AT48" s="143"/>
      <c r="AU48" s="180"/>
    </row>
    <row r="49" spans="2:52" ht="16.5" customHeight="1" x14ac:dyDescent="0.2">
      <c r="B49" s="363" t="s">
        <v>120</v>
      </c>
      <c r="C49" s="364"/>
      <c r="D49" s="365"/>
      <c r="E49" s="366" t="s">
        <v>121</v>
      </c>
      <c r="F49" s="364"/>
      <c r="G49" s="365"/>
      <c r="H49" s="367" t="s">
        <v>122</v>
      </c>
      <c r="I49" s="367"/>
      <c r="J49" s="367"/>
      <c r="K49" s="367" t="s">
        <v>51</v>
      </c>
      <c r="L49" s="367"/>
      <c r="M49" s="367"/>
      <c r="N49" s="367" t="s">
        <v>123</v>
      </c>
      <c r="O49" s="367"/>
      <c r="P49" s="367"/>
      <c r="Q49" s="367"/>
      <c r="R49" s="367"/>
      <c r="S49" s="368" t="s">
        <v>124</v>
      </c>
      <c r="T49" s="368"/>
      <c r="U49" s="368"/>
      <c r="V49" s="368" t="s">
        <v>125</v>
      </c>
      <c r="W49" s="368"/>
      <c r="X49" s="368"/>
      <c r="Y49" s="368" t="s">
        <v>126</v>
      </c>
      <c r="Z49" s="368"/>
      <c r="AA49" s="368"/>
      <c r="AB49" s="368" t="s">
        <v>127</v>
      </c>
      <c r="AC49" s="368"/>
      <c r="AD49" s="368"/>
      <c r="AE49" s="368" t="s">
        <v>128</v>
      </c>
      <c r="AF49" s="368"/>
      <c r="AG49" s="369"/>
      <c r="AH49" s="143"/>
      <c r="AI49" s="547" t="s">
        <v>129</v>
      </c>
      <c r="AJ49" s="548"/>
      <c r="AK49" s="548"/>
      <c r="AL49" s="548"/>
      <c r="AM49" s="549">
        <f>LOOKUP(T3+T7,附表!A2:A32,附表!B2:B32)</f>
        <v>0</v>
      </c>
      <c r="AN49" s="549"/>
      <c r="AO49" s="549"/>
      <c r="AP49" s="396"/>
      <c r="AR49" s="652"/>
      <c r="AS49" s="653"/>
      <c r="AT49" s="143"/>
      <c r="AU49" s="180"/>
    </row>
    <row r="50" spans="2:52" ht="16.5" customHeight="1" x14ac:dyDescent="0.2">
      <c r="B50" s="370" t="s">
        <v>130</v>
      </c>
      <c r="C50" s="371"/>
      <c r="D50" s="371"/>
      <c r="E50" s="213" t="s">
        <v>131</v>
      </c>
      <c r="F50" s="214"/>
      <c r="G50" s="215"/>
      <c r="H50" s="372" t="s">
        <v>98</v>
      </c>
      <c r="I50" s="372"/>
      <c r="J50" s="372"/>
      <c r="K50" s="149">
        <f>Q33</f>
        <v>55</v>
      </c>
      <c r="L50" s="150">
        <f t="shared" ref="L50:L55" si="28">INT(K50/2)</f>
        <v>27</v>
      </c>
      <c r="M50" s="150">
        <f>INT(K50/5)</f>
        <v>11</v>
      </c>
      <c r="N50" s="372" t="s">
        <v>132</v>
      </c>
      <c r="O50" s="372"/>
      <c r="P50" s="372"/>
      <c r="Q50" s="372"/>
      <c r="R50" s="372"/>
      <c r="S50" s="372" t="s">
        <v>133</v>
      </c>
      <c r="T50" s="372"/>
      <c r="U50" s="372"/>
      <c r="V50" s="372" t="s">
        <v>134</v>
      </c>
      <c r="W50" s="372"/>
      <c r="X50" s="372"/>
      <c r="Y50" s="372">
        <v>1</v>
      </c>
      <c r="Z50" s="372"/>
      <c r="AA50" s="372"/>
      <c r="AB50" s="372" t="s">
        <v>133</v>
      </c>
      <c r="AC50" s="372"/>
      <c r="AD50" s="372"/>
      <c r="AE50" s="372" t="s">
        <v>133</v>
      </c>
      <c r="AF50" s="372"/>
      <c r="AG50" s="373"/>
      <c r="AH50" s="143"/>
      <c r="AI50" s="547"/>
      <c r="AJ50" s="548"/>
      <c r="AK50" s="548"/>
      <c r="AL50" s="548"/>
      <c r="AM50" s="549"/>
      <c r="AN50" s="549"/>
      <c r="AO50" s="549"/>
      <c r="AP50" s="396"/>
      <c r="AR50" s="652"/>
      <c r="AS50" s="653"/>
      <c r="AT50" s="143"/>
      <c r="AU50" s="180"/>
    </row>
    <row r="51" spans="2:52" ht="16.5" customHeight="1" x14ac:dyDescent="0.2">
      <c r="B51" s="374"/>
      <c r="C51" s="375"/>
      <c r="D51" s="376"/>
      <c r="E51" s="377"/>
      <c r="F51" s="375"/>
      <c r="G51" s="376"/>
      <c r="H51" s="378" t="str">
        <f>IF(E51=0,"←选择武器",VLOOKUP(E51,武器列表!$A$2:$H$105,2,FALSE))</f>
        <v>←选择武器</v>
      </c>
      <c r="I51" s="379"/>
      <c r="J51" s="380"/>
      <c r="K51" s="151" t="str">
        <f>IF(E51=0," ",LOOKUP(H51,E33:E38,Q33:Q38))</f>
        <v xml:space="preserve"> </v>
      </c>
      <c r="L51" s="152" t="str">
        <f>IF(K51=" ","0",INT(K51/2))</f>
        <v>0</v>
      </c>
      <c r="M51" s="152" t="str">
        <f>IF(K51=" ","0",INT(K51/5))</f>
        <v>0</v>
      </c>
      <c r="N51" s="381" t="str">
        <f>IF(E51=0," ",VLOOKUP(E51,武器列表!$A$2:$H$105,3,FALSE))</f>
        <v xml:space="preserve"> </v>
      </c>
      <c r="O51" s="381"/>
      <c r="P51" s="381"/>
      <c r="Q51" s="381"/>
      <c r="R51" s="381"/>
      <c r="S51" s="202" t="str">
        <f>IF(E51=0," ",VLOOKUP(E51,武器列表!$A$2:$H$105,4,FALSE))</f>
        <v xml:space="preserve"> </v>
      </c>
      <c r="T51" s="202"/>
      <c r="U51" s="202"/>
      <c r="V51" s="382" t="str">
        <f>IF(E51=0," ",VLOOKUP(E51,武器列表!$A$2:$H$105,5,FALSE))</f>
        <v xml:space="preserve"> </v>
      </c>
      <c r="W51" s="382"/>
      <c r="X51" s="382"/>
      <c r="Y51" s="202" t="str">
        <f>IF(E51=0," ",VLOOKUP(E51,武器列表!$A$2:$H$105,6,FALSE))</f>
        <v xml:space="preserve"> </v>
      </c>
      <c r="Z51" s="202"/>
      <c r="AA51" s="202"/>
      <c r="AB51" s="382" t="str">
        <f>IF(E51=0," ",VLOOKUP(E51,武器列表!$A$2:$H$105,7,FALSE))</f>
        <v xml:space="preserve"> </v>
      </c>
      <c r="AC51" s="382"/>
      <c r="AD51" s="382"/>
      <c r="AE51" s="382" t="str">
        <f>IF(E51=0," ",VLOOKUP(E51,武器列表!$A$2:$H$105,8,FALSE))</f>
        <v xml:space="preserve"> </v>
      </c>
      <c r="AF51" s="382"/>
      <c r="AG51" s="383"/>
      <c r="AH51" s="143"/>
      <c r="AI51" s="514" t="s">
        <v>136</v>
      </c>
      <c r="AJ51" s="515"/>
      <c r="AK51" s="515"/>
      <c r="AL51" s="515"/>
      <c r="AM51" s="209">
        <f>LOOKUP(T3+T7,附表!A2:A32,附表!C2:C32)</f>
        <v>0</v>
      </c>
      <c r="AN51" s="209"/>
      <c r="AO51" s="209"/>
      <c r="AP51" s="516"/>
      <c r="AR51" s="652"/>
      <c r="AS51" s="653"/>
      <c r="AT51" s="143"/>
      <c r="AU51" s="180"/>
    </row>
    <row r="52" spans="2:52" ht="16.5" customHeight="1" x14ac:dyDescent="0.2">
      <c r="B52" s="384"/>
      <c r="C52" s="385"/>
      <c r="D52" s="385"/>
      <c r="E52" s="386"/>
      <c r="F52" s="387"/>
      <c r="G52" s="388"/>
      <c r="H52" s="389" t="str">
        <f>IF(E52=0,"←选择武器",VLOOKUP(E52,武器列表!$A$2:$H$105,2,FALSE))</f>
        <v>←选择武器</v>
      </c>
      <c r="I52" s="390"/>
      <c r="J52" s="391"/>
      <c r="K52" s="153" t="str">
        <f>IF(E52=0," ",LOOKUP(H52,E33:E38,Q33:Q38))</f>
        <v xml:space="preserve"> </v>
      </c>
      <c r="L52" s="154" t="str">
        <f t="shared" ref="L52:L53" si="29">IF(K52=" ","0",INT(K52/2))</f>
        <v>0</v>
      </c>
      <c r="M52" s="154" t="str">
        <f t="shared" ref="M52:M53" si="30">IF(K52=" ","0",INT(K52/5))</f>
        <v>0</v>
      </c>
      <c r="N52" s="392" t="str">
        <f>IF(E52=0," ",VLOOKUP(E52,武器列表!$A$2:$H$105,3,FALSE))</f>
        <v xml:space="preserve"> </v>
      </c>
      <c r="O52" s="393"/>
      <c r="P52" s="393"/>
      <c r="Q52" s="393"/>
      <c r="R52" s="394"/>
      <c r="S52" s="213" t="str">
        <f>IF(E52=0," ",VLOOKUP(E52,武器列表!$A$2:$H$105,4,FALSE))</f>
        <v xml:space="preserve"> </v>
      </c>
      <c r="T52" s="214"/>
      <c r="U52" s="215"/>
      <c r="V52" s="213" t="str">
        <f>IF(E52=0," ",VLOOKUP(E52,武器列表!$A$2:$H$105,5,FALSE))</f>
        <v xml:space="preserve"> </v>
      </c>
      <c r="W52" s="214"/>
      <c r="X52" s="215"/>
      <c r="Y52" s="213" t="str">
        <f>IF(E52=0," ",VLOOKUP(E52,武器列表!$A$2:$H$105,6,FALSE))</f>
        <v xml:space="preserve"> </v>
      </c>
      <c r="Z52" s="214"/>
      <c r="AA52" s="215"/>
      <c r="AB52" s="213" t="str">
        <f>IF(E52=0," ",VLOOKUP(E52,武器列表!$A$2:$H$105,7,FALSE))</f>
        <v xml:space="preserve"> </v>
      </c>
      <c r="AC52" s="214"/>
      <c r="AD52" s="215"/>
      <c r="AE52" s="372" t="str">
        <f>IF(E52=0," ",VLOOKUP(E52,武器列表!$A$2:$H$105,8,FALSE))</f>
        <v xml:space="preserve"> </v>
      </c>
      <c r="AF52" s="372"/>
      <c r="AG52" s="373"/>
      <c r="AH52" s="143"/>
      <c r="AI52" s="514"/>
      <c r="AJ52" s="515"/>
      <c r="AK52" s="515"/>
      <c r="AL52" s="515"/>
      <c r="AM52" s="209"/>
      <c r="AN52" s="209"/>
      <c r="AO52" s="209"/>
      <c r="AP52" s="516"/>
      <c r="AR52" s="652"/>
      <c r="AS52" s="653"/>
      <c r="AT52" s="143"/>
      <c r="AU52" s="180"/>
    </row>
    <row r="53" spans="2:52" ht="16.5" customHeight="1" x14ac:dyDescent="0.2">
      <c r="B53" s="374"/>
      <c r="C53" s="375"/>
      <c r="D53" s="376"/>
      <c r="E53" s="377"/>
      <c r="F53" s="375"/>
      <c r="G53" s="376"/>
      <c r="H53" s="378" t="str">
        <f>IF(E53=0,"←选择武器",VLOOKUP(E53,武器列表!$A$2:$H$105,2,FALSE))</f>
        <v>←选择武器</v>
      </c>
      <c r="I53" s="379"/>
      <c r="J53" s="380"/>
      <c r="K53" s="151" t="str">
        <f>IF(E53=0," ",LOOKUP(H53,E33:E38,Q33:Q38))</f>
        <v xml:space="preserve"> </v>
      </c>
      <c r="L53" s="152" t="str">
        <f t="shared" si="29"/>
        <v>0</v>
      </c>
      <c r="M53" s="152" t="str">
        <f t="shared" si="30"/>
        <v>0</v>
      </c>
      <c r="N53" s="381" t="str">
        <f>IF(E53=0," ",VLOOKUP(E53,武器列表!$A$2:$H$105,3,FALSE))</f>
        <v xml:space="preserve"> </v>
      </c>
      <c r="O53" s="381"/>
      <c r="P53" s="381"/>
      <c r="Q53" s="381"/>
      <c r="R53" s="381"/>
      <c r="S53" s="202" t="str">
        <f>IF(E53=0," ",VLOOKUP(E53,武器列表!$A$2:$H$105,4,FALSE))</f>
        <v xml:space="preserve"> </v>
      </c>
      <c r="T53" s="202"/>
      <c r="U53" s="202"/>
      <c r="V53" s="382" t="str">
        <f>IF(E53=0," ",VLOOKUP(E53,武器列表!$A$2:$H$105,5,FALSE))</f>
        <v xml:space="preserve"> </v>
      </c>
      <c r="W53" s="382"/>
      <c r="X53" s="382"/>
      <c r="Y53" s="202" t="str">
        <f>IF(E53=0," ",VLOOKUP(E53,武器列表!$A$2:$H$105,6,FALSE))</f>
        <v xml:space="preserve"> </v>
      </c>
      <c r="Z53" s="202"/>
      <c r="AA53" s="202"/>
      <c r="AB53" s="382" t="str">
        <f>IF(E53=0," ",VLOOKUP(E53,武器列表!$A$2:$H$105,7,FALSE))</f>
        <v xml:space="preserve"> </v>
      </c>
      <c r="AC53" s="382"/>
      <c r="AD53" s="382"/>
      <c r="AE53" s="382" t="str">
        <f>IF(E53=0," ",VLOOKUP(E53,武器列表!$A$2:$H$105,8,FALSE))</f>
        <v xml:space="preserve"> </v>
      </c>
      <c r="AF53" s="382"/>
      <c r="AG53" s="383"/>
      <c r="AH53" s="143"/>
      <c r="AI53" s="512" t="s">
        <v>137</v>
      </c>
      <c r="AJ53" s="513"/>
      <c r="AK53" s="513"/>
      <c r="AL53" s="513"/>
      <c r="AM53" s="395">
        <f>Q28</f>
        <v>60</v>
      </c>
      <c r="AN53" s="549"/>
      <c r="AO53" s="395">
        <f>S28</f>
        <v>30</v>
      </c>
      <c r="AP53" s="396"/>
      <c r="AR53" s="652"/>
      <c r="AS53" s="653"/>
      <c r="AT53" s="143"/>
      <c r="AU53" s="180"/>
    </row>
    <row r="54" spans="2:52" ht="16.5" customHeight="1" x14ac:dyDescent="0.2">
      <c r="B54" s="397"/>
      <c r="C54" s="387"/>
      <c r="D54" s="388"/>
      <c r="E54" s="386"/>
      <c r="F54" s="387"/>
      <c r="G54" s="388"/>
      <c r="H54" s="398"/>
      <c r="I54" s="399"/>
      <c r="J54" s="400"/>
      <c r="K54" s="153"/>
      <c r="L54" s="150">
        <f t="shared" si="28"/>
        <v>0</v>
      </c>
      <c r="M54" s="150">
        <f>INT(K54/5)</f>
        <v>0</v>
      </c>
      <c r="N54" s="371"/>
      <c r="O54" s="371"/>
      <c r="P54" s="371"/>
      <c r="Q54" s="371"/>
      <c r="R54" s="371"/>
      <c r="S54" s="371"/>
      <c r="T54" s="371"/>
      <c r="U54" s="371"/>
      <c r="V54" s="371"/>
      <c r="W54" s="371"/>
      <c r="X54" s="371"/>
      <c r="Y54" s="371"/>
      <c r="Z54" s="371"/>
      <c r="AA54" s="371"/>
      <c r="AB54" s="371"/>
      <c r="AC54" s="371"/>
      <c r="AD54" s="371"/>
      <c r="AE54" s="371"/>
      <c r="AF54" s="371"/>
      <c r="AG54" s="401"/>
      <c r="AH54" s="143"/>
      <c r="AI54" s="512"/>
      <c r="AJ54" s="513"/>
      <c r="AK54" s="513"/>
      <c r="AL54" s="513"/>
      <c r="AM54" s="549"/>
      <c r="AN54" s="549"/>
      <c r="AO54" s="395">
        <f>U28</f>
        <v>12</v>
      </c>
      <c r="AP54" s="396"/>
      <c r="AR54" s="652"/>
      <c r="AS54" s="653"/>
      <c r="AT54" s="143"/>
      <c r="AU54" s="180"/>
    </row>
    <row r="55" spans="2:52" ht="16.5" customHeight="1" x14ac:dyDescent="0.2">
      <c r="B55" s="402"/>
      <c r="C55" s="403"/>
      <c r="D55" s="403"/>
      <c r="E55" s="404"/>
      <c r="F55" s="405"/>
      <c r="G55" s="406"/>
      <c r="H55" s="407"/>
      <c r="I55" s="407"/>
      <c r="J55" s="407"/>
      <c r="K55" s="155"/>
      <c r="L55" s="156">
        <f t="shared" si="28"/>
        <v>0</v>
      </c>
      <c r="M55" s="156">
        <f>INT(L55/5)</f>
        <v>0</v>
      </c>
      <c r="N55" s="407"/>
      <c r="O55" s="407"/>
      <c r="P55" s="407"/>
      <c r="Q55" s="407"/>
      <c r="R55" s="407"/>
      <c r="S55" s="407"/>
      <c r="T55" s="407"/>
      <c r="U55" s="407"/>
      <c r="V55" s="407"/>
      <c r="W55" s="407"/>
      <c r="X55" s="407"/>
      <c r="Y55" s="407"/>
      <c r="Z55" s="407"/>
      <c r="AA55" s="407"/>
      <c r="AB55" s="407"/>
      <c r="AC55" s="407"/>
      <c r="AD55" s="407"/>
      <c r="AE55" s="407"/>
      <c r="AF55" s="407"/>
      <c r="AG55" s="408"/>
      <c r="AH55" s="143"/>
      <c r="AI55" s="409" t="s">
        <v>138</v>
      </c>
      <c r="AJ55" s="410"/>
      <c r="AK55" s="410"/>
      <c r="AL55" s="410"/>
      <c r="AM55" s="254"/>
      <c r="AN55" s="254"/>
      <c r="AO55" s="254"/>
      <c r="AP55" s="255"/>
      <c r="AR55" s="654"/>
      <c r="AS55" s="655"/>
      <c r="AT55" s="143"/>
      <c r="AU55" s="180"/>
    </row>
    <row r="56" spans="2:52" ht="16.5" customHeight="1" x14ac:dyDescent="0.2">
      <c r="B56" s="411" t="s">
        <v>139</v>
      </c>
      <c r="C56" s="411"/>
      <c r="D56" s="411"/>
      <c r="E56" s="411"/>
      <c r="F56" s="411"/>
      <c r="G56" s="411"/>
      <c r="H56" s="411"/>
      <c r="I56" s="411"/>
      <c r="J56" s="411"/>
      <c r="K56" s="411"/>
      <c r="L56" s="411"/>
      <c r="M56" s="411"/>
      <c r="N56" s="411"/>
      <c r="O56" s="411"/>
      <c r="P56" s="411"/>
      <c r="Q56" s="411"/>
      <c r="R56" s="411"/>
      <c r="S56" s="411"/>
      <c r="T56" s="411"/>
      <c r="U56" s="411"/>
      <c r="V56" s="411"/>
      <c r="W56" s="411"/>
      <c r="X56" s="411"/>
      <c r="Y56" s="411"/>
      <c r="Z56" s="411"/>
      <c r="AA56" s="411"/>
      <c r="AB56" s="411"/>
      <c r="AC56" s="411"/>
      <c r="AD56" s="411"/>
      <c r="AE56" s="411"/>
      <c r="AF56" s="411"/>
      <c r="AG56" s="411"/>
      <c r="AH56" s="411"/>
      <c r="AI56" s="411"/>
      <c r="AJ56" s="411"/>
      <c r="AK56" s="411"/>
      <c r="AL56" s="411"/>
      <c r="AM56" s="411"/>
      <c r="AN56" s="411"/>
      <c r="AO56" s="411"/>
      <c r="AP56" s="411"/>
      <c r="AS56" s="143"/>
      <c r="AT56" s="143"/>
      <c r="AU56" s="180"/>
    </row>
    <row r="57" spans="2:52" ht="16.5" customHeight="1" x14ac:dyDescent="0.2">
      <c r="B57" s="143"/>
      <c r="C57" s="143"/>
      <c r="D57" s="143"/>
      <c r="E57" s="143"/>
      <c r="F57" s="143"/>
      <c r="G57" s="143"/>
      <c r="H57" s="143"/>
      <c r="I57" s="143"/>
      <c r="J57" s="143"/>
      <c r="K57" s="143"/>
      <c r="L57" s="143"/>
      <c r="M57" s="143"/>
      <c r="N57" s="143"/>
      <c r="O57" s="143"/>
      <c r="P57" s="143"/>
      <c r="Q57" s="143"/>
      <c r="R57" s="143"/>
      <c r="S57" s="143"/>
      <c r="T57" s="143"/>
      <c r="U57" s="13"/>
      <c r="V57" s="143"/>
      <c r="W57" s="143"/>
      <c r="X57" s="143"/>
      <c r="Y57" s="143"/>
      <c r="Z57" s="143"/>
      <c r="AA57" s="143"/>
      <c r="AB57" s="143"/>
      <c r="AC57" s="143"/>
      <c r="AD57" s="143"/>
      <c r="AE57" s="143"/>
      <c r="AF57" s="143"/>
      <c r="AG57" s="143"/>
      <c r="AH57" s="143"/>
      <c r="AI57" s="143"/>
      <c r="AJ57" s="143"/>
      <c r="AK57" s="143"/>
      <c r="AL57" s="143"/>
      <c r="AM57" s="143"/>
      <c r="AN57" s="143"/>
      <c r="AO57" s="143"/>
      <c r="AP57" s="143"/>
      <c r="AQ57" s="179"/>
      <c r="AR57" s="178" t="s">
        <v>71</v>
      </c>
      <c r="AS57" s="13"/>
      <c r="AT57" s="13"/>
      <c r="AU57" s="180"/>
    </row>
    <row r="58" spans="2:52" ht="16.5" customHeight="1" x14ac:dyDescent="0.2">
      <c r="B58" s="196" t="s">
        <v>140</v>
      </c>
      <c r="C58" s="197"/>
      <c r="D58" s="197"/>
      <c r="E58" s="197"/>
      <c r="F58" s="197"/>
      <c r="G58" s="197"/>
      <c r="H58" s="197"/>
      <c r="I58" s="197"/>
      <c r="J58" s="197"/>
      <c r="K58" s="197"/>
      <c r="L58" s="197"/>
      <c r="M58" s="197"/>
      <c r="N58" s="197"/>
      <c r="O58" s="197"/>
      <c r="P58" s="197"/>
      <c r="Q58" s="197"/>
      <c r="R58" s="198"/>
      <c r="S58" s="143"/>
      <c r="T58" s="196" t="s">
        <v>141</v>
      </c>
      <c r="U58" s="197"/>
      <c r="V58" s="197"/>
      <c r="W58" s="197"/>
      <c r="X58" s="197"/>
      <c r="Y58" s="197"/>
      <c r="Z58" s="197"/>
      <c r="AA58" s="197"/>
      <c r="AB58" s="197"/>
      <c r="AC58" s="197"/>
      <c r="AD58" s="197"/>
      <c r="AE58" s="197"/>
      <c r="AF58" s="197"/>
      <c r="AG58" s="197"/>
      <c r="AH58" s="197"/>
      <c r="AI58" s="197"/>
      <c r="AJ58" s="197"/>
      <c r="AK58" s="197"/>
      <c r="AL58" s="197"/>
      <c r="AM58" s="197"/>
      <c r="AN58" s="197"/>
      <c r="AO58" s="197"/>
      <c r="AP58" s="198"/>
      <c r="AQ58" s="179"/>
      <c r="AR58" s="193" t="s">
        <v>142</v>
      </c>
      <c r="AS58" s="194"/>
      <c r="AT58" s="194"/>
      <c r="AU58" s="194"/>
      <c r="AV58" s="194"/>
      <c r="AW58" s="194"/>
      <c r="AX58" s="194"/>
      <c r="AY58" s="194"/>
      <c r="AZ58" s="195"/>
    </row>
    <row r="59" spans="2:52" ht="16.5" customHeight="1" x14ac:dyDescent="0.2">
      <c r="B59" s="412" t="str">
        <f>"信用评级："&amp;Q25&amp;"% / "&amp;S25&amp;"% / "&amp;U25&amp;"%"</f>
        <v>信用评级：10% / 5% / 2%</v>
      </c>
      <c r="C59" s="379"/>
      <c r="D59" s="379"/>
      <c r="E59" s="379"/>
      <c r="F59" s="379"/>
      <c r="G59" s="379"/>
      <c r="H59" s="379"/>
      <c r="I59" s="379"/>
      <c r="J59" s="413" t="str">
        <f>"生活水平："&amp;LOOKUP(Q25,{0,1,10,50,90,99},{"身无分文","贫穷","标准","小康","富裕","富豪"})</f>
        <v>生活水平：标准</v>
      </c>
      <c r="K59" s="414"/>
      <c r="L59" s="414"/>
      <c r="M59" s="414"/>
      <c r="N59" s="415"/>
      <c r="O59" s="416" t="s">
        <v>143</v>
      </c>
      <c r="P59" s="417"/>
      <c r="Q59" s="418" t="s">
        <v>144</v>
      </c>
      <c r="R59" s="419"/>
      <c r="S59" s="143"/>
      <c r="T59" s="201" t="s">
        <v>145</v>
      </c>
      <c r="U59" s="202"/>
      <c r="V59" s="202"/>
      <c r="W59" s="202"/>
      <c r="X59" s="774" t="s">
        <v>1953</v>
      </c>
      <c r="Y59" s="626"/>
      <c r="Z59" s="626"/>
      <c r="AA59" s="626"/>
      <c r="AB59" s="626"/>
      <c r="AC59" s="626"/>
      <c r="AD59" s="626"/>
      <c r="AE59" s="626"/>
      <c r="AF59" s="626"/>
      <c r="AG59" s="626"/>
      <c r="AH59" s="626"/>
      <c r="AI59" s="626"/>
      <c r="AJ59" s="626"/>
      <c r="AK59" s="626"/>
      <c r="AL59" s="626"/>
      <c r="AM59" s="626"/>
      <c r="AN59" s="626"/>
      <c r="AO59" s="626"/>
      <c r="AP59" s="627"/>
      <c r="AQ59" s="179"/>
      <c r="AR59" s="633" t="s">
        <v>145</v>
      </c>
      <c r="AS59" s="634"/>
      <c r="AT59" s="539" t="str">
        <f ca="1">INDEX(属性和掷骰!Z13:Z48,属性和掷骰!W13,1)&amp;"、"&amp;INDEX(属性和掷骰!Z13:Z48,属性和掷骰!W14,1)&amp;"、"&amp;INDEX(属性和掷骰!Z13:Z48,属性和掷骰!W15,1)&amp;N6&amp;"人"</f>
        <v>结实的、有狐臭的、死人脸的男人</v>
      </c>
      <c r="AU59" s="540"/>
      <c r="AV59" s="540"/>
      <c r="AW59" s="540"/>
      <c r="AX59" s="540"/>
      <c r="AY59" s="540"/>
      <c r="AZ59" s="541"/>
    </row>
    <row r="60" spans="2:52" ht="16.5" customHeight="1" x14ac:dyDescent="0.2">
      <c r="B60" s="420" t="s">
        <v>146</v>
      </c>
      <c r="C60" s="292"/>
      <c r="D60" s="421">
        <f>IF(Q59="日元",IF(N4="1920s",IF(Q25=0,1,IF(Q25&lt;10,Q25*2,IF(Q25&lt;50,Q25*4,IF(Q25&lt;90,Q25*12,IF(Q25&lt;99,Q25*75,30000))))),IF(Q25=0,1000,IF(Q25&lt;10,Q25*0.2&amp;"万",IF(Q25&lt;50,Q25*4000,IF(Q25&lt;90,Q25*1.2&amp;"万",IF(Q25&lt;99,Q25*7.5&amp;"万","3000万")))))),IF(Q59="人民币",IF(N4="1920s","1920年",IF(Q25=0,100,IF(Q25&lt;10,Q25*100,IF(Q25&lt;50,Q25*200,IF(Q25&lt;90,Q25*500,IF(Q25&lt;99,Q25*0.3&amp;"万","100万")))))),IF(N4="1920s",IF(Q25=0,0.5,IF(Q25&lt;10,Q25,IF(Q25&lt;50,Q25*2,IF(Q25&lt;90,Q25*5,IF(Q25&lt;99,Q25*20,50000))))),IF(Q25=0,10,IF(Q25&lt;10,Q25*20,IF(Q25&lt;50,Q25*40,IF(Q25&lt;90,Q25*100,IF(Q25&lt;99,Q25*400,"100万"))))))))</f>
        <v>400</v>
      </c>
      <c r="E60" s="421"/>
      <c r="F60" s="422"/>
      <c r="G60" s="423" t="s">
        <v>147</v>
      </c>
      <c r="H60" s="424"/>
      <c r="I60" s="424"/>
      <c r="J60" s="217">
        <v>1000</v>
      </c>
      <c r="K60" s="217"/>
      <c r="L60" s="425"/>
      <c r="M60" s="426" t="s">
        <v>148</v>
      </c>
      <c r="N60" s="426"/>
      <c r="O60" s="426"/>
      <c r="P60" s="217">
        <v>20</v>
      </c>
      <c r="Q60" s="217"/>
      <c r="R60" s="218"/>
      <c r="S60" s="143"/>
      <c r="T60" s="201"/>
      <c r="U60" s="202"/>
      <c r="V60" s="202"/>
      <c r="W60" s="202"/>
      <c r="X60" s="628"/>
      <c r="Y60" s="629"/>
      <c r="Z60" s="629"/>
      <c r="AA60" s="629"/>
      <c r="AB60" s="629"/>
      <c r="AC60" s="629"/>
      <c r="AD60" s="629"/>
      <c r="AE60" s="629"/>
      <c r="AF60" s="629"/>
      <c r="AG60" s="629"/>
      <c r="AH60" s="629"/>
      <c r="AI60" s="629"/>
      <c r="AJ60" s="629"/>
      <c r="AK60" s="629"/>
      <c r="AL60" s="629"/>
      <c r="AM60" s="629"/>
      <c r="AN60" s="629"/>
      <c r="AO60" s="629"/>
      <c r="AP60" s="630"/>
      <c r="AQ60" s="179"/>
      <c r="AR60" s="635"/>
      <c r="AS60" s="636"/>
      <c r="AT60" s="542"/>
      <c r="AU60" s="543"/>
      <c r="AV60" s="543"/>
      <c r="AW60" s="543"/>
      <c r="AX60" s="543"/>
      <c r="AY60" s="543"/>
      <c r="AZ60" s="544"/>
    </row>
    <row r="61" spans="2:52" ht="16.5" customHeight="1" x14ac:dyDescent="0.2">
      <c r="B61" s="589"/>
      <c r="C61" s="590"/>
      <c r="D61" s="590"/>
      <c r="E61" s="590"/>
      <c r="F61" s="590"/>
      <c r="G61" s="591"/>
      <c r="H61" s="591"/>
      <c r="I61" s="591"/>
      <c r="J61" s="590"/>
      <c r="K61" s="590"/>
      <c r="L61" s="590"/>
      <c r="M61" s="590"/>
      <c r="N61" s="590"/>
      <c r="O61" s="590"/>
      <c r="P61" s="590"/>
      <c r="Q61" s="590"/>
      <c r="R61" s="592"/>
      <c r="S61" s="143"/>
      <c r="T61" s="641" t="s">
        <v>149</v>
      </c>
      <c r="U61" s="642"/>
      <c r="V61" s="642"/>
      <c r="W61" s="642"/>
      <c r="X61" s="775" t="s">
        <v>1955</v>
      </c>
      <c r="Y61" s="645"/>
      <c r="Z61" s="645"/>
      <c r="AA61" s="645"/>
      <c r="AB61" s="645"/>
      <c r="AC61" s="645"/>
      <c r="AD61" s="645"/>
      <c r="AE61" s="645"/>
      <c r="AF61" s="645"/>
      <c r="AG61" s="645"/>
      <c r="AH61" s="645"/>
      <c r="AI61" s="645"/>
      <c r="AJ61" s="645"/>
      <c r="AK61" s="645"/>
      <c r="AL61" s="645"/>
      <c r="AM61" s="645"/>
      <c r="AN61" s="645"/>
      <c r="AO61" s="645"/>
      <c r="AP61" s="646"/>
      <c r="AQ61" s="179">
        <f t="shared" ref="AQ61:AQ65" ca="1" si="31">RANDBETWEEN(1,10)</f>
        <v>9</v>
      </c>
      <c r="AR61" s="637" t="s">
        <v>149</v>
      </c>
      <c r="AS61" s="638"/>
      <c r="AT61" s="508" t="str">
        <f ca="1">INDEX(属性和掷骰!AA13:AA22,人物卡!AQ61,1)</f>
        <v>金钱就是力量，我的朋友，我将竭尽全力获取我能看到的一切。”</v>
      </c>
      <c r="AU61" s="448"/>
      <c r="AV61" s="448"/>
      <c r="AW61" s="448"/>
      <c r="AX61" s="448"/>
      <c r="AY61" s="448"/>
      <c r="AZ61" s="449"/>
    </row>
    <row r="62" spans="2:52" ht="16.5" customHeight="1" x14ac:dyDescent="0.2">
      <c r="B62" s="593"/>
      <c r="C62" s="591"/>
      <c r="D62" s="591"/>
      <c r="E62" s="591"/>
      <c r="F62" s="591"/>
      <c r="G62" s="591"/>
      <c r="H62" s="591"/>
      <c r="I62" s="591"/>
      <c r="J62" s="591"/>
      <c r="K62" s="591"/>
      <c r="L62" s="591"/>
      <c r="M62" s="591"/>
      <c r="N62" s="591"/>
      <c r="O62" s="591"/>
      <c r="P62" s="591"/>
      <c r="Q62" s="591"/>
      <c r="R62" s="594"/>
      <c r="S62" s="143"/>
      <c r="T62" s="641"/>
      <c r="U62" s="642"/>
      <c r="V62" s="642"/>
      <c r="W62" s="642"/>
      <c r="X62" s="647"/>
      <c r="Y62" s="648"/>
      <c r="Z62" s="648"/>
      <c r="AA62" s="648"/>
      <c r="AB62" s="648"/>
      <c r="AC62" s="648"/>
      <c r="AD62" s="648"/>
      <c r="AE62" s="648"/>
      <c r="AF62" s="648"/>
      <c r="AG62" s="648"/>
      <c r="AH62" s="648"/>
      <c r="AI62" s="648"/>
      <c r="AJ62" s="648"/>
      <c r="AK62" s="648"/>
      <c r="AL62" s="648"/>
      <c r="AM62" s="648"/>
      <c r="AN62" s="648"/>
      <c r="AO62" s="648"/>
      <c r="AP62" s="649"/>
      <c r="AQ62" s="179"/>
      <c r="AR62" s="639"/>
      <c r="AS62" s="640"/>
      <c r="AT62" s="517"/>
      <c r="AU62" s="518"/>
      <c r="AV62" s="518"/>
      <c r="AW62" s="518"/>
      <c r="AX62" s="518"/>
      <c r="AY62" s="518"/>
      <c r="AZ62" s="519"/>
    </row>
    <row r="63" spans="2:52" ht="16.5" customHeight="1" x14ac:dyDescent="0.2">
      <c r="B63" s="593"/>
      <c r="C63" s="591"/>
      <c r="D63" s="591"/>
      <c r="E63" s="591"/>
      <c r="F63" s="591"/>
      <c r="G63" s="591"/>
      <c r="H63" s="591"/>
      <c r="I63" s="591"/>
      <c r="J63" s="591"/>
      <c r="K63" s="591"/>
      <c r="L63" s="591"/>
      <c r="M63" s="591"/>
      <c r="N63" s="591"/>
      <c r="O63" s="591"/>
      <c r="P63" s="591"/>
      <c r="Q63" s="591"/>
      <c r="R63" s="594"/>
      <c r="S63" s="143"/>
      <c r="T63" s="650" t="s">
        <v>150</v>
      </c>
      <c r="U63" s="651"/>
      <c r="V63" s="651"/>
      <c r="W63" s="651"/>
      <c r="X63" s="774" t="s">
        <v>1954</v>
      </c>
      <c r="Y63" s="626"/>
      <c r="Z63" s="626"/>
      <c r="AA63" s="626"/>
      <c r="AB63" s="626"/>
      <c r="AC63" s="626"/>
      <c r="AD63" s="626"/>
      <c r="AE63" s="626"/>
      <c r="AF63" s="626"/>
      <c r="AG63" s="626"/>
      <c r="AH63" s="626"/>
      <c r="AI63" s="626"/>
      <c r="AJ63" s="626"/>
      <c r="AK63" s="626"/>
      <c r="AL63" s="626"/>
      <c r="AM63" s="626"/>
      <c r="AN63" s="626"/>
      <c r="AO63" s="626"/>
      <c r="AP63" s="627"/>
      <c r="AQ63" s="179">
        <f t="shared" ca="1" si="31"/>
        <v>2</v>
      </c>
      <c r="AR63" s="656" t="s">
        <v>150</v>
      </c>
      <c r="AS63" s="657"/>
      <c r="AT63" s="427" t="str">
        <f ca="1">INDEX(属性和掷骰!AB13:AB22,AQ63,1)</f>
        <v>祖父辈(外祖父,祖母)</v>
      </c>
      <c r="AU63" s="428"/>
      <c r="AV63" s="428"/>
      <c r="AW63" s="428"/>
      <c r="AX63" s="428"/>
      <c r="AY63" s="428"/>
      <c r="AZ63" s="429"/>
    </row>
    <row r="64" spans="2:52" ht="16.5" customHeight="1" x14ac:dyDescent="0.2">
      <c r="B64" s="595"/>
      <c r="C64" s="596"/>
      <c r="D64" s="596"/>
      <c r="E64" s="596"/>
      <c r="F64" s="596"/>
      <c r="G64" s="596"/>
      <c r="H64" s="596"/>
      <c r="I64" s="596"/>
      <c r="J64" s="596"/>
      <c r="K64" s="596"/>
      <c r="L64" s="596"/>
      <c r="M64" s="596"/>
      <c r="N64" s="596"/>
      <c r="O64" s="596"/>
      <c r="P64" s="596"/>
      <c r="Q64" s="596"/>
      <c r="R64" s="597"/>
      <c r="S64" s="143"/>
      <c r="T64" s="650"/>
      <c r="U64" s="651"/>
      <c r="V64" s="651"/>
      <c r="W64" s="651"/>
      <c r="X64" s="628"/>
      <c r="Y64" s="629"/>
      <c r="Z64" s="629"/>
      <c r="AA64" s="629"/>
      <c r="AB64" s="629"/>
      <c r="AC64" s="629"/>
      <c r="AD64" s="629"/>
      <c r="AE64" s="629"/>
      <c r="AF64" s="629"/>
      <c r="AG64" s="629"/>
      <c r="AH64" s="629"/>
      <c r="AI64" s="629"/>
      <c r="AJ64" s="629"/>
      <c r="AK64" s="629"/>
      <c r="AL64" s="629"/>
      <c r="AM64" s="629"/>
      <c r="AN64" s="629"/>
      <c r="AO64" s="629"/>
      <c r="AP64" s="630"/>
      <c r="AQ64" s="179">
        <f t="shared" ca="1" si="31"/>
        <v>6</v>
      </c>
      <c r="AR64" s="658"/>
      <c r="AS64" s="659"/>
      <c r="AT64" s="430" t="str">
        <f ca="1">INDEX(属性和掷骰!AC13:AC22,AQ64,1)</f>
        <v>你想向他们证明自己(找到工作,搞到老婆,考到学历)</v>
      </c>
      <c r="AU64" s="431"/>
      <c r="AV64" s="431"/>
      <c r="AW64" s="431"/>
      <c r="AX64" s="431"/>
      <c r="AY64" s="431"/>
      <c r="AZ64" s="432"/>
    </row>
    <row r="65" spans="2:52" ht="16.5" customHeight="1" x14ac:dyDescent="0.2">
      <c r="B65" s="188"/>
      <c r="C65" s="188"/>
      <c r="D65" s="188"/>
      <c r="E65" s="188"/>
      <c r="F65" s="188"/>
      <c r="G65" s="188"/>
      <c r="H65" s="188"/>
      <c r="I65" s="188"/>
      <c r="J65" s="188"/>
      <c r="K65" s="188"/>
      <c r="L65" s="188"/>
      <c r="M65" s="188"/>
      <c r="N65" s="188"/>
      <c r="O65" s="188"/>
      <c r="P65" s="188"/>
      <c r="Q65" s="188"/>
      <c r="R65" s="188"/>
      <c r="S65" s="143"/>
      <c r="T65" s="208" t="s">
        <v>151</v>
      </c>
      <c r="U65" s="209"/>
      <c r="V65" s="209"/>
      <c r="W65" s="209"/>
      <c r="X65" s="775" t="s">
        <v>1956</v>
      </c>
      <c r="Y65" s="645"/>
      <c r="Z65" s="645"/>
      <c r="AA65" s="645"/>
      <c r="AB65" s="645"/>
      <c r="AC65" s="645"/>
      <c r="AD65" s="645"/>
      <c r="AE65" s="645"/>
      <c r="AF65" s="645"/>
      <c r="AG65" s="645"/>
      <c r="AH65" s="645"/>
      <c r="AI65" s="645"/>
      <c r="AJ65" s="645"/>
      <c r="AK65" s="645"/>
      <c r="AL65" s="645"/>
      <c r="AM65" s="645"/>
      <c r="AN65" s="645"/>
      <c r="AO65" s="645"/>
      <c r="AP65" s="646"/>
      <c r="AQ65" s="179">
        <f t="shared" ca="1" si="31"/>
        <v>7</v>
      </c>
      <c r="AR65" s="600" t="s">
        <v>151</v>
      </c>
      <c r="AS65" s="601"/>
      <c r="AT65" s="508" t="str">
        <f ca="1">INDEX(属性和掷骰!AD13:AD22,AQ65,1)</f>
        <v>重要之人的坟墓(另一半,孩子,爱人)</v>
      </c>
      <c r="AU65" s="448"/>
      <c r="AV65" s="448"/>
      <c r="AW65" s="448"/>
      <c r="AX65" s="448"/>
      <c r="AY65" s="448"/>
      <c r="AZ65" s="449"/>
    </row>
    <row r="66" spans="2:52" ht="16.5" customHeight="1" x14ac:dyDescent="0.2">
      <c r="B66" s="433" t="s">
        <v>152</v>
      </c>
      <c r="C66" s="434"/>
      <c r="D66" s="434"/>
      <c r="E66" s="434"/>
      <c r="F66" s="434"/>
      <c r="G66" s="434"/>
      <c r="H66" s="434"/>
      <c r="I66" s="434"/>
      <c r="J66" s="434"/>
      <c r="K66" s="434"/>
      <c r="L66" s="434"/>
      <c r="M66" s="434"/>
      <c r="N66" s="434"/>
      <c r="O66" s="434"/>
      <c r="P66" s="434"/>
      <c r="Q66" s="434"/>
      <c r="R66" s="435"/>
      <c r="S66" s="143"/>
      <c r="T66" s="208"/>
      <c r="U66" s="209"/>
      <c r="V66" s="209"/>
      <c r="W66" s="209"/>
      <c r="X66" s="647"/>
      <c r="Y66" s="648"/>
      <c r="Z66" s="648"/>
      <c r="AA66" s="648"/>
      <c r="AB66" s="648"/>
      <c r="AC66" s="648"/>
      <c r="AD66" s="648"/>
      <c r="AE66" s="648"/>
      <c r="AF66" s="648"/>
      <c r="AG66" s="648"/>
      <c r="AH66" s="648"/>
      <c r="AI66" s="648"/>
      <c r="AJ66" s="648"/>
      <c r="AK66" s="648"/>
      <c r="AL66" s="648"/>
      <c r="AM66" s="648"/>
      <c r="AN66" s="648"/>
      <c r="AO66" s="648"/>
      <c r="AP66" s="649"/>
      <c r="AQ66" s="179"/>
      <c r="AR66" s="602"/>
      <c r="AS66" s="603"/>
      <c r="AT66" s="517"/>
      <c r="AU66" s="518"/>
      <c r="AV66" s="518"/>
      <c r="AW66" s="518"/>
      <c r="AX66" s="518"/>
      <c r="AY66" s="518"/>
      <c r="AZ66" s="519"/>
    </row>
    <row r="67" spans="2:52" ht="16.5" customHeight="1" x14ac:dyDescent="0.2">
      <c r="B67" s="772" t="s">
        <v>1949</v>
      </c>
      <c r="C67" s="437"/>
      <c r="D67" s="437"/>
      <c r="E67" s="437"/>
      <c r="F67" s="437"/>
      <c r="G67" s="437"/>
      <c r="H67" s="437"/>
      <c r="I67" s="437"/>
      <c r="J67" s="437"/>
      <c r="K67" s="437"/>
      <c r="L67" s="437"/>
      <c r="M67" s="437"/>
      <c r="N67" s="437"/>
      <c r="O67" s="437"/>
      <c r="P67" s="437"/>
      <c r="Q67" s="437"/>
      <c r="R67" s="438"/>
      <c r="S67" s="143"/>
      <c r="T67" s="201" t="s">
        <v>153</v>
      </c>
      <c r="U67" s="202"/>
      <c r="V67" s="202"/>
      <c r="W67" s="202"/>
      <c r="X67" s="774" t="s">
        <v>1957</v>
      </c>
      <c r="Y67" s="626"/>
      <c r="Z67" s="626"/>
      <c r="AA67" s="626"/>
      <c r="AB67" s="626"/>
      <c r="AC67" s="626"/>
      <c r="AD67" s="626"/>
      <c r="AE67" s="626"/>
      <c r="AF67" s="626"/>
      <c r="AG67" s="626"/>
      <c r="AH67" s="626"/>
      <c r="AI67" s="626"/>
      <c r="AJ67" s="626"/>
      <c r="AK67" s="626"/>
      <c r="AL67" s="626"/>
      <c r="AM67" s="626"/>
      <c r="AN67" s="626"/>
      <c r="AO67" s="626"/>
      <c r="AP67" s="627"/>
      <c r="AQ67" s="179">
        <f ca="1">RANDBETWEEN(1,10)</f>
        <v>7</v>
      </c>
      <c r="AR67" s="633" t="s">
        <v>153</v>
      </c>
      <c r="AS67" s="634"/>
      <c r="AT67" s="539" t="str">
        <f ca="1">INDEX(属性和掷骰!AE13:AE22,AQ67,1)</f>
        <v>你发掘而不知真相的东西.(橱柜中未知语言信件,来源不明的风琴,花园挖出来的奇妙银球)</v>
      </c>
      <c r="AU67" s="540"/>
      <c r="AV67" s="540"/>
      <c r="AW67" s="540"/>
      <c r="AX67" s="540"/>
      <c r="AY67" s="540"/>
      <c r="AZ67" s="541"/>
    </row>
    <row r="68" spans="2:52" ht="16.5" customHeight="1" x14ac:dyDescent="0.2">
      <c r="B68" s="773" t="s">
        <v>1950</v>
      </c>
      <c r="C68" s="440"/>
      <c r="D68" s="440"/>
      <c r="E68" s="440"/>
      <c r="F68" s="440"/>
      <c r="G68" s="440"/>
      <c r="H68" s="440"/>
      <c r="I68" s="440"/>
      <c r="J68" s="440"/>
      <c r="K68" s="440"/>
      <c r="L68" s="440"/>
      <c r="M68" s="440"/>
      <c r="N68" s="440"/>
      <c r="O68" s="440"/>
      <c r="P68" s="440"/>
      <c r="Q68" s="440"/>
      <c r="R68" s="441"/>
      <c r="S68" s="143"/>
      <c r="T68" s="201"/>
      <c r="U68" s="202"/>
      <c r="V68" s="202"/>
      <c r="W68" s="202"/>
      <c r="X68" s="628"/>
      <c r="Y68" s="629"/>
      <c r="Z68" s="629"/>
      <c r="AA68" s="629"/>
      <c r="AB68" s="629"/>
      <c r="AC68" s="629"/>
      <c r="AD68" s="629"/>
      <c r="AE68" s="629"/>
      <c r="AF68" s="629"/>
      <c r="AG68" s="629"/>
      <c r="AH68" s="629"/>
      <c r="AI68" s="629"/>
      <c r="AJ68" s="629"/>
      <c r="AK68" s="629"/>
      <c r="AL68" s="629"/>
      <c r="AM68" s="629"/>
      <c r="AN68" s="629"/>
      <c r="AO68" s="629"/>
      <c r="AP68" s="630"/>
      <c r="AQ68" s="179"/>
      <c r="AR68" s="635"/>
      <c r="AS68" s="636"/>
      <c r="AT68" s="542"/>
      <c r="AU68" s="543"/>
      <c r="AV68" s="543"/>
      <c r="AW68" s="543"/>
      <c r="AX68" s="543"/>
      <c r="AY68" s="543"/>
      <c r="AZ68" s="544"/>
    </row>
    <row r="69" spans="2:52" ht="16.5" customHeight="1" x14ac:dyDescent="0.2">
      <c r="B69" s="772" t="s">
        <v>1951</v>
      </c>
      <c r="C69" s="437"/>
      <c r="D69" s="437"/>
      <c r="E69" s="437"/>
      <c r="F69" s="437"/>
      <c r="G69" s="437"/>
      <c r="H69" s="437"/>
      <c r="I69" s="437"/>
      <c r="J69" s="437"/>
      <c r="K69" s="437"/>
      <c r="L69" s="437"/>
      <c r="M69" s="437"/>
      <c r="N69" s="437"/>
      <c r="O69" s="437"/>
      <c r="P69" s="437"/>
      <c r="Q69" s="437"/>
      <c r="R69" s="438"/>
      <c r="S69" s="143"/>
      <c r="T69" s="208" t="s">
        <v>154</v>
      </c>
      <c r="U69" s="209"/>
      <c r="V69" s="209"/>
      <c r="W69" s="209"/>
      <c r="X69" s="775" t="s">
        <v>1958</v>
      </c>
      <c r="Y69" s="645"/>
      <c r="Z69" s="645"/>
      <c r="AA69" s="645"/>
      <c r="AB69" s="645"/>
      <c r="AC69" s="645"/>
      <c r="AD69" s="645"/>
      <c r="AE69" s="645"/>
      <c r="AF69" s="645"/>
      <c r="AG69" s="645"/>
      <c r="AH69" s="645"/>
      <c r="AI69" s="645"/>
      <c r="AJ69" s="645"/>
      <c r="AK69" s="645"/>
      <c r="AL69" s="645"/>
      <c r="AM69" s="645"/>
      <c r="AN69" s="645"/>
      <c r="AO69" s="645"/>
      <c r="AP69" s="646"/>
      <c r="AQ69" s="179">
        <f ca="1">RANDBETWEEN(1,10)</f>
        <v>5</v>
      </c>
      <c r="AR69" s="600" t="s">
        <v>154</v>
      </c>
      <c r="AS69" s="601"/>
      <c r="AT69" s="508" t="str">
        <f ca="1">INDEX(属性和掷骰!AF13:AF22,AQ69,1)</f>
        <v>赌徒;冒险家(任何事都来一遍;活在生死边缘)</v>
      </c>
      <c r="AU69" s="448"/>
      <c r="AV69" s="448"/>
      <c r="AW69" s="448"/>
      <c r="AX69" s="448"/>
      <c r="AY69" s="448"/>
      <c r="AZ69" s="449"/>
    </row>
    <row r="70" spans="2:52" ht="16.5" customHeight="1" x14ac:dyDescent="0.2">
      <c r="B70" s="773" t="s">
        <v>1952</v>
      </c>
      <c r="C70" s="440"/>
      <c r="D70" s="440"/>
      <c r="E70" s="440"/>
      <c r="F70" s="440"/>
      <c r="G70" s="440"/>
      <c r="H70" s="440"/>
      <c r="I70" s="440"/>
      <c r="J70" s="440"/>
      <c r="K70" s="440"/>
      <c r="L70" s="440"/>
      <c r="M70" s="440"/>
      <c r="N70" s="440"/>
      <c r="O70" s="440"/>
      <c r="P70" s="440"/>
      <c r="Q70" s="440"/>
      <c r="R70" s="441"/>
      <c r="S70" s="143"/>
      <c r="T70" s="208"/>
      <c r="U70" s="209"/>
      <c r="V70" s="209"/>
      <c r="W70" s="209"/>
      <c r="X70" s="647"/>
      <c r="Y70" s="648"/>
      <c r="Z70" s="648"/>
      <c r="AA70" s="648"/>
      <c r="AB70" s="648"/>
      <c r="AC70" s="648"/>
      <c r="AD70" s="648"/>
      <c r="AE70" s="648"/>
      <c r="AF70" s="648"/>
      <c r="AG70" s="648"/>
      <c r="AH70" s="648"/>
      <c r="AI70" s="648"/>
      <c r="AJ70" s="648"/>
      <c r="AK70" s="648"/>
      <c r="AL70" s="648"/>
      <c r="AM70" s="648"/>
      <c r="AN70" s="648"/>
      <c r="AO70" s="648"/>
      <c r="AP70" s="649"/>
      <c r="AQ70" s="138"/>
      <c r="AR70" s="631"/>
      <c r="AS70" s="632"/>
      <c r="AT70" s="509"/>
      <c r="AU70" s="510"/>
      <c r="AV70" s="510"/>
      <c r="AW70" s="510"/>
      <c r="AX70" s="510"/>
      <c r="AY70" s="510"/>
      <c r="AZ70" s="511"/>
    </row>
    <row r="71" spans="2:52" ht="16.5" customHeight="1" x14ac:dyDescent="0.2">
      <c r="B71" s="436"/>
      <c r="C71" s="437"/>
      <c r="D71" s="437"/>
      <c r="E71" s="437"/>
      <c r="F71" s="437"/>
      <c r="G71" s="437"/>
      <c r="H71" s="437"/>
      <c r="I71" s="437"/>
      <c r="J71" s="437"/>
      <c r="K71" s="437"/>
      <c r="L71" s="437"/>
      <c r="M71" s="437"/>
      <c r="N71" s="437"/>
      <c r="O71" s="437"/>
      <c r="P71" s="437"/>
      <c r="Q71" s="437"/>
      <c r="R71" s="438"/>
      <c r="S71" s="143"/>
      <c r="T71" s="201" t="s">
        <v>155</v>
      </c>
      <c r="U71" s="202"/>
      <c r="V71" s="202"/>
      <c r="W71" s="202"/>
      <c r="X71" s="625"/>
      <c r="Y71" s="626"/>
      <c r="Z71" s="626"/>
      <c r="AA71" s="626"/>
      <c r="AB71" s="626"/>
      <c r="AC71" s="626"/>
      <c r="AD71" s="626"/>
      <c r="AE71" s="626"/>
      <c r="AF71" s="626"/>
      <c r="AG71" s="626"/>
      <c r="AH71" s="626"/>
      <c r="AI71" s="626"/>
      <c r="AJ71" s="626"/>
      <c r="AK71" s="626"/>
      <c r="AL71" s="626"/>
      <c r="AM71" s="626"/>
      <c r="AN71" s="626"/>
      <c r="AO71" s="626"/>
      <c r="AP71" s="627"/>
      <c r="AQ71" s="138"/>
      <c r="AR71" s="192"/>
      <c r="AS71" s="192"/>
      <c r="AT71" s="13"/>
      <c r="AU71" s="13"/>
    </row>
    <row r="72" spans="2:52" ht="16.5" customHeight="1" x14ac:dyDescent="0.2">
      <c r="B72" s="439"/>
      <c r="C72" s="440"/>
      <c r="D72" s="440"/>
      <c r="E72" s="440"/>
      <c r="F72" s="440"/>
      <c r="G72" s="440"/>
      <c r="H72" s="440"/>
      <c r="I72" s="440"/>
      <c r="J72" s="440"/>
      <c r="K72" s="440"/>
      <c r="L72" s="440"/>
      <c r="M72" s="440"/>
      <c r="N72" s="440"/>
      <c r="O72" s="440"/>
      <c r="P72" s="440"/>
      <c r="Q72" s="440"/>
      <c r="R72" s="441"/>
      <c r="S72" s="143"/>
      <c r="T72" s="201"/>
      <c r="U72" s="202"/>
      <c r="V72" s="202"/>
      <c r="W72" s="202"/>
      <c r="X72" s="628"/>
      <c r="Y72" s="629"/>
      <c r="Z72" s="629"/>
      <c r="AA72" s="629"/>
      <c r="AB72" s="629"/>
      <c r="AC72" s="629"/>
      <c r="AD72" s="629"/>
      <c r="AE72" s="629"/>
      <c r="AF72" s="629"/>
      <c r="AG72" s="629"/>
      <c r="AH72" s="629"/>
      <c r="AI72" s="629"/>
      <c r="AJ72" s="629"/>
      <c r="AK72" s="629"/>
      <c r="AL72" s="629"/>
      <c r="AM72" s="629"/>
      <c r="AN72" s="629"/>
      <c r="AO72" s="629"/>
      <c r="AP72" s="630"/>
      <c r="AQ72" s="138"/>
      <c r="AR72" s="193" t="s">
        <v>156</v>
      </c>
      <c r="AS72" s="194"/>
      <c r="AT72" s="194"/>
      <c r="AU72" s="194"/>
      <c r="AV72" s="194"/>
      <c r="AW72" s="194"/>
      <c r="AX72" s="194"/>
      <c r="AY72" s="194"/>
      <c r="AZ72" s="195"/>
    </row>
    <row r="73" spans="2:52" ht="16.5" customHeight="1" x14ac:dyDescent="0.2">
      <c r="B73" s="436"/>
      <c r="C73" s="437"/>
      <c r="D73" s="437"/>
      <c r="E73" s="437"/>
      <c r="F73" s="437"/>
      <c r="G73" s="437"/>
      <c r="H73" s="437"/>
      <c r="I73" s="437"/>
      <c r="J73" s="437"/>
      <c r="K73" s="437"/>
      <c r="L73" s="437"/>
      <c r="M73" s="437"/>
      <c r="N73" s="437"/>
      <c r="O73" s="437"/>
      <c r="P73" s="437"/>
      <c r="Q73" s="437"/>
      <c r="R73" s="438"/>
      <c r="S73" s="143"/>
      <c r="T73" s="562" t="s">
        <v>157</v>
      </c>
      <c r="U73" s="563"/>
      <c r="V73" s="563"/>
      <c r="W73" s="563"/>
      <c r="X73" s="644"/>
      <c r="Y73" s="645"/>
      <c r="Z73" s="645"/>
      <c r="AA73" s="645"/>
      <c r="AB73" s="645"/>
      <c r="AC73" s="645"/>
      <c r="AD73" s="645"/>
      <c r="AE73" s="645"/>
      <c r="AF73" s="645"/>
      <c r="AG73" s="645"/>
      <c r="AH73" s="645"/>
      <c r="AI73" s="645"/>
      <c r="AJ73" s="645"/>
      <c r="AK73" s="645"/>
      <c r="AL73" s="645"/>
      <c r="AM73" s="645"/>
      <c r="AN73" s="645"/>
      <c r="AO73" s="645"/>
      <c r="AP73" s="646"/>
      <c r="AQ73" s="138"/>
      <c r="AR73" s="526" t="str">
        <f>IF(T3&lt;15,"力量:无法站起来,甚至端茶的力气都没有",IF(T3&lt;30,"力量:扔石头最多扔出5米远",IF(T3&lt;45,"力量:手无缚鸡之力",IF(T3&lt;60,"力量:普通人的力量",IF(T3&lt;75,"力量:强壮，力气很大",IF(T3&lt;90,"力量:十分强壮，力大无穷",IF(T3&lt;99,"力量:超级怪力","力量:世界举重冠军,人类极限")))))))</f>
        <v>力量:手无缚鸡之力</v>
      </c>
      <c r="AS73" s="527"/>
      <c r="AT73" s="527"/>
      <c r="AU73" s="530" t="str">
        <f>IF(Z3&lt;15,"敏捷:没有协助无法移动",IF(Z3&lt;30,"敏捷:缓慢笨拙,无法行动自如",IF(Z3&lt;45,"敏捷:笨手笨脚,小脑不发达",IF(Z3&lt;60,"敏捷:普通人的敏捷",IF(Z3&lt;75,"敏捷:比常人眼疾手快",IF(Z3&lt;90,"敏捷:能轻松躲过大部分攻击",IF(Z3&lt;99,"敏捷:高速而灵活,超凡的技艺","敏捷:闪电之博尔特,人类极限")))))))</f>
        <v>敏捷:能轻松躲过大部分攻击</v>
      </c>
      <c r="AV73" s="530"/>
      <c r="AW73" s="530"/>
      <c r="AX73" s="529" t="str">
        <f>IF(AF3&lt;15,"意志:弱者的心,没有丝毫意志力",IF(AF3&lt;30,"意志:意志力弱,经常成为别人的玩物",IF(AF3&lt;45,"意志:意志不坚,经常放纵自己",IF(AF3&lt;60,"意志:普通人水准",IF(AF3&lt;75,"意志:有自制力,善于控制自己",IF(AF3&lt;90,"意志:意志坚定,几乎从不怀疑自己的目标",IF(AF3&lt;100,"意志:对沟通不可视之物和魔法有着高潜质","意志:与灵能领域和不可视世界有着强烈的链接")))))))</f>
        <v>意志:普通人水准</v>
      </c>
      <c r="AY73" s="529"/>
      <c r="AZ73" s="532"/>
    </row>
    <row r="74" spans="2:52" ht="16.5" customHeight="1" x14ac:dyDescent="0.2">
      <c r="B74" s="439"/>
      <c r="C74" s="440"/>
      <c r="D74" s="440"/>
      <c r="E74" s="440"/>
      <c r="F74" s="440"/>
      <c r="G74" s="440"/>
      <c r="H74" s="440"/>
      <c r="I74" s="440"/>
      <c r="J74" s="440"/>
      <c r="K74" s="440"/>
      <c r="L74" s="440"/>
      <c r="M74" s="440"/>
      <c r="N74" s="440"/>
      <c r="O74" s="440"/>
      <c r="P74" s="440"/>
      <c r="Q74" s="440"/>
      <c r="R74" s="441"/>
      <c r="S74" s="143"/>
      <c r="T74" s="562"/>
      <c r="U74" s="563"/>
      <c r="V74" s="563"/>
      <c r="W74" s="563"/>
      <c r="X74" s="647"/>
      <c r="Y74" s="648"/>
      <c r="Z74" s="648"/>
      <c r="AA74" s="648"/>
      <c r="AB74" s="648"/>
      <c r="AC74" s="648"/>
      <c r="AD74" s="648"/>
      <c r="AE74" s="648"/>
      <c r="AF74" s="648"/>
      <c r="AG74" s="648"/>
      <c r="AH74" s="648"/>
      <c r="AI74" s="648"/>
      <c r="AJ74" s="648"/>
      <c r="AK74" s="648"/>
      <c r="AL74" s="648"/>
      <c r="AM74" s="648"/>
      <c r="AN74" s="648"/>
      <c r="AO74" s="648"/>
      <c r="AP74" s="649"/>
      <c r="AQ74" s="138"/>
      <c r="AR74" s="528"/>
      <c r="AS74" s="529"/>
      <c r="AT74" s="529"/>
      <c r="AU74" s="531"/>
      <c r="AV74" s="531"/>
      <c r="AW74" s="531"/>
      <c r="AX74" s="529"/>
      <c r="AY74" s="529"/>
      <c r="AZ74" s="532"/>
    </row>
    <row r="75" spans="2:52" ht="16.5" customHeight="1" x14ac:dyDescent="0.2">
      <c r="B75" s="442"/>
      <c r="C75" s="443"/>
      <c r="D75" s="443"/>
      <c r="E75" s="443"/>
      <c r="F75" s="443"/>
      <c r="G75" s="443"/>
      <c r="H75" s="443"/>
      <c r="I75" s="443"/>
      <c r="J75" s="443"/>
      <c r="K75" s="443"/>
      <c r="L75" s="443"/>
      <c r="M75" s="443"/>
      <c r="N75" s="443"/>
      <c r="O75" s="443"/>
      <c r="P75" s="443"/>
      <c r="Q75" s="443"/>
      <c r="R75" s="444"/>
      <c r="S75" s="143"/>
      <c r="T75" s="776" t="s">
        <v>1959</v>
      </c>
      <c r="U75" s="614"/>
      <c r="V75" s="614"/>
      <c r="W75" s="614"/>
      <c r="X75" s="614"/>
      <c r="Y75" s="614"/>
      <c r="Z75" s="614"/>
      <c r="AA75" s="614"/>
      <c r="AB75" s="614"/>
      <c r="AC75" s="614"/>
      <c r="AD75" s="614"/>
      <c r="AE75" s="614"/>
      <c r="AF75" s="614"/>
      <c r="AG75" s="614"/>
      <c r="AH75" s="614"/>
      <c r="AI75" s="614"/>
      <c r="AJ75" s="614"/>
      <c r="AK75" s="614"/>
      <c r="AL75" s="614"/>
      <c r="AM75" s="614"/>
      <c r="AN75" s="614"/>
      <c r="AO75" s="614"/>
      <c r="AP75" s="615"/>
      <c r="AQ75" s="138"/>
      <c r="AR75" s="533" t="str">
        <f>IF(T5&lt;15,"体质:衰弱得即将死亡",IF(T5&lt;30,"体质:常年病痛缠身,需要经常躺下休息",IF(T5&lt;45,"体质:体弱虚弱,经常生病",IF(T5&lt;60,"体质:普通人的体质",IF(T5&lt;75,"体质:身体健康,很少生病",IF(T5&lt;90,"体质:体质健硕,从不生病",IF(T5&lt;99,"体质:钢铁之躯,液氮游泳","体质:可以承受住最强的疼痛,人类极限")))))))</f>
        <v>体质:普通人的体质</v>
      </c>
      <c r="AS75" s="531"/>
      <c r="AT75" s="531"/>
      <c r="AU75" s="529" t="str">
        <f>IF(Z5&lt;15,"外貌:如此的难看,他人会对你报以恐惧/厌恶/怜悯",IF(Z5&lt;30,"外貌:十分丑陋,估计是因为受伤事故或先天如此",IF(Z5&lt;45,"外貌:其貌不扬,很少人主动搭理你",IF(Z5&lt;60,"外貌:普通得不能再普通",IF(Z5&lt;75,"外貌:长相匀称,有一点小帅",IF(Z5&lt;90,"外貌:大帅哥/大美女,每天被搭讪无数",IF(Z5&lt;99,"外貌:你见过最漂亮的人,有天然的吸引力","外貌:魅力和酷的巅峰,人类极限")))))))</f>
        <v>外貌:长相匀称,有一点小帅</v>
      </c>
      <c r="AV75" s="529"/>
      <c r="AW75" s="529"/>
      <c r="AX75" s="531" t="str">
        <f>IF(AF5&lt;10,"教育:宛如婴儿或完全失忆",IF(AF5&lt;20,"教育:任何方面都没有受过教育",IF(AF5&lt;35,"教育:小学生水准",IF(AF5&lt;50,"教育:初中生水准",IF(AF5&lt;70,"教育:高中生水准",IF(AF5&lt;80,"教育:大学专科-本科生",IF(AF5&lt;90,"教育:研究生-硕士",IF(AF5&lt;96,"教育:博士学位-教授",IF(AF5&lt;99,"教育:某研究领域的世界级权威","教育:活体百科全书,人类极限")))))))))</f>
        <v>教育:高中生水准</v>
      </c>
      <c r="AY75" s="531"/>
      <c r="AZ75" s="534"/>
    </row>
    <row r="76" spans="2:52" ht="16.5" customHeight="1" x14ac:dyDescent="0.2">
      <c r="B76" s="188"/>
      <c r="C76" s="188"/>
      <c r="D76" s="188"/>
      <c r="E76" s="188"/>
      <c r="F76" s="188"/>
      <c r="G76" s="188"/>
      <c r="H76" s="188"/>
      <c r="I76" s="188"/>
      <c r="J76" s="188"/>
      <c r="K76" s="188"/>
      <c r="L76" s="188"/>
      <c r="M76" s="188"/>
      <c r="N76" s="188"/>
      <c r="O76" s="188"/>
      <c r="P76" s="188"/>
      <c r="Q76" s="188"/>
      <c r="R76" s="188"/>
      <c r="S76" s="143"/>
      <c r="T76" s="613"/>
      <c r="U76" s="614"/>
      <c r="V76" s="614"/>
      <c r="W76" s="614"/>
      <c r="X76" s="614"/>
      <c r="Y76" s="614"/>
      <c r="Z76" s="614"/>
      <c r="AA76" s="614"/>
      <c r="AB76" s="614"/>
      <c r="AC76" s="614"/>
      <c r="AD76" s="614"/>
      <c r="AE76" s="614"/>
      <c r="AF76" s="614"/>
      <c r="AG76" s="614"/>
      <c r="AH76" s="614"/>
      <c r="AI76" s="614"/>
      <c r="AJ76" s="614"/>
      <c r="AK76" s="614"/>
      <c r="AL76" s="614"/>
      <c r="AM76" s="614"/>
      <c r="AN76" s="614"/>
      <c r="AO76" s="614"/>
      <c r="AP76" s="615"/>
      <c r="AQ76" s="138"/>
      <c r="AR76" s="533"/>
      <c r="AS76" s="531"/>
      <c r="AT76" s="531"/>
      <c r="AU76" s="529"/>
      <c r="AV76" s="529"/>
      <c r="AW76" s="529"/>
      <c r="AX76" s="531"/>
      <c r="AY76" s="531"/>
      <c r="AZ76" s="534"/>
    </row>
    <row r="77" spans="2:52" ht="16.5" customHeight="1" x14ac:dyDescent="0.2">
      <c r="B77" s="360" t="s">
        <v>158</v>
      </c>
      <c r="C77" s="361"/>
      <c r="D77" s="361"/>
      <c r="E77" s="361"/>
      <c r="F77" s="361"/>
      <c r="G77" s="361"/>
      <c r="H77" s="361"/>
      <c r="I77" s="361"/>
      <c r="J77" s="361"/>
      <c r="K77" s="361"/>
      <c r="L77" s="361"/>
      <c r="M77" s="361"/>
      <c r="N77" s="361"/>
      <c r="O77" s="361"/>
      <c r="P77" s="361"/>
      <c r="Q77" s="361"/>
      <c r="R77" s="362"/>
      <c r="S77" s="143"/>
      <c r="T77" s="613"/>
      <c r="U77" s="614"/>
      <c r="V77" s="614"/>
      <c r="W77" s="614"/>
      <c r="X77" s="614"/>
      <c r="Y77" s="614"/>
      <c r="Z77" s="614"/>
      <c r="AA77" s="614"/>
      <c r="AB77" s="614"/>
      <c r="AC77" s="614"/>
      <c r="AD77" s="614"/>
      <c r="AE77" s="614"/>
      <c r="AF77" s="614"/>
      <c r="AG77" s="614"/>
      <c r="AH77" s="614"/>
      <c r="AI77" s="614"/>
      <c r="AJ77" s="614"/>
      <c r="AK77" s="614"/>
      <c r="AL77" s="614"/>
      <c r="AM77" s="614"/>
      <c r="AN77" s="614"/>
      <c r="AO77" s="614"/>
      <c r="AP77" s="615"/>
      <c r="AQ77" s="138"/>
      <c r="AR77" s="528" t="str">
        <f>IF(T7&lt;15,"体型:婴儿",IF(T7&lt;30,"体型:小学生身材",IF(T7&lt;45,"体型:初中生身材",IF(T7&lt;60,"体型:偏瘦弱矮小的成年人",IF(T7&lt;75,"体型:普通男性身材,1米7-1米8",IF(T7&lt;90,"体型:高大或是肥胖","体型:NBA中锋/相扑选手"))))))</f>
        <v>体型:偏瘦弱矮小的成年人</v>
      </c>
      <c r="AS77" s="529"/>
      <c r="AT77" s="529"/>
      <c r="AU77" s="531" t="str">
        <f>IF(Z7&lt;15,"智力:没有智商,无法理解周遭的世界",IF(Z7&lt;30,"智力:只能理解最常用的数字或学前教育的书",IF(Z7&lt;45,"智力:智力低下,学习和理解十分吃力",IF(Z7&lt;60,"智力:普通人的智商",IF(Z7&lt;75,"智力:有些小聪明,比普通人机智一些",IF(Z7&lt;90,"智力:非常聪明,很快就可以理解深奥的知识",IF(Z7&lt;99,"智力:超凡之脑,可以理解多门语言或法则","智力:爱因斯坦、达芬奇、特斯拉，人类极限")))))))</f>
        <v>智力:有些小聪明,比普通人机智一些</v>
      </c>
      <c r="AV77" s="531"/>
      <c r="AW77" s="531"/>
      <c r="AX77" s="529" t="str">
        <f>IF(W10&lt;15,"幸运:世界上最倒霉的人，最不幸的事就是活在世上",IF(W10&lt;30,"幸运:霉运连连，人生艰险",IF(W10&lt;45,"幸运:总是在关键时刻幸运失之交臂",IF(W10&lt;60,"幸运:普通人的运气",IF(W10&lt;75,"幸运:有时会遇到意外的好运",IF(W10&lt;90,"幸运:顺风顺水，得到命运女神的垂青","幸运的化身，将一切不可能变为可能"))))))</f>
        <v>幸运:普通人的运气</v>
      </c>
      <c r="AY77" s="529"/>
      <c r="AZ77" s="532"/>
    </row>
    <row r="78" spans="2:52" ht="16.5" customHeight="1" x14ac:dyDescent="0.2">
      <c r="B78" s="436" t="s">
        <v>159</v>
      </c>
      <c r="C78" s="437"/>
      <c r="D78" s="437"/>
      <c r="E78" s="437"/>
      <c r="F78" s="437"/>
      <c r="G78" s="437"/>
      <c r="H78" s="437"/>
      <c r="I78" s="437"/>
      <c r="J78" s="437"/>
      <c r="K78" s="437"/>
      <c r="L78" s="437"/>
      <c r="M78" s="437"/>
      <c r="N78" s="437"/>
      <c r="O78" s="437"/>
      <c r="P78" s="437"/>
      <c r="Q78" s="437"/>
      <c r="R78" s="438"/>
      <c r="S78" s="143"/>
      <c r="T78" s="613"/>
      <c r="U78" s="614"/>
      <c r="V78" s="614"/>
      <c r="W78" s="614"/>
      <c r="X78" s="614"/>
      <c r="Y78" s="614"/>
      <c r="Z78" s="614"/>
      <c r="AA78" s="614"/>
      <c r="AB78" s="614"/>
      <c r="AC78" s="614"/>
      <c r="AD78" s="614"/>
      <c r="AE78" s="614"/>
      <c r="AF78" s="614"/>
      <c r="AG78" s="614"/>
      <c r="AH78" s="614"/>
      <c r="AI78" s="614"/>
      <c r="AJ78" s="614"/>
      <c r="AK78" s="614"/>
      <c r="AL78" s="614"/>
      <c r="AM78" s="614"/>
      <c r="AN78" s="614"/>
      <c r="AO78" s="614"/>
      <c r="AP78" s="615"/>
      <c r="AQ78" s="138"/>
      <c r="AR78" s="535"/>
      <c r="AS78" s="536"/>
      <c r="AT78" s="536"/>
      <c r="AU78" s="537"/>
      <c r="AV78" s="537"/>
      <c r="AW78" s="537"/>
      <c r="AX78" s="536"/>
      <c r="AY78" s="536"/>
      <c r="AZ78" s="538"/>
    </row>
    <row r="79" spans="2:52" ht="16.5" customHeight="1" x14ac:dyDescent="0.2">
      <c r="B79" s="439" t="s">
        <v>160</v>
      </c>
      <c r="C79" s="440"/>
      <c r="D79" s="440"/>
      <c r="E79" s="440"/>
      <c r="F79" s="440"/>
      <c r="G79" s="440"/>
      <c r="H79" s="440"/>
      <c r="I79" s="440"/>
      <c r="J79" s="440"/>
      <c r="K79" s="440"/>
      <c r="L79" s="440"/>
      <c r="M79" s="440"/>
      <c r="N79" s="440"/>
      <c r="O79" s="440"/>
      <c r="P79" s="440"/>
      <c r="Q79" s="440"/>
      <c r="R79" s="441"/>
      <c r="S79" s="143"/>
      <c r="T79" s="613"/>
      <c r="U79" s="614"/>
      <c r="V79" s="614"/>
      <c r="W79" s="614"/>
      <c r="X79" s="614"/>
      <c r="Y79" s="614"/>
      <c r="Z79" s="614"/>
      <c r="AA79" s="614"/>
      <c r="AB79" s="614"/>
      <c r="AC79" s="614"/>
      <c r="AD79" s="614"/>
      <c r="AE79" s="614"/>
      <c r="AF79" s="614"/>
      <c r="AG79" s="614"/>
      <c r="AH79" s="614"/>
      <c r="AI79" s="614"/>
      <c r="AJ79" s="614"/>
      <c r="AK79" s="614"/>
      <c r="AL79" s="614"/>
      <c r="AM79" s="614"/>
      <c r="AN79" s="614"/>
      <c r="AO79" s="614"/>
      <c r="AP79" s="615"/>
      <c r="AQ79" s="138"/>
      <c r="AR79" s="138"/>
      <c r="AS79" s="138"/>
      <c r="AT79" s="138"/>
    </row>
    <row r="80" spans="2:52" ht="16.5" customHeight="1" x14ac:dyDescent="0.2">
      <c r="B80" s="436"/>
      <c r="C80" s="437"/>
      <c r="D80" s="437"/>
      <c r="E80" s="437"/>
      <c r="F80" s="437"/>
      <c r="G80" s="437"/>
      <c r="H80" s="437"/>
      <c r="I80" s="437"/>
      <c r="J80" s="437"/>
      <c r="K80" s="437"/>
      <c r="L80" s="437"/>
      <c r="M80" s="437"/>
      <c r="N80" s="437"/>
      <c r="O80" s="437"/>
      <c r="P80" s="437"/>
      <c r="Q80" s="437"/>
      <c r="R80" s="438"/>
      <c r="S80" s="143"/>
      <c r="T80" s="613"/>
      <c r="U80" s="614"/>
      <c r="V80" s="614"/>
      <c r="W80" s="614"/>
      <c r="X80" s="614"/>
      <c r="Y80" s="614"/>
      <c r="Z80" s="614"/>
      <c r="AA80" s="614"/>
      <c r="AB80" s="614"/>
      <c r="AC80" s="614"/>
      <c r="AD80" s="614"/>
      <c r="AE80" s="614"/>
      <c r="AF80" s="614"/>
      <c r="AG80" s="614"/>
      <c r="AH80" s="614"/>
      <c r="AI80" s="614"/>
      <c r="AJ80" s="614"/>
      <c r="AK80" s="614"/>
      <c r="AL80" s="614"/>
      <c r="AM80" s="614"/>
      <c r="AN80" s="614"/>
      <c r="AO80" s="614"/>
      <c r="AP80" s="615"/>
      <c r="AQ80" s="138"/>
      <c r="AR80" s="445" t="s">
        <v>161</v>
      </c>
      <c r="AS80" s="446"/>
      <c r="AT80" s="13"/>
      <c r="AU80" s="193" t="s">
        <v>162</v>
      </c>
      <c r="AV80" s="194"/>
      <c r="AW80" s="194"/>
      <c r="AX80" s="194"/>
      <c r="AY80" s="194"/>
      <c r="AZ80" s="195"/>
    </row>
    <row r="81" spans="2:68" ht="16.5" customHeight="1" x14ac:dyDescent="0.2">
      <c r="B81" s="439"/>
      <c r="C81" s="440"/>
      <c r="D81" s="440"/>
      <c r="E81" s="440"/>
      <c r="F81" s="440"/>
      <c r="G81" s="440"/>
      <c r="H81" s="440"/>
      <c r="I81" s="440"/>
      <c r="J81" s="440"/>
      <c r="K81" s="440"/>
      <c r="L81" s="440"/>
      <c r="M81" s="440"/>
      <c r="N81" s="440"/>
      <c r="O81" s="440"/>
      <c r="P81" s="440"/>
      <c r="Q81" s="440"/>
      <c r="R81" s="441"/>
      <c r="S81" s="143"/>
      <c r="T81" s="613"/>
      <c r="U81" s="614"/>
      <c r="V81" s="614"/>
      <c r="W81" s="614"/>
      <c r="X81" s="614"/>
      <c r="Y81" s="614"/>
      <c r="Z81" s="614"/>
      <c r="AA81" s="614"/>
      <c r="AB81" s="614"/>
      <c r="AC81" s="614"/>
      <c r="AD81" s="614"/>
      <c r="AE81" s="614"/>
      <c r="AF81" s="614"/>
      <c r="AG81" s="614"/>
      <c r="AH81" s="614"/>
      <c r="AI81" s="614"/>
      <c r="AJ81" s="614"/>
      <c r="AK81" s="614"/>
      <c r="AL81" s="614"/>
      <c r="AM81" s="614"/>
      <c r="AN81" s="614"/>
      <c r="AO81" s="614"/>
      <c r="AP81" s="615"/>
      <c r="AQ81" s="138"/>
      <c r="AR81" s="619" t="str">
        <f>IF(N5=0," ","["&amp;LOOKUP(N5,职业列表!A2:A206,职业列表!B2:B206)&amp;"]："&amp;LOOKUP(N5,职业列表!A2:A206,职业列表!G2:G206))</f>
        <v>[罪犯-窃贼]：赃物贩子，其他的盗贼。</v>
      </c>
      <c r="AS81" s="620"/>
      <c r="AT81" s="13"/>
      <c r="AU81" s="447" t="str">
        <f>"生活水平："&amp;LOOKUP(Q25,{0,1,10,50,90,99},{"身无分文","贫穷","标准","小康","富裕","富豪"})</f>
        <v>生活水平：标准</v>
      </c>
      <c r="AV81" s="448"/>
      <c r="AW81" s="448"/>
      <c r="AX81" s="448"/>
      <c r="AY81" s="448"/>
      <c r="AZ81" s="449"/>
    </row>
    <row r="82" spans="2:68" ht="16.5" customHeight="1" x14ac:dyDescent="0.2">
      <c r="B82" s="436"/>
      <c r="C82" s="437"/>
      <c r="D82" s="437"/>
      <c r="E82" s="437"/>
      <c r="F82" s="437"/>
      <c r="G82" s="437"/>
      <c r="H82" s="437"/>
      <c r="I82" s="437"/>
      <c r="J82" s="437"/>
      <c r="K82" s="437"/>
      <c r="L82" s="437"/>
      <c r="M82" s="437"/>
      <c r="N82" s="437"/>
      <c r="O82" s="437"/>
      <c r="P82" s="437"/>
      <c r="Q82" s="437"/>
      <c r="R82" s="438"/>
      <c r="S82" s="143"/>
      <c r="T82" s="613"/>
      <c r="U82" s="614"/>
      <c r="V82" s="614"/>
      <c r="W82" s="614"/>
      <c r="X82" s="614"/>
      <c r="Y82" s="614"/>
      <c r="Z82" s="614"/>
      <c r="AA82" s="614"/>
      <c r="AB82" s="614"/>
      <c r="AC82" s="614"/>
      <c r="AD82" s="614"/>
      <c r="AE82" s="614"/>
      <c r="AF82" s="614"/>
      <c r="AG82" s="614"/>
      <c r="AH82" s="614"/>
      <c r="AI82" s="614"/>
      <c r="AJ82" s="614"/>
      <c r="AK82" s="614"/>
      <c r="AL82" s="614"/>
      <c r="AM82" s="614"/>
      <c r="AN82" s="614"/>
      <c r="AO82" s="614"/>
      <c r="AP82" s="615"/>
      <c r="AQ82" s="138"/>
      <c r="AR82" s="621"/>
      <c r="AS82" s="622"/>
      <c r="AT82" s="13"/>
      <c r="AU82" s="564" t="str">
        <f>IF(Q25=0,信誉参照表!F24,IF(Q25&lt;10,信誉参照表!F26,IF(Q25&lt;50,信誉参照表!F28,IF(Q25&lt;90,信誉参照表!F30,IF(Q25&lt;99,信誉参照表!F32,信誉参照表!F34)))))</f>
        <v>舒适的生活水平，一日三餐，偶尔下馆子。
住所：普通的家或公寓，并关租赁还是自购。外出住普通的旅馆。
旅行：会使用普通的旅行方式，不会用最高级。在现代来看，大概会有一辆自己的小车。</v>
      </c>
      <c r="AV82" s="565"/>
      <c r="AW82" s="565"/>
      <c r="AX82" s="565"/>
      <c r="AY82" s="565"/>
      <c r="AZ82" s="566"/>
    </row>
    <row r="83" spans="2:68" ht="16.5" customHeight="1" x14ac:dyDescent="0.2">
      <c r="B83" s="439"/>
      <c r="C83" s="440"/>
      <c r="D83" s="440"/>
      <c r="E83" s="440"/>
      <c r="F83" s="440"/>
      <c r="G83" s="440"/>
      <c r="H83" s="440"/>
      <c r="I83" s="440"/>
      <c r="J83" s="440"/>
      <c r="K83" s="440"/>
      <c r="L83" s="440"/>
      <c r="M83" s="440"/>
      <c r="N83" s="440"/>
      <c r="O83" s="440"/>
      <c r="P83" s="440"/>
      <c r="Q83" s="440"/>
      <c r="R83" s="441"/>
      <c r="S83" s="143"/>
      <c r="T83" s="613"/>
      <c r="U83" s="614"/>
      <c r="V83" s="614"/>
      <c r="W83" s="614"/>
      <c r="X83" s="614"/>
      <c r="Y83" s="614"/>
      <c r="Z83" s="614"/>
      <c r="AA83" s="614"/>
      <c r="AB83" s="614"/>
      <c r="AC83" s="614"/>
      <c r="AD83" s="614"/>
      <c r="AE83" s="614"/>
      <c r="AF83" s="614"/>
      <c r="AG83" s="614"/>
      <c r="AH83" s="614"/>
      <c r="AI83" s="614"/>
      <c r="AJ83" s="614"/>
      <c r="AK83" s="614"/>
      <c r="AL83" s="614"/>
      <c r="AM83" s="614"/>
      <c r="AN83" s="614"/>
      <c r="AO83" s="614"/>
      <c r="AP83" s="615"/>
      <c r="AQ83" s="138"/>
      <c r="AR83" s="621"/>
      <c r="AS83" s="622"/>
      <c r="AT83" s="13"/>
      <c r="AU83" s="567"/>
      <c r="AV83" s="568"/>
      <c r="AW83" s="568"/>
      <c r="AX83" s="568"/>
      <c r="AY83" s="568"/>
      <c r="AZ83" s="569"/>
    </row>
    <row r="84" spans="2:68" ht="16.5" customHeight="1" x14ac:dyDescent="0.2">
      <c r="B84" s="436"/>
      <c r="C84" s="437"/>
      <c r="D84" s="437"/>
      <c r="E84" s="437"/>
      <c r="F84" s="437"/>
      <c r="G84" s="437"/>
      <c r="H84" s="437"/>
      <c r="I84" s="437"/>
      <c r="J84" s="437"/>
      <c r="K84" s="437"/>
      <c r="L84" s="437"/>
      <c r="M84" s="437"/>
      <c r="N84" s="437"/>
      <c r="O84" s="437"/>
      <c r="P84" s="437"/>
      <c r="Q84" s="437"/>
      <c r="R84" s="438"/>
      <c r="S84" s="143"/>
      <c r="T84" s="616"/>
      <c r="U84" s="617"/>
      <c r="V84" s="617"/>
      <c r="W84" s="617"/>
      <c r="X84" s="617"/>
      <c r="Y84" s="617"/>
      <c r="Z84" s="617"/>
      <c r="AA84" s="617"/>
      <c r="AB84" s="617"/>
      <c r="AC84" s="617"/>
      <c r="AD84" s="617"/>
      <c r="AE84" s="617"/>
      <c r="AF84" s="617"/>
      <c r="AG84" s="617"/>
      <c r="AH84" s="617"/>
      <c r="AI84" s="617"/>
      <c r="AJ84" s="617"/>
      <c r="AK84" s="617"/>
      <c r="AL84" s="617"/>
      <c r="AM84" s="617"/>
      <c r="AN84" s="617"/>
      <c r="AO84" s="617"/>
      <c r="AP84" s="618"/>
      <c r="AQ84" s="138"/>
      <c r="AR84" s="621"/>
      <c r="AS84" s="622"/>
      <c r="AT84" s="13"/>
      <c r="AU84" s="567"/>
      <c r="AV84" s="568"/>
      <c r="AW84" s="568"/>
      <c r="AX84" s="568"/>
      <c r="AY84" s="568"/>
      <c r="AZ84" s="569"/>
    </row>
    <row r="85" spans="2:68" ht="16.5" customHeight="1" x14ac:dyDescent="0.2">
      <c r="B85" s="439"/>
      <c r="C85" s="440"/>
      <c r="D85" s="440"/>
      <c r="E85" s="440"/>
      <c r="F85" s="440"/>
      <c r="G85" s="440"/>
      <c r="H85" s="440"/>
      <c r="I85" s="440"/>
      <c r="J85" s="440"/>
      <c r="K85" s="440"/>
      <c r="L85" s="440"/>
      <c r="M85" s="440"/>
      <c r="N85" s="440"/>
      <c r="O85" s="440"/>
      <c r="P85" s="440"/>
      <c r="Q85" s="440"/>
      <c r="R85" s="441"/>
      <c r="S85" s="143"/>
      <c r="T85" s="143"/>
      <c r="U85" s="143"/>
      <c r="V85" s="143"/>
      <c r="W85" s="143"/>
      <c r="X85" s="143"/>
      <c r="Y85" s="143"/>
      <c r="Z85" s="143"/>
      <c r="AA85" s="143"/>
      <c r="AB85" s="143"/>
      <c r="AC85" s="143"/>
      <c r="AD85" s="143"/>
      <c r="AE85" s="143"/>
      <c r="AF85" s="143"/>
      <c r="AG85" s="143"/>
      <c r="AH85" s="143"/>
      <c r="AI85" s="143"/>
      <c r="AJ85" s="143"/>
      <c r="AK85" s="143"/>
      <c r="AL85" s="143"/>
      <c r="AM85" s="143"/>
      <c r="AN85" s="143"/>
      <c r="AO85" s="143"/>
      <c r="AP85" s="143"/>
      <c r="AQ85" s="138"/>
      <c r="AR85" s="621"/>
      <c r="AS85" s="622"/>
      <c r="AT85" s="13"/>
      <c r="AU85" s="567"/>
      <c r="AV85" s="568"/>
      <c r="AW85" s="568"/>
      <c r="AX85" s="568"/>
      <c r="AY85" s="568"/>
      <c r="AZ85" s="569"/>
    </row>
    <row r="86" spans="2:68" ht="16.5" customHeight="1" x14ac:dyDescent="0.2">
      <c r="B86" s="436"/>
      <c r="C86" s="437"/>
      <c r="D86" s="437"/>
      <c r="E86" s="437"/>
      <c r="F86" s="437"/>
      <c r="G86" s="437"/>
      <c r="H86" s="437"/>
      <c r="I86" s="437"/>
      <c r="J86" s="437"/>
      <c r="K86" s="437"/>
      <c r="L86" s="437"/>
      <c r="M86" s="437"/>
      <c r="N86" s="437"/>
      <c r="O86" s="437"/>
      <c r="P86" s="437"/>
      <c r="Q86" s="437"/>
      <c r="R86" s="438"/>
      <c r="S86" s="143"/>
      <c r="T86" s="193" t="s">
        <v>163</v>
      </c>
      <c r="U86" s="194"/>
      <c r="V86" s="194"/>
      <c r="W86" s="194"/>
      <c r="X86" s="194"/>
      <c r="Y86" s="194"/>
      <c r="Z86" s="194"/>
      <c r="AA86" s="194"/>
      <c r="AB86" s="194"/>
      <c r="AC86" s="195"/>
      <c r="AD86" s="143"/>
      <c r="AE86" s="450" t="s">
        <v>84</v>
      </c>
      <c r="AF86" s="451"/>
      <c r="AG86" s="451"/>
      <c r="AH86" s="451"/>
      <c r="AI86" s="451"/>
      <c r="AJ86" s="451"/>
      <c r="AK86" s="451"/>
      <c r="AL86" s="451"/>
      <c r="AM86" s="451"/>
      <c r="AN86" s="451"/>
      <c r="AO86" s="451"/>
      <c r="AP86" s="452"/>
      <c r="AQ86" s="138"/>
      <c r="AR86" s="623"/>
      <c r="AS86" s="624"/>
      <c r="AT86" s="13"/>
      <c r="AU86" s="570"/>
      <c r="AV86" s="571"/>
      <c r="AW86" s="571"/>
      <c r="AX86" s="571"/>
      <c r="AY86" s="571"/>
      <c r="AZ86" s="572"/>
    </row>
    <row r="87" spans="2:68" ht="16.5" customHeight="1" x14ac:dyDescent="0.2">
      <c r="B87" s="439"/>
      <c r="C87" s="440"/>
      <c r="D87" s="440"/>
      <c r="E87" s="440"/>
      <c r="F87" s="440"/>
      <c r="G87" s="440"/>
      <c r="H87" s="440"/>
      <c r="I87" s="440"/>
      <c r="J87" s="440"/>
      <c r="K87" s="440"/>
      <c r="L87" s="440"/>
      <c r="M87" s="440"/>
      <c r="N87" s="440"/>
      <c r="O87" s="440"/>
      <c r="P87" s="440"/>
      <c r="Q87" s="440"/>
      <c r="R87" s="441"/>
      <c r="S87" s="143"/>
      <c r="T87" s="550" t="s">
        <v>164</v>
      </c>
      <c r="U87" s="551"/>
      <c r="V87" s="551"/>
      <c r="W87" s="551"/>
      <c r="X87" s="551"/>
      <c r="Y87" s="551"/>
      <c r="Z87" s="551"/>
      <c r="AA87" s="551"/>
      <c r="AB87" s="551"/>
      <c r="AC87" s="552"/>
      <c r="AD87" s="143"/>
      <c r="AE87" s="453" t="s">
        <v>165</v>
      </c>
      <c r="AF87" s="454"/>
      <c r="AG87" s="454"/>
      <c r="AH87" s="454"/>
      <c r="AI87" s="454"/>
      <c r="AJ87" s="454"/>
      <c r="AK87" s="454"/>
      <c r="AL87" s="454" t="s">
        <v>166</v>
      </c>
      <c r="AM87" s="454"/>
      <c r="AN87" s="454"/>
      <c r="AO87" s="454"/>
      <c r="AP87" s="455"/>
      <c r="AQ87" s="138"/>
      <c r="AR87" s="138"/>
      <c r="AS87" s="138"/>
      <c r="AT87" s="13"/>
      <c r="AU87" s="13"/>
    </row>
    <row r="88" spans="2:68" ht="16.5" customHeight="1" x14ac:dyDescent="0.2">
      <c r="B88" s="189"/>
      <c r="C88" s="190"/>
      <c r="D88" s="190"/>
      <c r="E88" s="190"/>
      <c r="F88" s="190"/>
      <c r="G88" s="190"/>
      <c r="H88" s="190"/>
      <c r="I88" s="190"/>
      <c r="J88" s="190"/>
      <c r="K88" s="190"/>
      <c r="L88" s="190"/>
      <c r="M88" s="190"/>
      <c r="N88" s="190"/>
      <c r="O88" s="190"/>
      <c r="P88" s="190"/>
      <c r="Q88" s="190"/>
      <c r="R88" s="191"/>
      <c r="S88" s="143"/>
      <c r="T88" s="586"/>
      <c r="U88" s="587"/>
      <c r="V88" s="587"/>
      <c r="W88" s="587"/>
      <c r="X88" s="587"/>
      <c r="Y88" s="587"/>
      <c r="Z88" s="587"/>
      <c r="AA88" s="587"/>
      <c r="AB88" s="587"/>
      <c r="AC88" s="588"/>
      <c r="AD88" s="143"/>
      <c r="AE88" s="456"/>
      <c r="AF88" s="457"/>
      <c r="AG88" s="457"/>
      <c r="AH88" s="457"/>
      <c r="AI88" s="457"/>
      <c r="AJ88" s="457"/>
      <c r="AK88" s="458"/>
      <c r="AL88" s="459"/>
      <c r="AM88" s="460"/>
      <c r="AN88" s="460"/>
      <c r="AO88" s="460"/>
      <c r="AP88" s="461"/>
      <c r="AQ88" s="138"/>
      <c r="AR88" s="138"/>
      <c r="AS88" s="138"/>
      <c r="AT88" s="13"/>
      <c r="AU88" s="13"/>
    </row>
    <row r="89" spans="2:68" ht="16.5" customHeight="1" x14ac:dyDescent="0.2">
      <c r="B89" s="143"/>
      <c r="C89" s="143"/>
      <c r="D89" s="143"/>
      <c r="E89" s="143"/>
      <c r="F89" s="143"/>
      <c r="G89" s="143"/>
      <c r="H89" s="143"/>
      <c r="I89" s="143"/>
      <c r="J89" s="143"/>
      <c r="K89" s="143"/>
      <c r="L89" s="143"/>
      <c r="M89" s="143"/>
      <c r="N89" s="143"/>
      <c r="O89" s="143"/>
      <c r="P89" s="143"/>
      <c r="Q89" s="143"/>
      <c r="R89" s="143"/>
      <c r="S89" s="143"/>
      <c r="T89" s="502" t="s">
        <v>167</v>
      </c>
      <c r="U89" s="503"/>
      <c r="V89" s="503"/>
      <c r="W89" s="503"/>
      <c r="X89" s="503"/>
      <c r="Y89" s="503"/>
      <c r="Z89" s="503"/>
      <c r="AA89" s="503"/>
      <c r="AB89" s="503"/>
      <c r="AC89" s="504"/>
      <c r="AD89" s="143"/>
      <c r="AE89" s="462"/>
      <c r="AF89" s="463"/>
      <c r="AG89" s="463"/>
      <c r="AH89" s="463"/>
      <c r="AI89" s="463"/>
      <c r="AJ89" s="463"/>
      <c r="AK89" s="464"/>
      <c r="AL89" s="465"/>
      <c r="AM89" s="463"/>
      <c r="AN89" s="463"/>
      <c r="AO89" s="463"/>
      <c r="AP89" s="466"/>
      <c r="AQ89" s="138"/>
      <c r="AR89" s="138"/>
      <c r="AS89" s="138"/>
      <c r="AT89" s="13"/>
      <c r="AU89" s="13"/>
    </row>
    <row r="90" spans="2:68" ht="16.5" customHeight="1" x14ac:dyDescent="0.2">
      <c r="B90" s="193" t="s">
        <v>168</v>
      </c>
      <c r="C90" s="194"/>
      <c r="D90" s="194"/>
      <c r="E90" s="194"/>
      <c r="F90" s="194"/>
      <c r="G90" s="194"/>
      <c r="H90" s="194"/>
      <c r="I90" s="194"/>
      <c r="J90" s="194"/>
      <c r="K90" s="194"/>
      <c r="L90" s="194"/>
      <c r="M90" s="194"/>
      <c r="N90" s="194"/>
      <c r="O90" s="194"/>
      <c r="P90" s="194"/>
      <c r="Q90" s="194"/>
      <c r="R90" s="195"/>
      <c r="S90" s="143"/>
      <c r="T90" s="505"/>
      <c r="U90" s="506"/>
      <c r="V90" s="506"/>
      <c r="W90" s="506"/>
      <c r="X90" s="506"/>
      <c r="Y90" s="506"/>
      <c r="Z90" s="506"/>
      <c r="AA90" s="506"/>
      <c r="AB90" s="506"/>
      <c r="AC90" s="507"/>
      <c r="AD90" s="143"/>
      <c r="AE90" s="467"/>
      <c r="AF90" s="460"/>
      <c r="AG90" s="460"/>
      <c r="AH90" s="460"/>
      <c r="AI90" s="460"/>
      <c r="AJ90" s="460"/>
      <c r="AK90" s="468"/>
      <c r="AL90" s="459"/>
      <c r="AM90" s="460"/>
      <c r="AN90" s="460"/>
      <c r="AO90" s="460"/>
      <c r="AP90" s="461"/>
      <c r="AQ90" s="138"/>
      <c r="AR90" s="138"/>
      <c r="AS90" s="138"/>
      <c r="AT90" s="13"/>
      <c r="AU90" s="13"/>
    </row>
    <row r="91" spans="2:68" ht="16.5" customHeight="1" x14ac:dyDescent="0.2">
      <c r="B91" s="643" t="s">
        <v>169</v>
      </c>
      <c r="C91" s="598"/>
      <c r="D91" s="598"/>
      <c r="E91" s="598"/>
      <c r="F91" s="202" t="s">
        <v>170</v>
      </c>
      <c r="G91" s="202"/>
      <c r="H91" s="202"/>
      <c r="I91" s="202" t="s">
        <v>171</v>
      </c>
      <c r="J91" s="202"/>
      <c r="K91" s="202" t="s">
        <v>172</v>
      </c>
      <c r="L91" s="202"/>
      <c r="M91" s="202" t="s">
        <v>173</v>
      </c>
      <c r="N91" s="202"/>
      <c r="O91" s="202" t="s">
        <v>174</v>
      </c>
      <c r="P91" s="202"/>
      <c r="Q91" s="202" t="s">
        <v>175</v>
      </c>
      <c r="R91" s="469"/>
      <c r="S91" s="143"/>
      <c r="T91" s="550"/>
      <c r="U91" s="551"/>
      <c r="V91" s="551"/>
      <c r="W91" s="551"/>
      <c r="X91" s="551"/>
      <c r="Y91" s="551"/>
      <c r="Z91" s="551"/>
      <c r="AA91" s="551"/>
      <c r="AB91" s="551"/>
      <c r="AC91" s="552"/>
      <c r="AD91" s="143"/>
      <c r="AE91" s="462"/>
      <c r="AF91" s="463"/>
      <c r="AG91" s="463"/>
      <c r="AH91" s="463"/>
      <c r="AI91" s="463"/>
      <c r="AJ91" s="463"/>
      <c r="AK91" s="464"/>
      <c r="AL91" s="465"/>
      <c r="AM91" s="463"/>
      <c r="AN91" s="463"/>
      <c r="AO91" s="463"/>
      <c r="AP91" s="466"/>
      <c r="AQ91" s="138"/>
      <c r="AR91" s="138"/>
      <c r="AS91" s="138"/>
      <c r="AT91" s="13"/>
      <c r="AU91" s="13"/>
    </row>
    <row r="92" spans="2:68" ht="16.5" customHeight="1" x14ac:dyDescent="0.2">
      <c r="B92" s="643"/>
      <c r="C92" s="598"/>
      <c r="D92" s="598"/>
      <c r="E92" s="598"/>
      <c r="F92" s="202" t="s">
        <v>176</v>
      </c>
      <c r="G92" s="202"/>
      <c r="H92" s="202"/>
      <c r="I92" s="202" t="s">
        <v>177</v>
      </c>
      <c r="J92" s="202"/>
      <c r="K92" s="202" t="s">
        <v>178</v>
      </c>
      <c r="L92" s="202"/>
      <c r="M92" s="202" t="s">
        <v>179</v>
      </c>
      <c r="N92" s="202"/>
      <c r="O92" s="202" t="s">
        <v>180</v>
      </c>
      <c r="P92" s="202"/>
      <c r="Q92" s="470">
        <v>1</v>
      </c>
      <c r="R92" s="471"/>
      <c r="S92" s="143"/>
      <c r="T92" s="586"/>
      <c r="U92" s="587"/>
      <c r="V92" s="587"/>
      <c r="W92" s="587"/>
      <c r="X92" s="587"/>
      <c r="Y92" s="587"/>
      <c r="Z92" s="587"/>
      <c r="AA92" s="587"/>
      <c r="AB92" s="587"/>
      <c r="AC92" s="588"/>
      <c r="AD92" s="143"/>
      <c r="AE92" s="467"/>
      <c r="AF92" s="460"/>
      <c r="AG92" s="460"/>
      <c r="AH92" s="460"/>
      <c r="AI92" s="460"/>
      <c r="AJ92" s="460"/>
      <c r="AK92" s="468"/>
      <c r="AL92" s="459"/>
      <c r="AM92" s="460"/>
      <c r="AN92" s="460"/>
      <c r="AO92" s="460"/>
      <c r="AP92" s="461"/>
      <c r="AQ92" s="138"/>
      <c r="AR92" s="138"/>
      <c r="AS92" s="138"/>
      <c r="AT92" s="13"/>
      <c r="AU92" s="13"/>
    </row>
    <row r="93" spans="2:68" ht="16.5" customHeight="1" x14ac:dyDescent="0.2">
      <c r="B93" s="643" t="s">
        <v>181</v>
      </c>
      <c r="C93" s="598"/>
      <c r="D93" s="598"/>
      <c r="E93" s="598"/>
      <c r="F93" s="598"/>
      <c r="G93" s="598"/>
      <c r="H93" s="598"/>
      <c r="I93" s="598"/>
      <c r="J93" s="598"/>
      <c r="K93" s="598"/>
      <c r="L93" s="598"/>
      <c r="M93" s="598"/>
      <c r="N93" s="598"/>
      <c r="O93" s="598"/>
      <c r="P93" s="598"/>
      <c r="Q93" s="598"/>
      <c r="R93" s="599"/>
      <c r="S93" s="143"/>
      <c r="T93" s="502"/>
      <c r="U93" s="503"/>
      <c r="V93" s="503"/>
      <c r="W93" s="503"/>
      <c r="X93" s="503"/>
      <c r="Y93" s="503"/>
      <c r="Z93" s="503"/>
      <c r="AA93" s="503"/>
      <c r="AB93" s="503"/>
      <c r="AC93" s="504"/>
      <c r="AD93" s="143"/>
      <c r="AE93" s="462"/>
      <c r="AF93" s="463"/>
      <c r="AG93" s="463"/>
      <c r="AH93" s="463"/>
      <c r="AI93" s="463"/>
      <c r="AJ93" s="463"/>
      <c r="AK93" s="464"/>
      <c r="AL93" s="465"/>
      <c r="AM93" s="463"/>
      <c r="AN93" s="463"/>
      <c r="AO93" s="463"/>
      <c r="AP93" s="466"/>
      <c r="AQ93" s="138"/>
      <c r="AR93" s="138"/>
      <c r="AS93" s="13"/>
      <c r="AT93" s="13"/>
      <c r="AU93" s="13"/>
    </row>
    <row r="94" spans="2:68" ht="16.5" customHeight="1" x14ac:dyDescent="0.2">
      <c r="B94" s="643"/>
      <c r="C94" s="598"/>
      <c r="D94" s="598"/>
      <c r="E94" s="598"/>
      <c r="F94" s="598"/>
      <c r="G94" s="598"/>
      <c r="H94" s="598"/>
      <c r="I94" s="598"/>
      <c r="J94" s="598"/>
      <c r="K94" s="598"/>
      <c r="L94" s="598"/>
      <c r="M94" s="598"/>
      <c r="N94" s="598"/>
      <c r="O94" s="598"/>
      <c r="P94" s="598"/>
      <c r="Q94" s="598"/>
      <c r="R94" s="599"/>
      <c r="S94" s="143"/>
      <c r="T94" s="505"/>
      <c r="U94" s="506"/>
      <c r="V94" s="506"/>
      <c r="W94" s="506"/>
      <c r="X94" s="506"/>
      <c r="Y94" s="506"/>
      <c r="Z94" s="506"/>
      <c r="AA94" s="506"/>
      <c r="AB94" s="506"/>
      <c r="AC94" s="507"/>
      <c r="AD94" s="143"/>
      <c r="AE94" s="467"/>
      <c r="AF94" s="460"/>
      <c r="AG94" s="460"/>
      <c r="AH94" s="460"/>
      <c r="AI94" s="460"/>
      <c r="AJ94" s="460"/>
      <c r="AK94" s="468"/>
      <c r="AL94" s="459"/>
      <c r="AM94" s="460"/>
      <c r="AN94" s="460"/>
      <c r="AO94" s="460"/>
      <c r="AP94" s="461"/>
      <c r="AQ94" s="138"/>
      <c r="AR94" s="138"/>
      <c r="AS94" s="13"/>
      <c r="AT94" s="13"/>
      <c r="AU94" s="13"/>
      <c r="AV94" s="13"/>
      <c r="AW94" s="13"/>
      <c r="AX94" s="13"/>
      <c r="AY94" s="13"/>
      <c r="AZ94" s="13"/>
      <c r="BE94" s="180"/>
      <c r="BF94" s="180"/>
      <c r="BG94" s="180"/>
      <c r="BH94" s="180"/>
      <c r="BI94" s="180"/>
      <c r="BJ94" s="180"/>
      <c r="BK94" s="180"/>
      <c r="BL94" s="180"/>
      <c r="BM94" s="180"/>
      <c r="BN94" s="180"/>
      <c r="BO94" s="180"/>
      <c r="BP94" s="180"/>
    </row>
    <row r="95" spans="2:68" ht="16.5" customHeight="1" x14ac:dyDescent="0.2">
      <c r="B95" s="201" t="s">
        <v>182</v>
      </c>
      <c r="C95" s="202"/>
      <c r="D95" s="202"/>
      <c r="E95" s="202"/>
      <c r="F95" s="202"/>
      <c r="G95" s="202"/>
      <c r="H95" s="202"/>
      <c r="I95" s="202"/>
      <c r="J95" s="202"/>
      <c r="K95" s="202" t="s">
        <v>183</v>
      </c>
      <c r="L95" s="202"/>
      <c r="M95" s="202"/>
      <c r="N95" s="202"/>
      <c r="O95" s="202"/>
      <c r="P95" s="202"/>
      <c r="Q95" s="202"/>
      <c r="R95" s="469"/>
      <c r="S95" s="143"/>
      <c r="T95" s="550"/>
      <c r="U95" s="551"/>
      <c r="V95" s="551"/>
      <c r="W95" s="551"/>
      <c r="X95" s="551"/>
      <c r="Y95" s="551"/>
      <c r="Z95" s="551"/>
      <c r="AA95" s="551"/>
      <c r="AB95" s="551"/>
      <c r="AC95" s="552"/>
      <c r="AD95" s="143"/>
      <c r="AE95" s="462"/>
      <c r="AF95" s="463"/>
      <c r="AG95" s="463"/>
      <c r="AH95" s="463"/>
      <c r="AI95" s="463"/>
      <c r="AJ95" s="463"/>
      <c r="AK95" s="464"/>
      <c r="AL95" s="465"/>
      <c r="AM95" s="463"/>
      <c r="AN95" s="463"/>
      <c r="AO95" s="463"/>
      <c r="AP95" s="466"/>
      <c r="AQ95" s="138"/>
      <c r="AR95" s="138"/>
      <c r="AS95" s="138"/>
      <c r="AT95" s="13"/>
      <c r="AU95" s="13"/>
      <c r="AV95" s="13"/>
      <c r="AW95" s="13"/>
      <c r="AX95" s="13"/>
      <c r="AY95" s="13"/>
      <c r="AZ95" s="13"/>
      <c r="BE95" s="180"/>
      <c r="BF95" s="180"/>
      <c r="BG95" s="180"/>
      <c r="BH95" s="180"/>
      <c r="BI95" s="180"/>
      <c r="BJ95" s="180"/>
      <c r="BK95" s="180"/>
      <c r="BL95" s="180"/>
      <c r="BM95" s="180"/>
      <c r="BN95" s="180"/>
      <c r="BO95" s="180"/>
      <c r="BP95" s="180"/>
    </row>
    <row r="96" spans="2:68" ht="16.5" customHeight="1" x14ac:dyDescent="0.2">
      <c r="B96" s="201" t="s">
        <v>184</v>
      </c>
      <c r="C96" s="202"/>
      <c r="D96" s="202"/>
      <c r="E96" s="202" t="s">
        <v>185</v>
      </c>
      <c r="F96" s="202"/>
      <c r="G96" s="202"/>
      <c r="H96" s="202"/>
      <c r="I96" s="202"/>
      <c r="J96" s="202"/>
      <c r="K96" s="202"/>
      <c r="L96" s="202"/>
      <c r="M96" s="202"/>
      <c r="N96" s="202"/>
      <c r="O96" s="202"/>
      <c r="P96" s="202"/>
      <c r="Q96" s="202"/>
      <c r="R96" s="469"/>
      <c r="S96" s="143"/>
      <c r="T96" s="586"/>
      <c r="U96" s="587"/>
      <c r="V96" s="587"/>
      <c r="W96" s="587"/>
      <c r="X96" s="587"/>
      <c r="Y96" s="587"/>
      <c r="Z96" s="587"/>
      <c r="AA96" s="587"/>
      <c r="AB96" s="587"/>
      <c r="AC96" s="588"/>
      <c r="AD96" s="143"/>
      <c r="AE96" s="467"/>
      <c r="AF96" s="460"/>
      <c r="AG96" s="460"/>
      <c r="AH96" s="460"/>
      <c r="AI96" s="460"/>
      <c r="AJ96" s="460"/>
      <c r="AK96" s="468"/>
      <c r="AL96" s="459"/>
      <c r="AM96" s="460"/>
      <c r="AN96" s="460"/>
      <c r="AO96" s="460"/>
      <c r="AP96" s="461"/>
      <c r="AQ96" s="138"/>
      <c r="AR96" s="138"/>
      <c r="AS96" s="138"/>
      <c r="AT96" s="13"/>
      <c r="AU96" s="13"/>
      <c r="AV96" s="13"/>
      <c r="AW96" s="13"/>
      <c r="AX96" s="13"/>
      <c r="AY96" s="13"/>
      <c r="AZ96" s="13"/>
      <c r="BE96" s="180"/>
      <c r="BF96" s="180"/>
      <c r="BG96" s="180"/>
      <c r="BH96" s="180"/>
      <c r="BI96" s="180"/>
      <c r="BJ96" s="180"/>
      <c r="BK96" s="180"/>
      <c r="BL96" s="180"/>
      <c r="BM96" s="180"/>
      <c r="BN96" s="180"/>
      <c r="BO96" s="180"/>
      <c r="BP96" s="180"/>
    </row>
    <row r="97" spans="2:46" ht="16.5" customHeight="1" x14ac:dyDescent="0.2">
      <c r="B97" s="201" t="s">
        <v>186</v>
      </c>
      <c r="C97" s="202"/>
      <c r="D97" s="202"/>
      <c r="E97" s="202" t="s">
        <v>187</v>
      </c>
      <c r="F97" s="202"/>
      <c r="G97" s="202"/>
      <c r="H97" s="202"/>
      <c r="I97" s="202"/>
      <c r="J97" s="202"/>
      <c r="K97" s="202"/>
      <c r="L97" s="202"/>
      <c r="M97" s="202"/>
      <c r="N97" s="202"/>
      <c r="O97" s="202"/>
      <c r="P97" s="202"/>
      <c r="Q97" s="202"/>
      <c r="R97" s="469"/>
      <c r="S97" s="143"/>
      <c r="T97" s="502"/>
      <c r="U97" s="503"/>
      <c r="V97" s="503"/>
      <c r="W97" s="503"/>
      <c r="X97" s="503"/>
      <c r="Y97" s="503"/>
      <c r="Z97" s="503"/>
      <c r="AA97" s="503"/>
      <c r="AB97" s="503"/>
      <c r="AC97" s="504"/>
      <c r="AD97" s="143"/>
      <c r="AE97" s="462"/>
      <c r="AF97" s="463"/>
      <c r="AG97" s="463"/>
      <c r="AH97" s="463"/>
      <c r="AI97" s="463"/>
      <c r="AJ97" s="463"/>
      <c r="AK97" s="464"/>
      <c r="AL97" s="465"/>
      <c r="AM97" s="463"/>
      <c r="AN97" s="463"/>
      <c r="AO97" s="463"/>
      <c r="AP97" s="466"/>
      <c r="AQ97" s="138"/>
      <c r="AR97" s="138"/>
      <c r="AS97" s="138"/>
      <c r="AT97" s="138"/>
    </row>
    <row r="98" spans="2:46" ht="16.5" customHeight="1" x14ac:dyDescent="0.2">
      <c r="B98" s="201" t="s">
        <v>188</v>
      </c>
      <c r="C98" s="202"/>
      <c r="D98" s="202"/>
      <c r="E98" s="598" t="s">
        <v>189</v>
      </c>
      <c r="F98" s="598"/>
      <c r="G98" s="598"/>
      <c r="H98" s="598"/>
      <c r="I98" s="598"/>
      <c r="J98" s="598"/>
      <c r="K98" s="598"/>
      <c r="L98" s="598"/>
      <c r="M98" s="598"/>
      <c r="N98" s="598"/>
      <c r="O98" s="598"/>
      <c r="P98" s="598"/>
      <c r="Q98" s="598"/>
      <c r="R98" s="599"/>
      <c r="S98" s="143"/>
      <c r="T98" s="505"/>
      <c r="U98" s="506"/>
      <c r="V98" s="506"/>
      <c r="W98" s="506"/>
      <c r="X98" s="506"/>
      <c r="Y98" s="506"/>
      <c r="Z98" s="506"/>
      <c r="AA98" s="506"/>
      <c r="AB98" s="506"/>
      <c r="AC98" s="507"/>
      <c r="AD98" s="143"/>
      <c r="AE98" s="467"/>
      <c r="AF98" s="460"/>
      <c r="AG98" s="460"/>
      <c r="AH98" s="460"/>
      <c r="AI98" s="460"/>
      <c r="AJ98" s="460"/>
      <c r="AK98" s="468"/>
      <c r="AL98" s="459"/>
      <c r="AM98" s="460"/>
      <c r="AN98" s="460"/>
      <c r="AO98" s="460"/>
      <c r="AP98" s="461"/>
      <c r="AQ98" s="138"/>
      <c r="AR98" s="138"/>
      <c r="AS98" s="138"/>
      <c r="AT98" s="138"/>
    </row>
    <row r="99" spans="2:46" ht="16.5" customHeight="1" x14ac:dyDescent="0.2">
      <c r="B99" s="201"/>
      <c r="C99" s="202"/>
      <c r="D99" s="202"/>
      <c r="E99" s="598"/>
      <c r="F99" s="598"/>
      <c r="G99" s="598"/>
      <c r="H99" s="598"/>
      <c r="I99" s="598"/>
      <c r="J99" s="598"/>
      <c r="K99" s="598"/>
      <c r="L99" s="598"/>
      <c r="M99" s="598"/>
      <c r="N99" s="598"/>
      <c r="O99" s="598"/>
      <c r="P99" s="598"/>
      <c r="Q99" s="598"/>
      <c r="R99" s="599"/>
      <c r="S99" s="143"/>
      <c r="T99" s="550"/>
      <c r="U99" s="551"/>
      <c r="V99" s="551"/>
      <c r="W99" s="551"/>
      <c r="X99" s="551"/>
      <c r="Y99" s="551"/>
      <c r="Z99" s="551"/>
      <c r="AA99" s="551"/>
      <c r="AB99" s="551"/>
      <c r="AC99" s="552"/>
      <c r="AD99" s="143"/>
      <c r="AE99" s="472"/>
      <c r="AF99" s="473"/>
      <c r="AG99" s="473"/>
      <c r="AH99" s="473"/>
      <c r="AI99" s="473"/>
      <c r="AJ99" s="473"/>
      <c r="AK99" s="473"/>
      <c r="AL99" s="473"/>
      <c r="AM99" s="473"/>
      <c r="AN99" s="473"/>
      <c r="AO99" s="473"/>
      <c r="AP99" s="474"/>
    </row>
    <row r="100" spans="2:46" ht="16.5" customHeight="1" x14ac:dyDescent="0.2">
      <c r="B100" s="475" t="s">
        <v>190</v>
      </c>
      <c r="C100" s="476"/>
      <c r="D100" s="476"/>
      <c r="E100" s="476"/>
      <c r="F100" s="476"/>
      <c r="G100" s="476"/>
      <c r="H100" s="476"/>
      <c r="I100" s="476"/>
      <c r="J100" s="476"/>
      <c r="K100" s="476" t="s">
        <v>191</v>
      </c>
      <c r="L100" s="476"/>
      <c r="M100" s="476"/>
      <c r="N100" s="476"/>
      <c r="O100" s="476"/>
      <c r="P100" s="476"/>
      <c r="Q100" s="476"/>
      <c r="R100" s="477"/>
      <c r="S100" s="143"/>
      <c r="T100" s="553"/>
      <c r="U100" s="554"/>
      <c r="V100" s="554"/>
      <c r="W100" s="554"/>
      <c r="X100" s="554"/>
      <c r="Y100" s="554"/>
      <c r="Z100" s="554"/>
      <c r="AA100" s="554"/>
      <c r="AB100" s="554"/>
      <c r="AC100" s="555"/>
      <c r="AD100" s="143"/>
      <c r="AE100" s="478"/>
      <c r="AF100" s="479"/>
      <c r="AG100" s="479"/>
      <c r="AH100" s="479"/>
      <c r="AI100" s="479"/>
      <c r="AJ100" s="479"/>
      <c r="AK100" s="479"/>
      <c r="AL100" s="479"/>
      <c r="AM100" s="479"/>
      <c r="AN100" s="479"/>
      <c r="AO100" s="479"/>
      <c r="AP100" s="480"/>
    </row>
    <row r="101" spans="2:46" ht="16.5" customHeight="1" x14ac:dyDescent="0.2">
      <c r="B101" s="481" t="s">
        <v>192</v>
      </c>
      <c r="C101" s="481"/>
      <c r="D101" s="481"/>
      <c r="E101" s="481"/>
      <c r="F101" s="481"/>
    </row>
  </sheetData>
  <sheetProtection formatCells="0" selectLockedCells="1"/>
  <protectedRanges>
    <protectedRange sqref="B56" name="区域4" securityDescriptor=""/>
    <protectedRange sqref="AK2" name="区域3" securityDescriptor=""/>
    <protectedRange sqref="AK2 AF3:AG6 Z3:AA8 T3:U8 D3 D4:J6 N4:P6 D7:P8 AM10:AP11 AE10 W10 O10 F10:G10 K15:P24 E19:G21 K27:P46 K26 E33:G38 E43:G46 Z30:AA32 Z26 B15:B46 W15:W46 X41:X42 Z41 Z36:Z37 AE15:AJ46 K25:N25" name="区域1" securityDescriptor=""/>
    <protectedRange sqref="B51:G55 K51:K55 H54:J55 N54:AG55 D60 O60 B61 X59:AP74 T75 B67:R75 B80:R88 T89:AC100 AE88 X43:AD46 AT59:AZ70 X42:AA42 AC42:AD42" name="区域2" securityDescriptor=""/>
    <protectedRange sqref="B79:R79" name="区域2_1" securityDescriptor=""/>
  </protectedRanges>
  <mergeCells count="851">
    <mergeCell ref="AU82:AZ86"/>
    <mergeCell ref="K10:N11"/>
    <mergeCell ref="S10:V11"/>
    <mergeCell ref="AA10:AD11"/>
    <mergeCell ref="T87:AC88"/>
    <mergeCell ref="B61:R64"/>
    <mergeCell ref="E98:R99"/>
    <mergeCell ref="B98:D99"/>
    <mergeCell ref="AT65:AZ66"/>
    <mergeCell ref="AR65:AS66"/>
    <mergeCell ref="B10:E11"/>
    <mergeCell ref="T95:AC96"/>
    <mergeCell ref="T75:AP84"/>
    <mergeCell ref="AR81:AS86"/>
    <mergeCell ref="T93:AC94"/>
    <mergeCell ref="X67:AP68"/>
    <mergeCell ref="AR69:AS70"/>
    <mergeCell ref="AR67:AS68"/>
    <mergeCell ref="AR59:AS60"/>
    <mergeCell ref="AR61:AS62"/>
    <mergeCell ref="T59:W60"/>
    <mergeCell ref="T61:W62"/>
    <mergeCell ref="B91:E92"/>
    <mergeCell ref="T91:AC92"/>
    <mergeCell ref="AI51:AL52"/>
    <mergeCell ref="AM51:AP52"/>
    <mergeCell ref="AT61:AZ62"/>
    <mergeCell ref="R7:S8"/>
    <mergeCell ref="T7:U8"/>
    <mergeCell ref="Z7:AA8"/>
    <mergeCell ref="AD7:AE8"/>
    <mergeCell ref="AF7:AG8"/>
    <mergeCell ref="AR73:AT74"/>
    <mergeCell ref="AU73:AW74"/>
    <mergeCell ref="AX73:AZ74"/>
    <mergeCell ref="T65:W66"/>
    <mergeCell ref="AT67:AZ68"/>
    <mergeCell ref="AI49:AL50"/>
    <mergeCell ref="AM49:AP50"/>
    <mergeCell ref="AT59:AZ60"/>
    <mergeCell ref="T73:W74"/>
    <mergeCell ref="AK2:AP8"/>
    <mergeCell ref="X65:AP66"/>
    <mergeCell ref="AM53:AN54"/>
    <mergeCell ref="X69:AP70"/>
    <mergeCell ref="T71:W72"/>
    <mergeCell ref="T69:W70"/>
    <mergeCell ref="X71:AP72"/>
    <mergeCell ref="B101:F101"/>
    <mergeCell ref="I10:J11"/>
    <mergeCell ref="O10:P11"/>
    <mergeCell ref="Q10:R11"/>
    <mergeCell ref="W10:X11"/>
    <mergeCell ref="Y10:Z11"/>
    <mergeCell ref="AE10:AF11"/>
    <mergeCell ref="AG10:AH11"/>
    <mergeCell ref="T97:AC98"/>
    <mergeCell ref="F10:H11"/>
    <mergeCell ref="T99:AC100"/>
    <mergeCell ref="T89:AC90"/>
    <mergeCell ref="B93:R94"/>
    <mergeCell ref="X61:AP62"/>
    <mergeCell ref="T67:W68"/>
    <mergeCell ref="T63:W64"/>
    <mergeCell ref="X63:AP64"/>
    <mergeCell ref="X73:AP74"/>
    <mergeCell ref="X59:AP60"/>
    <mergeCell ref="B97:D97"/>
    <mergeCell ref="E97:R97"/>
    <mergeCell ref="AE97:AK97"/>
    <mergeCell ref="AL97:AP97"/>
    <mergeCell ref="AE98:AK98"/>
    <mergeCell ref="AL98:AP98"/>
    <mergeCell ref="AE99:AK99"/>
    <mergeCell ref="AL99:AP99"/>
    <mergeCell ref="B100:J100"/>
    <mergeCell ref="K100:R100"/>
    <mergeCell ref="AE100:AK100"/>
    <mergeCell ref="AL100:AP100"/>
    <mergeCell ref="AE94:AK94"/>
    <mergeCell ref="AL94:AP94"/>
    <mergeCell ref="B95:J95"/>
    <mergeCell ref="K95:R95"/>
    <mergeCell ref="AE95:AK95"/>
    <mergeCell ref="AL95:AP95"/>
    <mergeCell ref="B96:D96"/>
    <mergeCell ref="E96:R96"/>
    <mergeCell ref="AE96:AK96"/>
    <mergeCell ref="AL96:AP96"/>
    <mergeCell ref="F92:H92"/>
    <mergeCell ref="I92:J92"/>
    <mergeCell ref="K92:L92"/>
    <mergeCell ref="M92:N92"/>
    <mergeCell ref="O92:P92"/>
    <mergeCell ref="Q92:R92"/>
    <mergeCell ref="AE92:AK92"/>
    <mergeCell ref="AL92:AP92"/>
    <mergeCell ref="AE93:AK93"/>
    <mergeCell ref="AL93:AP93"/>
    <mergeCell ref="AE88:AK88"/>
    <mergeCell ref="AL88:AP88"/>
    <mergeCell ref="AE89:AK89"/>
    <mergeCell ref="AL89:AP89"/>
    <mergeCell ref="B90:R90"/>
    <mergeCell ref="AE90:AK90"/>
    <mergeCell ref="AL90:AP90"/>
    <mergeCell ref="F91:H91"/>
    <mergeCell ref="I91:J91"/>
    <mergeCell ref="K91:L91"/>
    <mergeCell ref="M91:N91"/>
    <mergeCell ref="O91:P91"/>
    <mergeCell ref="Q91:R91"/>
    <mergeCell ref="AE91:AK91"/>
    <mergeCell ref="AL91:AP91"/>
    <mergeCell ref="B82:R82"/>
    <mergeCell ref="B83:R83"/>
    <mergeCell ref="B84:R84"/>
    <mergeCell ref="B85:R85"/>
    <mergeCell ref="B86:R86"/>
    <mergeCell ref="T86:AC86"/>
    <mergeCell ref="AE86:AP86"/>
    <mergeCell ref="B87:R87"/>
    <mergeCell ref="AE87:AK87"/>
    <mergeCell ref="AL87:AP87"/>
    <mergeCell ref="B75:R75"/>
    <mergeCell ref="B77:R77"/>
    <mergeCell ref="B78:R78"/>
    <mergeCell ref="B79:R79"/>
    <mergeCell ref="B80:R80"/>
    <mergeCell ref="AR80:AS80"/>
    <mergeCell ref="AU80:AZ80"/>
    <mergeCell ref="B81:R81"/>
    <mergeCell ref="AU81:AZ81"/>
    <mergeCell ref="AR75:AT76"/>
    <mergeCell ref="AU75:AW76"/>
    <mergeCell ref="AX75:AZ76"/>
    <mergeCell ref="AR77:AT78"/>
    <mergeCell ref="AU77:AW78"/>
    <mergeCell ref="AX77:AZ78"/>
    <mergeCell ref="B67:R67"/>
    <mergeCell ref="B68:R68"/>
    <mergeCell ref="B69:R69"/>
    <mergeCell ref="B70:R70"/>
    <mergeCell ref="B71:R71"/>
    <mergeCell ref="B72:R72"/>
    <mergeCell ref="AR72:AZ72"/>
    <mergeCell ref="B73:R73"/>
    <mergeCell ref="B74:R74"/>
    <mergeCell ref="AT69:AZ70"/>
    <mergeCell ref="B60:C60"/>
    <mergeCell ref="D60:F60"/>
    <mergeCell ref="G60:I60"/>
    <mergeCell ref="J60:L60"/>
    <mergeCell ref="M60:O60"/>
    <mergeCell ref="P60:R60"/>
    <mergeCell ref="AT63:AZ63"/>
    <mergeCell ref="AT64:AZ64"/>
    <mergeCell ref="B66:R66"/>
    <mergeCell ref="AR63:AS64"/>
    <mergeCell ref="AI55:AL55"/>
    <mergeCell ref="AM55:AP55"/>
    <mergeCell ref="B56:AP56"/>
    <mergeCell ref="B58:R58"/>
    <mergeCell ref="T58:AP58"/>
    <mergeCell ref="AR58:AZ58"/>
    <mergeCell ref="B59:I59"/>
    <mergeCell ref="J59:N59"/>
    <mergeCell ref="O59:P59"/>
    <mergeCell ref="Q59:R59"/>
    <mergeCell ref="AR21:AS55"/>
    <mergeCell ref="B55:D55"/>
    <mergeCell ref="E55:G55"/>
    <mergeCell ref="H55:J55"/>
    <mergeCell ref="N55:R55"/>
    <mergeCell ref="S55:U55"/>
    <mergeCell ref="V55:X55"/>
    <mergeCell ref="Y55:AA55"/>
    <mergeCell ref="AB55:AD55"/>
    <mergeCell ref="AE55:AG55"/>
    <mergeCell ref="AO53:AP53"/>
    <mergeCell ref="B54:D54"/>
    <mergeCell ref="E54:G54"/>
    <mergeCell ref="H54:J54"/>
    <mergeCell ref="N54:R54"/>
    <mergeCell ref="S54:U54"/>
    <mergeCell ref="V54:X54"/>
    <mergeCell ref="Y54:AA54"/>
    <mergeCell ref="AB54:AD54"/>
    <mergeCell ref="AE54:AG54"/>
    <mergeCell ref="AO54:AP54"/>
    <mergeCell ref="AI53:AL54"/>
    <mergeCell ref="B53:D53"/>
    <mergeCell ref="E53:G53"/>
    <mergeCell ref="H53:J53"/>
    <mergeCell ref="N53:R53"/>
    <mergeCell ref="S53:U53"/>
    <mergeCell ref="V53:X53"/>
    <mergeCell ref="Y53:AA53"/>
    <mergeCell ref="AB53:AD53"/>
    <mergeCell ref="AE53:AG53"/>
    <mergeCell ref="B52:D52"/>
    <mergeCell ref="E52:G52"/>
    <mergeCell ref="H52:J52"/>
    <mergeCell ref="N52:R52"/>
    <mergeCell ref="S52:U52"/>
    <mergeCell ref="V52:X52"/>
    <mergeCell ref="Y52:AA52"/>
    <mergeCell ref="AB52:AD52"/>
    <mergeCell ref="AE52:AG52"/>
    <mergeCell ref="B51:D51"/>
    <mergeCell ref="E51:G51"/>
    <mergeCell ref="H51:J51"/>
    <mergeCell ref="N51:R51"/>
    <mergeCell ref="S51:U51"/>
    <mergeCell ref="V51:X51"/>
    <mergeCell ref="Y51:AA51"/>
    <mergeCell ref="AB51:AD51"/>
    <mergeCell ref="AE51:AG51"/>
    <mergeCell ref="B50:D50"/>
    <mergeCell ref="E50:G50"/>
    <mergeCell ref="H50:J50"/>
    <mergeCell ref="N50:R50"/>
    <mergeCell ref="S50:U50"/>
    <mergeCell ref="V50:X50"/>
    <mergeCell ref="Y50:AA50"/>
    <mergeCell ref="AB50:AD50"/>
    <mergeCell ref="AE50:AG50"/>
    <mergeCell ref="AO46:AP46"/>
    <mergeCell ref="B47:J47"/>
    <mergeCell ref="K47:S47"/>
    <mergeCell ref="AE47:AM47"/>
    <mergeCell ref="B48:AG48"/>
    <mergeCell ref="AI48:AP48"/>
    <mergeCell ref="B49:D49"/>
    <mergeCell ref="E49:G49"/>
    <mergeCell ref="H49:J49"/>
    <mergeCell ref="K49:M49"/>
    <mergeCell ref="N49:R49"/>
    <mergeCell ref="S49:U49"/>
    <mergeCell ref="V49:X49"/>
    <mergeCell ref="Y49:AA49"/>
    <mergeCell ref="AB49:AD49"/>
    <mergeCell ref="AE49:AG49"/>
    <mergeCell ref="X45:AA45"/>
    <mergeCell ref="AC45:AD45"/>
    <mergeCell ref="AE45:AF45"/>
    <mergeCell ref="AG45:AH45"/>
    <mergeCell ref="AI45:AJ45"/>
    <mergeCell ref="AK45:AL45"/>
    <mergeCell ref="AM45:AN45"/>
    <mergeCell ref="AO45:AP45"/>
    <mergeCell ref="C46:D46"/>
    <mergeCell ref="E46:G46"/>
    <mergeCell ref="I46:J46"/>
    <mergeCell ref="K46:L46"/>
    <mergeCell ref="M46:N46"/>
    <mergeCell ref="O46:P46"/>
    <mergeCell ref="Q46:R46"/>
    <mergeCell ref="S46:T46"/>
    <mergeCell ref="U46:V46"/>
    <mergeCell ref="X46:AA46"/>
    <mergeCell ref="AC46:AD46"/>
    <mergeCell ref="AE46:AF46"/>
    <mergeCell ref="AG46:AH46"/>
    <mergeCell ref="AI46:AJ46"/>
    <mergeCell ref="AK46:AL46"/>
    <mergeCell ref="AM46:AN46"/>
    <mergeCell ref="C45:D45"/>
    <mergeCell ref="E45:G45"/>
    <mergeCell ref="I45:J45"/>
    <mergeCell ref="K45:L45"/>
    <mergeCell ref="M45:N45"/>
    <mergeCell ref="O45:P45"/>
    <mergeCell ref="Q45:R45"/>
    <mergeCell ref="S45:T45"/>
    <mergeCell ref="U45:V45"/>
    <mergeCell ref="AO43:AP43"/>
    <mergeCell ref="C44:D44"/>
    <mergeCell ref="E44:G44"/>
    <mergeCell ref="I44:J44"/>
    <mergeCell ref="K44:L44"/>
    <mergeCell ref="M44:N44"/>
    <mergeCell ref="O44:P44"/>
    <mergeCell ref="Q44:R44"/>
    <mergeCell ref="S44:T44"/>
    <mergeCell ref="U44:V44"/>
    <mergeCell ref="X44:AA44"/>
    <mergeCell ref="AC44:AD44"/>
    <mergeCell ref="AE44:AF44"/>
    <mergeCell ref="AG44:AH44"/>
    <mergeCell ref="AI44:AJ44"/>
    <mergeCell ref="AK44:AL44"/>
    <mergeCell ref="AM44:AN44"/>
    <mergeCell ref="AO44:AP44"/>
    <mergeCell ref="Z42:AA42"/>
    <mergeCell ref="AC42:AD42"/>
    <mergeCell ref="AE42:AF42"/>
    <mergeCell ref="AG42:AH42"/>
    <mergeCell ref="AI42:AJ42"/>
    <mergeCell ref="AK42:AL42"/>
    <mergeCell ref="AM42:AN42"/>
    <mergeCell ref="AO42:AP42"/>
    <mergeCell ref="C43:D43"/>
    <mergeCell ref="E43:G43"/>
    <mergeCell ref="I43:J43"/>
    <mergeCell ref="K43:L43"/>
    <mergeCell ref="M43:N43"/>
    <mergeCell ref="O43:P43"/>
    <mergeCell ref="Q43:R43"/>
    <mergeCell ref="S43:T43"/>
    <mergeCell ref="U43:V43"/>
    <mergeCell ref="X43:AA43"/>
    <mergeCell ref="AC43:AD43"/>
    <mergeCell ref="AE43:AF43"/>
    <mergeCell ref="AG43:AH43"/>
    <mergeCell ref="AI43:AJ43"/>
    <mergeCell ref="AK43:AL43"/>
    <mergeCell ref="AM43:AN43"/>
    <mergeCell ref="C42:G42"/>
    <mergeCell ref="I42:J42"/>
    <mergeCell ref="K42:L42"/>
    <mergeCell ref="M42:N42"/>
    <mergeCell ref="O42:P42"/>
    <mergeCell ref="Q42:R42"/>
    <mergeCell ref="S42:T42"/>
    <mergeCell ref="U42:V42"/>
    <mergeCell ref="X42:Y42"/>
    <mergeCell ref="AC40:AD40"/>
    <mergeCell ref="AE40:AF40"/>
    <mergeCell ref="AG40:AH40"/>
    <mergeCell ref="AI40:AJ40"/>
    <mergeCell ref="AK40:AL40"/>
    <mergeCell ref="AM40:AN40"/>
    <mergeCell ref="AO40:AP40"/>
    <mergeCell ref="C41:G41"/>
    <mergeCell ref="I41:J41"/>
    <mergeCell ref="K41:L41"/>
    <mergeCell ref="M41:N41"/>
    <mergeCell ref="O41:P41"/>
    <mergeCell ref="Q41:R41"/>
    <mergeCell ref="S41:T41"/>
    <mergeCell ref="U41:V41"/>
    <mergeCell ref="X41:Y41"/>
    <mergeCell ref="Z41:AA41"/>
    <mergeCell ref="AC41:AD41"/>
    <mergeCell ref="AE41:AF41"/>
    <mergeCell ref="AG41:AH41"/>
    <mergeCell ref="AI41:AJ41"/>
    <mergeCell ref="AK41:AL41"/>
    <mergeCell ref="AM41:AN41"/>
    <mergeCell ref="AO41:AP41"/>
    <mergeCell ref="C40:G40"/>
    <mergeCell ref="I40:J40"/>
    <mergeCell ref="K40:L40"/>
    <mergeCell ref="M40:N40"/>
    <mergeCell ref="O40:P40"/>
    <mergeCell ref="Q40:R40"/>
    <mergeCell ref="S40:T40"/>
    <mergeCell ref="U40:V40"/>
    <mergeCell ref="X40:AA40"/>
    <mergeCell ref="X38:AA38"/>
    <mergeCell ref="AC38:AD38"/>
    <mergeCell ref="AE38:AF38"/>
    <mergeCell ref="AG38:AH38"/>
    <mergeCell ref="AI38:AJ38"/>
    <mergeCell ref="AK38:AL38"/>
    <mergeCell ref="AM38:AN38"/>
    <mergeCell ref="AO38:AP38"/>
    <mergeCell ref="C39:G39"/>
    <mergeCell ref="I39:J39"/>
    <mergeCell ref="K39:L39"/>
    <mergeCell ref="M39:N39"/>
    <mergeCell ref="O39:P39"/>
    <mergeCell ref="Q39:R39"/>
    <mergeCell ref="S39:T39"/>
    <mergeCell ref="U39:V39"/>
    <mergeCell ref="X39:AA39"/>
    <mergeCell ref="AC39:AD39"/>
    <mergeCell ref="AE39:AF39"/>
    <mergeCell ref="AG39:AH39"/>
    <mergeCell ref="AI39:AJ39"/>
    <mergeCell ref="AK39:AL39"/>
    <mergeCell ref="AM39:AN39"/>
    <mergeCell ref="AO39:AP39"/>
    <mergeCell ref="C38:D38"/>
    <mergeCell ref="E38:G38"/>
    <mergeCell ref="I38:J38"/>
    <mergeCell ref="K38:L38"/>
    <mergeCell ref="M38:N38"/>
    <mergeCell ref="O38:P38"/>
    <mergeCell ref="Q38:R38"/>
    <mergeCell ref="S38:T38"/>
    <mergeCell ref="U38:V38"/>
    <mergeCell ref="X37:Y37"/>
    <mergeCell ref="Z37:AA37"/>
    <mergeCell ref="AC37:AD37"/>
    <mergeCell ref="AE37:AF37"/>
    <mergeCell ref="AG37:AH37"/>
    <mergeCell ref="AI37:AJ37"/>
    <mergeCell ref="AK37:AL37"/>
    <mergeCell ref="AM37:AN37"/>
    <mergeCell ref="AO37:AP37"/>
    <mergeCell ref="C37:D37"/>
    <mergeCell ref="E37:G37"/>
    <mergeCell ref="I37:J37"/>
    <mergeCell ref="K37:L37"/>
    <mergeCell ref="M37:N37"/>
    <mergeCell ref="O37:P37"/>
    <mergeCell ref="Q37:R37"/>
    <mergeCell ref="S37:T37"/>
    <mergeCell ref="U37:V37"/>
    <mergeCell ref="AO35:AP35"/>
    <mergeCell ref="C36:D36"/>
    <mergeCell ref="E36:G36"/>
    <mergeCell ref="I36:J36"/>
    <mergeCell ref="K36:L36"/>
    <mergeCell ref="M36:N36"/>
    <mergeCell ref="O36:P36"/>
    <mergeCell ref="Q36:R36"/>
    <mergeCell ref="S36:T36"/>
    <mergeCell ref="U36:V36"/>
    <mergeCell ref="X36:Y36"/>
    <mergeCell ref="Z36:AA36"/>
    <mergeCell ref="AC36:AD36"/>
    <mergeCell ref="AE36:AF36"/>
    <mergeCell ref="AG36:AH36"/>
    <mergeCell ref="AI36:AJ36"/>
    <mergeCell ref="AK36:AL36"/>
    <mergeCell ref="AM36:AN36"/>
    <mergeCell ref="AO36:AP36"/>
    <mergeCell ref="X34:AA34"/>
    <mergeCell ref="AC34:AD34"/>
    <mergeCell ref="AE34:AF34"/>
    <mergeCell ref="AG34:AH34"/>
    <mergeCell ref="AI34:AJ34"/>
    <mergeCell ref="AK34:AL34"/>
    <mergeCell ref="AM34:AN34"/>
    <mergeCell ref="AO34:AP34"/>
    <mergeCell ref="C35:D35"/>
    <mergeCell ref="E35:G35"/>
    <mergeCell ref="I35:J35"/>
    <mergeCell ref="K35:L35"/>
    <mergeCell ref="M35:N35"/>
    <mergeCell ref="O35:P35"/>
    <mergeCell ref="Q35:R35"/>
    <mergeCell ref="S35:T35"/>
    <mergeCell ref="U35:V35"/>
    <mergeCell ref="X35:AA35"/>
    <mergeCell ref="AC35:AD35"/>
    <mergeCell ref="AE35:AF35"/>
    <mergeCell ref="AG35:AH35"/>
    <mergeCell ref="AI35:AJ35"/>
    <mergeCell ref="AK35:AL35"/>
    <mergeCell ref="AM35:AN35"/>
    <mergeCell ref="C34:D34"/>
    <mergeCell ref="E34:G34"/>
    <mergeCell ref="I34:J34"/>
    <mergeCell ref="K34:L34"/>
    <mergeCell ref="M34:N34"/>
    <mergeCell ref="O34:P34"/>
    <mergeCell ref="Q34:R34"/>
    <mergeCell ref="S34:T34"/>
    <mergeCell ref="U34:V34"/>
    <mergeCell ref="AO32:AP32"/>
    <mergeCell ref="C33:D33"/>
    <mergeCell ref="E33:G33"/>
    <mergeCell ref="I33:J33"/>
    <mergeCell ref="K33:L33"/>
    <mergeCell ref="M33:N33"/>
    <mergeCell ref="O33:P33"/>
    <mergeCell ref="Q33:R33"/>
    <mergeCell ref="S33:T33"/>
    <mergeCell ref="U33:V33"/>
    <mergeCell ref="X33:AA33"/>
    <mergeCell ref="AC33:AD33"/>
    <mergeCell ref="AE33:AF33"/>
    <mergeCell ref="AG33:AH33"/>
    <mergeCell ref="AI33:AJ33"/>
    <mergeCell ref="AK33:AL33"/>
    <mergeCell ref="AM33:AN33"/>
    <mergeCell ref="AO33:AP33"/>
    <mergeCell ref="Z31:AA31"/>
    <mergeCell ref="AC31:AD31"/>
    <mergeCell ref="AE31:AF31"/>
    <mergeCell ref="AG31:AH31"/>
    <mergeCell ref="AI31:AJ31"/>
    <mergeCell ref="AK31:AL31"/>
    <mergeCell ref="AM31:AN31"/>
    <mergeCell ref="AO31:AP31"/>
    <mergeCell ref="C32:G32"/>
    <mergeCell ref="I32:J32"/>
    <mergeCell ref="K32:L32"/>
    <mergeCell ref="M32:N32"/>
    <mergeCell ref="O32:P32"/>
    <mergeCell ref="Q32:R32"/>
    <mergeCell ref="S32:T32"/>
    <mergeCell ref="U32:V32"/>
    <mergeCell ref="X32:Y32"/>
    <mergeCell ref="Z32:AA32"/>
    <mergeCell ref="AC32:AD32"/>
    <mergeCell ref="AE32:AF32"/>
    <mergeCell ref="AG32:AH32"/>
    <mergeCell ref="AI32:AJ32"/>
    <mergeCell ref="AK32:AL32"/>
    <mergeCell ref="AM32:AN32"/>
    <mergeCell ref="C31:G31"/>
    <mergeCell ref="I31:J31"/>
    <mergeCell ref="K31:L31"/>
    <mergeCell ref="M31:N31"/>
    <mergeCell ref="O31:P31"/>
    <mergeCell ref="Q31:R31"/>
    <mergeCell ref="S31:T31"/>
    <mergeCell ref="U31:V31"/>
    <mergeCell ref="X31:Y31"/>
    <mergeCell ref="AC29:AD29"/>
    <mergeCell ref="AE29:AF29"/>
    <mergeCell ref="AG29:AH29"/>
    <mergeCell ref="AI29:AJ29"/>
    <mergeCell ref="AK29:AL29"/>
    <mergeCell ref="AM29:AN29"/>
    <mergeCell ref="AO29:AP29"/>
    <mergeCell ref="C30:G30"/>
    <mergeCell ref="I30:J30"/>
    <mergeCell ref="K30:L30"/>
    <mergeCell ref="M30:N30"/>
    <mergeCell ref="O30:P30"/>
    <mergeCell ref="Q30:R30"/>
    <mergeCell ref="S30:T30"/>
    <mergeCell ref="U30:V30"/>
    <mergeCell ref="X30:Y30"/>
    <mergeCell ref="Z30:AA30"/>
    <mergeCell ref="AC30:AD30"/>
    <mergeCell ref="AE30:AF30"/>
    <mergeCell ref="AG30:AH30"/>
    <mergeCell ref="AI30:AJ30"/>
    <mergeCell ref="AK30:AL30"/>
    <mergeCell ref="AM30:AN30"/>
    <mergeCell ref="AO30:AP30"/>
    <mergeCell ref="C29:G29"/>
    <mergeCell ref="I29:J29"/>
    <mergeCell ref="K29:L29"/>
    <mergeCell ref="M29:N29"/>
    <mergeCell ref="O29:P29"/>
    <mergeCell ref="Q29:R29"/>
    <mergeCell ref="S29:T29"/>
    <mergeCell ref="U29:V29"/>
    <mergeCell ref="X29:AA29"/>
    <mergeCell ref="AC27:AD27"/>
    <mergeCell ref="AE27:AF27"/>
    <mergeCell ref="AG27:AH27"/>
    <mergeCell ref="AI27:AJ27"/>
    <mergeCell ref="AK27:AL27"/>
    <mergeCell ref="AM27:AN27"/>
    <mergeCell ref="AO27:AP27"/>
    <mergeCell ref="C28:G28"/>
    <mergeCell ref="I28:J28"/>
    <mergeCell ref="K28:L28"/>
    <mergeCell ref="M28:N28"/>
    <mergeCell ref="O28:P28"/>
    <mergeCell ref="Q28:R28"/>
    <mergeCell ref="S28:T28"/>
    <mergeCell ref="U28:V28"/>
    <mergeCell ref="X28:AA28"/>
    <mergeCell ref="AC28:AD28"/>
    <mergeCell ref="AE28:AF28"/>
    <mergeCell ref="AG28:AH28"/>
    <mergeCell ref="AI28:AJ28"/>
    <mergeCell ref="AK28:AL28"/>
    <mergeCell ref="AM28:AN28"/>
    <mergeCell ref="AO28:AP28"/>
    <mergeCell ref="C27:G27"/>
    <mergeCell ref="I27:J27"/>
    <mergeCell ref="K27:L27"/>
    <mergeCell ref="M27:N27"/>
    <mergeCell ref="O27:P27"/>
    <mergeCell ref="Q27:R27"/>
    <mergeCell ref="S27:T27"/>
    <mergeCell ref="U27:V27"/>
    <mergeCell ref="X27:AA27"/>
    <mergeCell ref="AC25:AD25"/>
    <mergeCell ref="AE25:AF25"/>
    <mergeCell ref="AG25:AH25"/>
    <mergeCell ref="AI25:AJ25"/>
    <mergeCell ref="AK25:AL25"/>
    <mergeCell ref="AM25:AN25"/>
    <mergeCell ref="AO25:AP25"/>
    <mergeCell ref="C26:G26"/>
    <mergeCell ref="I26:J26"/>
    <mergeCell ref="K26:L26"/>
    <mergeCell ref="M26:N26"/>
    <mergeCell ref="O26:P26"/>
    <mergeCell ref="Q26:R26"/>
    <mergeCell ref="S26:T26"/>
    <mergeCell ref="U26:V26"/>
    <mergeCell ref="X26:Y26"/>
    <mergeCell ref="Z26:AA26"/>
    <mergeCell ref="AC26:AD26"/>
    <mergeCell ref="AE26:AF26"/>
    <mergeCell ref="AG26:AH26"/>
    <mergeCell ref="AI26:AJ26"/>
    <mergeCell ref="AK26:AL26"/>
    <mergeCell ref="AM26:AN26"/>
    <mergeCell ref="AO26:AP26"/>
    <mergeCell ref="C25:G25"/>
    <mergeCell ref="I25:J25"/>
    <mergeCell ref="K25:L25"/>
    <mergeCell ref="M25:N25"/>
    <mergeCell ref="O25:P25"/>
    <mergeCell ref="Q25:R25"/>
    <mergeCell ref="S25:T25"/>
    <mergeCell ref="U25:V25"/>
    <mergeCell ref="X25:AA25"/>
    <mergeCell ref="AC23:AD23"/>
    <mergeCell ref="AE23:AF23"/>
    <mergeCell ref="AG23:AH23"/>
    <mergeCell ref="AI23:AJ23"/>
    <mergeCell ref="AK23:AL23"/>
    <mergeCell ref="AM23:AN23"/>
    <mergeCell ref="AO23:AP23"/>
    <mergeCell ref="C24:G24"/>
    <mergeCell ref="I24:J24"/>
    <mergeCell ref="K24:L24"/>
    <mergeCell ref="M24:N24"/>
    <mergeCell ref="O24:P24"/>
    <mergeCell ref="Q24:R24"/>
    <mergeCell ref="S24:T24"/>
    <mergeCell ref="U24:V24"/>
    <mergeCell ref="X24:AA24"/>
    <mergeCell ref="AC24:AD24"/>
    <mergeCell ref="AE24:AF24"/>
    <mergeCell ref="AG24:AH24"/>
    <mergeCell ref="AI24:AJ24"/>
    <mergeCell ref="AK24:AL24"/>
    <mergeCell ref="AM24:AN24"/>
    <mergeCell ref="AO24:AP24"/>
    <mergeCell ref="C23:G23"/>
    <mergeCell ref="I23:J23"/>
    <mergeCell ref="K23:L23"/>
    <mergeCell ref="M23:N23"/>
    <mergeCell ref="O23:P23"/>
    <mergeCell ref="Q23:R23"/>
    <mergeCell ref="S23:T23"/>
    <mergeCell ref="U23:V23"/>
    <mergeCell ref="X23:AA23"/>
    <mergeCell ref="X21:AA21"/>
    <mergeCell ref="AC21:AD21"/>
    <mergeCell ref="AE21:AF21"/>
    <mergeCell ref="AG21:AH21"/>
    <mergeCell ref="AI21:AJ21"/>
    <mergeCell ref="AK21:AL21"/>
    <mergeCell ref="AM21:AN21"/>
    <mergeCell ref="AO21:AP21"/>
    <mergeCell ref="C22:G22"/>
    <mergeCell ref="I22:J22"/>
    <mergeCell ref="K22:L22"/>
    <mergeCell ref="M22:N22"/>
    <mergeCell ref="O22:P22"/>
    <mergeCell ref="Q22:R22"/>
    <mergeCell ref="S22:T22"/>
    <mergeCell ref="U22:V22"/>
    <mergeCell ref="X22:AA22"/>
    <mergeCell ref="AC22:AD22"/>
    <mergeCell ref="AE22:AF22"/>
    <mergeCell ref="AG22:AH22"/>
    <mergeCell ref="AI22:AJ22"/>
    <mergeCell ref="AK22:AL22"/>
    <mergeCell ref="AM22:AN22"/>
    <mergeCell ref="AO22:AP22"/>
    <mergeCell ref="C21:D21"/>
    <mergeCell ref="E21:G21"/>
    <mergeCell ref="I21:J21"/>
    <mergeCell ref="K21:L21"/>
    <mergeCell ref="M21:N21"/>
    <mergeCell ref="O21:P21"/>
    <mergeCell ref="Q21:R21"/>
    <mergeCell ref="S21:T21"/>
    <mergeCell ref="U21:V21"/>
    <mergeCell ref="X20:AA20"/>
    <mergeCell ref="AC20:AD20"/>
    <mergeCell ref="AE20:AF20"/>
    <mergeCell ref="AG20:AH20"/>
    <mergeCell ref="AI20:AJ20"/>
    <mergeCell ref="AK20:AL20"/>
    <mergeCell ref="AM20:AN20"/>
    <mergeCell ref="AO20:AP20"/>
    <mergeCell ref="AR20:AS20"/>
    <mergeCell ref="C20:D20"/>
    <mergeCell ref="E20:G20"/>
    <mergeCell ref="I20:J20"/>
    <mergeCell ref="K20:L20"/>
    <mergeCell ref="M20:N20"/>
    <mergeCell ref="O20:P20"/>
    <mergeCell ref="Q20:R20"/>
    <mergeCell ref="S20:T20"/>
    <mergeCell ref="U20:V20"/>
    <mergeCell ref="AC18:AD18"/>
    <mergeCell ref="AE18:AF18"/>
    <mergeCell ref="AG18:AH18"/>
    <mergeCell ref="AI18:AJ18"/>
    <mergeCell ref="AK18:AL18"/>
    <mergeCell ref="AM18:AN18"/>
    <mergeCell ref="AO18:AP18"/>
    <mergeCell ref="C19:D19"/>
    <mergeCell ref="E19:G19"/>
    <mergeCell ref="I19:J19"/>
    <mergeCell ref="K19:L19"/>
    <mergeCell ref="M19:N19"/>
    <mergeCell ref="O19:P19"/>
    <mergeCell ref="Q19:R19"/>
    <mergeCell ref="S19:T19"/>
    <mergeCell ref="U19:V19"/>
    <mergeCell ref="X19:AA19"/>
    <mergeCell ref="AC19:AD19"/>
    <mergeCell ref="AE19:AF19"/>
    <mergeCell ref="AG19:AH19"/>
    <mergeCell ref="AI19:AJ19"/>
    <mergeCell ref="AK19:AL19"/>
    <mergeCell ref="AM19:AN19"/>
    <mergeCell ref="AO19:AP19"/>
    <mergeCell ref="C18:G18"/>
    <mergeCell ref="I18:J18"/>
    <mergeCell ref="K18:L18"/>
    <mergeCell ref="M18:N18"/>
    <mergeCell ref="O18:P18"/>
    <mergeCell ref="Q18:R18"/>
    <mergeCell ref="S18:T18"/>
    <mergeCell ref="U18:V18"/>
    <mergeCell ref="X18:AA18"/>
    <mergeCell ref="AC16:AD16"/>
    <mergeCell ref="AE16:AF16"/>
    <mergeCell ref="AG16:AH16"/>
    <mergeCell ref="AI16:AJ16"/>
    <mergeCell ref="AK16:AL16"/>
    <mergeCell ref="AM16:AN16"/>
    <mergeCell ref="AO16:AP16"/>
    <mergeCell ref="C17:G17"/>
    <mergeCell ref="I17:J17"/>
    <mergeCell ref="K17:L17"/>
    <mergeCell ref="M17:N17"/>
    <mergeCell ref="O17:P17"/>
    <mergeCell ref="Q17:R17"/>
    <mergeCell ref="S17:T17"/>
    <mergeCell ref="U17:V17"/>
    <mergeCell ref="X17:AA17"/>
    <mergeCell ref="AC17:AD17"/>
    <mergeCell ref="AE17:AF17"/>
    <mergeCell ref="AG17:AH17"/>
    <mergeCell ref="AI17:AJ17"/>
    <mergeCell ref="AK17:AL17"/>
    <mergeCell ref="AM17:AN17"/>
    <mergeCell ref="AO17:AP17"/>
    <mergeCell ref="C16:G16"/>
    <mergeCell ref="I16:J16"/>
    <mergeCell ref="K16:L16"/>
    <mergeCell ref="M16:N16"/>
    <mergeCell ref="O16:P16"/>
    <mergeCell ref="Q16:R16"/>
    <mergeCell ref="S16:T16"/>
    <mergeCell ref="U16:V16"/>
    <mergeCell ref="X16:AA16"/>
    <mergeCell ref="AG14:AH14"/>
    <mergeCell ref="AI14:AJ14"/>
    <mergeCell ref="AK14:AP14"/>
    <mergeCell ref="C15:G15"/>
    <mergeCell ref="I15:J15"/>
    <mergeCell ref="K15:L15"/>
    <mergeCell ref="M15:N15"/>
    <mergeCell ref="O15:P15"/>
    <mergeCell ref="Q15:R15"/>
    <mergeCell ref="S15:T15"/>
    <mergeCell ref="U15:V15"/>
    <mergeCell ref="X15:AA15"/>
    <mergeCell ref="AC15:AD15"/>
    <mergeCell ref="AE15:AF15"/>
    <mergeCell ref="AG15:AH15"/>
    <mergeCell ref="AI15:AJ15"/>
    <mergeCell ref="AK15:AL15"/>
    <mergeCell ref="AM15:AN15"/>
    <mergeCell ref="AO15:AP15"/>
    <mergeCell ref="C14:G14"/>
    <mergeCell ref="I14:J14"/>
    <mergeCell ref="K14:L14"/>
    <mergeCell ref="M14:N14"/>
    <mergeCell ref="O14:P14"/>
    <mergeCell ref="Q14:V14"/>
    <mergeCell ref="X14:AA14"/>
    <mergeCell ref="AC14:AD14"/>
    <mergeCell ref="AE14:AF14"/>
    <mergeCell ref="B9:P9"/>
    <mergeCell ref="R9:W9"/>
    <mergeCell ref="X9:AC9"/>
    <mergeCell ref="AI10:AL10"/>
    <mergeCell ref="AM10:AP10"/>
    <mergeCell ref="AI11:AL11"/>
    <mergeCell ref="AM11:AP11"/>
    <mergeCell ref="B12:AP12"/>
    <mergeCell ref="B13:AP13"/>
    <mergeCell ref="AR6:AS6"/>
    <mergeCell ref="B7:C7"/>
    <mergeCell ref="D7:P7"/>
    <mergeCell ref="V7:W7"/>
    <mergeCell ref="X7:Y7"/>
    <mergeCell ref="AB7:AC7"/>
    <mergeCell ref="AH7:AI7"/>
    <mergeCell ref="B8:C8"/>
    <mergeCell ref="D8:P8"/>
    <mergeCell ref="V8:W8"/>
    <mergeCell ref="X8:Y8"/>
    <mergeCell ref="AB8:AC8"/>
    <mergeCell ref="AH8:AI8"/>
    <mergeCell ref="R5:S6"/>
    <mergeCell ref="T5:U6"/>
    <mergeCell ref="X5:Y6"/>
    <mergeCell ref="Z5:AA6"/>
    <mergeCell ref="AD5:AE6"/>
    <mergeCell ref="AF5:AG6"/>
    <mergeCell ref="B5:C5"/>
    <mergeCell ref="D5:J5"/>
    <mergeCell ref="K5:M5"/>
    <mergeCell ref="N5:P5"/>
    <mergeCell ref="V5:W5"/>
    <mergeCell ref="AB5:AC5"/>
    <mergeCell ref="AH5:AI5"/>
    <mergeCell ref="B6:C6"/>
    <mergeCell ref="D6:J6"/>
    <mergeCell ref="K6:M6"/>
    <mergeCell ref="N6:P6"/>
    <mergeCell ref="V6:W6"/>
    <mergeCell ref="AB6:AC6"/>
    <mergeCell ref="AH6:AI6"/>
    <mergeCell ref="B2:P2"/>
    <mergeCell ref="R2:AI2"/>
    <mergeCell ref="AR2:AS2"/>
    <mergeCell ref="B3:C3"/>
    <mergeCell ref="D3:P3"/>
    <mergeCell ref="V3:W3"/>
    <mergeCell ref="AB3:AC3"/>
    <mergeCell ref="AH3:AI3"/>
    <mergeCell ref="B4:C4"/>
    <mergeCell ref="D4:J4"/>
    <mergeCell ref="K4:M4"/>
    <mergeCell ref="N4:P4"/>
    <mergeCell ref="V4:W4"/>
    <mergeCell ref="AB4:AC4"/>
    <mergeCell ref="AH4:AI4"/>
    <mergeCell ref="R3:S4"/>
    <mergeCell ref="T3:U4"/>
    <mergeCell ref="X3:Y4"/>
    <mergeCell ref="Z3:AA4"/>
    <mergeCell ref="AD3:AE4"/>
    <mergeCell ref="AF3:AG4"/>
  </mergeCells>
  <phoneticPr fontId="43" type="noConversion"/>
  <conditionalFormatting sqref="AR21:AS55">
    <cfRule type="expression" dxfId="2" priority="2" stopIfTrue="1">
      <formula>NOT(ISERROR(SEARCH("KP同意",AR21)))</formula>
    </cfRule>
    <cfRule type="expression" dxfId="1" priority="3" stopIfTrue="1">
      <formula>NOT(ISERROR(SEARCH("KP同意",AR21)))</formula>
    </cfRule>
  </conditionalFormatting>
  <conditionalFormatting sqref="AE47:AN47 K47:L47">
    <cfRule type="cellIs" dxfId="0" priority="1" stopIfTrue="1" operator="equal">
      <formula>"剩余职业点=0   剩余兴趣点=0"</formula>
    </cfRule>
  </conditionalFormatting>
  <dataValidations count="87">
    <dataValidation type="list" allowBlank="1" showInputMessage="1" showErrorMessage="1" sqref="E37:G38" xr:uid="{00000000-0002-0000-0000-000000000000}">
      <formula1>"步枪/霰弹枪,冲锋枪,弓术,火焰喷射器,机枪,重武器"</formula1>
    </dataValidation>
    <dataValidation allowBlank="1" showInputMessage="1" showErrorMessage="1" promptTitle="Language (Other)[01%]" prompt="当选择这项技能时，必须明确一个具体的语言并且写在技能后面。一个人可以了解任何数量的语言。这技能代表使用者可以了解，说，读以及写一门不是他母语的语言的可能性。" sqref="C43:D45" xr:uid="{00000000-0002-0000-0000-000001000000}"/>
    <dataValidation allowBlank="1" showInputMessage="1" showErrorMessage="1" promptTitle="生命值【体质＋体型】" prompt="生命值用来计算一名调查员、ＮＰＣ、怪物在游戏中累计收到的伤害量，用来表面这个家伙在被疼痛、疲惫和死亡压垮前还能走多久。_x000a_将角色的体质和体型相加，然后除以１０，无条件省略小数后，即是生命值上限。" sqref="B10:E11" xr:uid="{00000000-0002-0000-0000-000002000000}"/>
    <dataValidation allowBlank="1" showInputMessage="1" showErrorMessage="1" promptTitle="幸运" prompt="当对于任何涉及的调查员都是外部环境因素主导时，或是要决定变幻无常的命运之手的时候，守秘人可要求进行幸运检定。若有技能或属性适用于此情景，则应该使用该检定，而不是作幸运检定" sqref="S10:V11" xr:uid="{00000000-0002-0000-0000-000003000000}"/>
    <dataValidation allowBlank="1" showInputMessage="1" showErrorMessage="1" promptTitle="理智(san值)" prompt="一个失败的理智检定通常会让你在一段时间内失去对自己行为的控制力。_x000a_如果一次性理智损失超过5点，并且通过了智力检定，你将进入[临时疯狂]。_x000a_一天内理智损失1/10，你将陷入[不定时疯狂]。_x000a_理智跌落至0及以下，进入[永久疯狂]，守密人将接管永久疯狂的调查员。" sqref="K10:N11" xr:uid="{00000000-0002-0000-0000-000004000000}"/>
    <dataValidation allowBlank="1" showInputMessage="1" showErrorMessage="1" promptTitle="伤害加值(DB)" prompt="伤害加值(DB)是根据你的力量与体型对近战攻击伤害做出的调整。" sqref="AI49:AL50" xr:uid="{00000000-0002-0000-0000-000005000000}"/>
    <dataValidation allowBlank="1" showInputMessage="1" showErrorMessage="1" promptTitle="移动力(MOV)：" prompt="调查员每轮可以移动的米数等于移动值的5倍。_x000a_若敏捷和力量都＜体型：移动力7_x000a_若敏捷或力量之一≥体型或三者相等：移动力8_x000a_若力量和敏捷都大于体型：移动9_x000a_40岁以上减少1、50岁以上减少2、60岁以上减少3、70岁以上减少4、80岁以上减少5" sqref="AD7:AE8" xr:uid="{00000000-0002-0000-0000-000006000000}"/>
    <dataValidation type="whole" errorStyle="information" operator="lessThanOrEqual" allowBlank="1" showInputMessage="1" showErrorMessage="1" errorTitle="人体极限" error="这些属性的极限值为99。_x000a_除非你的守秘人同意，否则调查员属性不能突破这个上限。" sqref="AF5:AG6 T3:U8 Z3:AA8" xr:uid="{00000000-0002-0000-0000-000007000000}">
      <formula1>99</formula1>
    </dataValidation>
    <dataValidation allowBlank="1" showInputMessage="1" showErrorMessage="1" promptTitle="外貌(APP):" prompt="外貌统括了肉体吸引力和人格魅力。高外貌的人潇洒而惹人喜爱，但不一定会有一副好面孔。外貌降低为0的人恐怖而丑陋，有着十足令人厌恶的举止，走到哪都会引发议论和震动。_x000a_外貌会在社交遭遇中发生效用，或在试图给某人留下好印象时有所帮助。" sqref="X5:Y6" xr:uid="{00000000-0002-0000-0000-000008000000}"/>
    <dataValidation allowBlank="1" showInputMessage="1" showErrorMessage="1" promptTitle="体质(CON):" prompt="体质意味着健康丶生气和活力。毒药和疾病会与调查员的体质属性正面相斗。高体质的调查员会有更多的生命值——能承受更多伤害和攻击。严重的物理损伤或魔法攻击有可能降低该属性，而当体质降为0时，调查员就死咯。" sqref="R5:S6" xr:uid="{00000000-0002-0000-0000-000009000000}"/>
    <dataValidation allowBlank="1" showInputMessage="1" showErrorMessage="1" promptTitle="敏捷(DEX):" prompt="高敏捷的调查员更为迅速敏捷，肉体更加柔韧。敏捷检定可以帮助你坠落中抓住支撑，或高速穿越敌人，或做到一些纤细的行动。敏捷降为0的调查员神经将会紊乱，无法完成任何物理行动。_x000a_在战斗中，高敏捷的角色会优先行动。" sqref="X3:Y4" xr:uid="{00000000-0002-0000-0000-00000A000000}"/>
    <dataValidation allowBlank="1" showInputMessage="1" showErrorMessage="1" promptTitle="魔法值" prompt="（大多数情况下）施法时必须消耗魔法值，激活造物、为魔法通道充能等同样需要。当一个人的魔法值消耗殆尽之后，所有超出的消耗都直接扣减生命值。魔法值的回复是自然过程，每小时回复1点。" sqref="AA10:AD11" xr:uid="{00000000-0002-0000-0000-00000B000000}"/>
    <dataValidation allowBlank="1" showInputMessage="1" showErrorMessage="1" promptTitle="力量(STR):" prompt="力量是调查员肌肉能力的量化。力量越高，调查员就能举起更重的东西或更强有力地抓住物体。该属性会决定调查员在近战中的伤害。力量降低为0时，调查员就成为了一个无法离开床铺的病号。" sqref="R3:S4" xr:uid="{00000000-0002-0000-0000-00000C000000}"/>
    <dataValidation allowBlank="1" showInputMessage="1" showErrorMessage="1" promptTitle="Tips" prompt="掷3D6 × 5_x000a_如果调查员年龄在15-19之间，掷两次，取较大值。_x000a_幸运点数的上限为99。" sqref="Y10:Z11" xr:uid="{00000000-0002-0000-0000-00000D000000}"/>
    <dataValidation allowBlank="1" showInputMessage="1" showErrorMessage="1" promptTitle="Survival (10%)" prompt="提供专业的如何在极端环境下生存的知识和技巧。内容包括狩猎的知识，搭建住所，可能遇到的危险的知识（例如如何避开有毒性的植物）等等，取决于所处的环境。你可以花费技能点来获得任何的专业化技能。" sqref="X36:X37" xr:uid="{00000000-0002-0000-0000-00000E000000}"/>
    <dataValidation allowBlank="1" showInputMessage="1" showErrorMessage="1" promptTitle="Science (01%)" prompt="科学专业上的理论和实践的能力，拥有这个技能的人接受过一定程度的正式的教育或者训练。对于知识的理解和认识受到时代的限制。你可以花费点数来获得任何你想要的专业技能，每个专业化技能包括了一门专门的学科。" sqref="X30:X32" xr:uid="{00000000-0002-0000-0000-00000F000000}"/>
    <dataValidation type="textLength" operator="equal" allowBlank="1" showInputMessage="1" showErrorMessage="1" sqref="B25:B26" xr:uid="{00000000-0002-0000-0000-000010000000}">
      <formula1>0</formula1>
    </dataValidation>
    <dataValidation type="list" allowBlank="1" showInputMessage="1" showErrorMessage="1" promptTitle="可成长标记" prompt="如果是短团，技能成功后可以选择勾号标记，在结束时KP宣布幕间成长，则成功技能可进行成长鉴定；_x000a_如果是长团，技能成功后可以选择勾号标记，在每一章结束时KP宣布幕间成长，则成功技能可进行成长鉴定。" sqref="B15:B24 B27:B46 W15:W46" xr:uid="{00000000-0002-0000-0000-000011000000}">
      <formula1>"☐,√"</formula1>
    </dataValidation>
    <dataValidation type="custom" allowBlank="1" showInputMessage="1" showErrorMessage="1" promptTitle="泛大陆村规" prompt="规则书大成功为1，泛大陆村规放宽至1-5" sqref="Q92:R92" xr:uid="{00000000-0002-0000-0000-000012000000}">
      <formula1>1</formula1>
    </dataValidation>
    <dataValidation allowBlank="1" showInputMessage="1" showErrorMessage="1" promptTitle="其他资产:" prompt="你游戏开始时拥有的所有东西的总价值，包含房子和汽车等。" sqref="G60:I60" xr:uid="{00000000-0002-0000-0000-000013000000}"/>
    <dataValidation allowBlank="1" showInputMessage="1" showErrorMessage="1" promptTitle="现金:" prompt="这是你立即可以取用、支配的现金。_x000a_包括带在身上的和存在银行的。" sqref="B60:C60" xr:uid="{00000000-0002-0000-0000-000014000000}"/>
    <dataValidation allowBlank="1" showInputMessage="1" showErrorMessage="1" promptTitle="Fighting (不定) [无法孤注一骰]" prompt="格斗技能指的是一名角色在近距离战斗上的技能。你可以花费一定的点数来获得任何的专业化技能。" sqref="C33:D35" xr:uid="{00000000-0002-0000-0000-000015000000}"/>
    <dataValidation type="list" allowBlank="1" showInputMessage="1" showErrorMessage="1" sqref="Q59:R59" xr:uid="{00000000-0002-0000-0000-000016000000}">
      <formula1>"美元,日元,人民币"</formula1>
    </dataValidation>
    <dataValidation type="list" allowBlank="1" showInputMessage="1" showErrorMessage="1" sqref="E46:G46" xr:uid="{00000000-0002-0000-0000-000017000000}">
      <formula1>"英语,汉语,日语,拉丁语,阿拉伯语,法语,德语,西班牙语,葡萄牙语,斯拉夫语,希伯来语,梵语,朝鲜语,印地语,藏语,蒙古语,匈牙利语,荷兰语,瑞典语,希腊语"</formula1>
    </dataValidation>
    <dataValidation type="list" allowBlank="1" showInputMessage="1" showErrorMessage="1" sqref="Z42:AA42" xr:uid="{00000000-0002-0000-0000-000018000000}">
      <formula1>"梦学,死灵之书,UFO,吸血鬼,佛教,道教,神道教,阴阳道,狼人,亚迪斯星人,都市传说,中国鬼怪"</formula1>
    </dataValidation>
    <dataValidation allowBlank="1" showInputMessage="1" showErrorMessage="1" promptTitle="Intimidate (15%)" prompt="恐吓可以以许多形式使用，包括武力威慑，心理操控，以及威胁。这通常被用来使某人害怕，并迫使其进行某种特定的行为。恐吓的对抗技能为恐吓或者心理学。同样也能拿来砍价。" sqref="C41:G41" xr:uid="{00000000-0002-0000-0000-00001A000000}"/>
    <dataValidation allowBlank="1" showInputMessage="1" showErrorMessage="1" promptTitle="Track (10%)" prompt="使调查员可以凭借追踪技能来通过土壤上的脚印，或是物体通过植被时留下的印记来追踪别人，或者是交通工具以及地球上的动物。时间的经过，雨，以及土地的种类都可能会影响追踪的难度等级。" sqref="X40" xr:uid="{00000000-0002-0000-0000-00001B000000}"/>
    <dataValidation allowBlank="1" showInputMessage="1" showErrorMessage="1" promptTitle="History (05%)" prompt="让一名调查员能够记住一个国家，城市，区域或者个人及其相关的重要情报。一个成功的检定可以用来帮助辨认先祖所熟悉的工具，科技，或者想法，但是对当下的所知甚少。" sqref="C40:G40" xr:uid="{00000000-0002-0000-0000-00001C000000}"/>
    <dataValidation allowBlank="1" showInputMessage="1" showErrorMessage="1" promptTitle="Electrical Repair (10%)" prompt="使调查员能够修理或者改装电气设备。在现代，这技能对现代电子器件几乎做不到什么。为了维修电气设备，可能需要特殊的部件或者工具。也可用于现代的爆破作业。" sqref="C30:G30" xr:uid="{00000000-0002-0000-0000-00001E000000}"/>
    <dataValidation allowBlank="1" showInputMessage="1" showErrorMessage="1" promptTitle="Disguise (05%)" prompt="使用在当调查员想要演出自己外的其它人时。使用者改变了态度，习惯，以及/或声音来进行一个乔装，以另一个人或者另一类人的形象出现。戏剧化妆品可能会有所帮助，还有伪造的身份证件。" sqref="C27:G27" xr:uid="{00000000-0002-0000-0000-00001F000000}"/>
    <dataValidation allowBlank="1" showInputMessage="1" showErrorMessage="1" promptTitle="First Aid (30%)" prompt="使用者有能力可以提供紧急的医疗处理，唤醒昏迷者。急救不能用于治疗疾病，但是只有急救技能可以拯救一名濒死角色的生命。急救可以由多人共同实施，只需一人成功即可。" sqref="C39:G39" xr:uid="{00000000-0002-0000-0000-000020000000}"/>
    <dataValidation allowBlank="1" showInputMessage="1" showErrorMessage="1" promptTitle="Swim (20%)" prompt="有能力在水或者其他液体中漂浮以及移动。只有在遭遇危险时需要进行游泳技能检定，或当 KP认为合适的时候。当游泳的孤注一骰失败时，可能会导致生命值损失。也可能导致人物顺着水流向下冲走，被水半淹或完全淹没。" sqref="X38" xr:uid="{00000000-0002-0000-0000-000021000000}"/>
    <dataValidation allowBlank="1" showInputMessage="1" showErrorMessage="1" promptTitle="消费水平:" prompt="你可以花费至多等于消费水平所列的金钱，而无需支出_x000a_现金。" sqref="M60:O60" xr:uid="{00000000-0002-0000-0000-000022000000}"/>
    <dataValidation allowBlank="1" showInputMessage="1" showErrorMessage="1" promptTitle="Throw (20%)" prompt="当需要用物体击中目标或者用物件的正确部分击中目标（例如小刀或者短柄小斧的刃）时，使用投掷技能。一件有着合理平衡构架的可以藏于手中大小的物品可以被投掷至多等同于 STR码的距离。" sqref="X39" xr:uid="{00000000-0002-0000-0000-000023000000}"/>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C26:G26" xr:uid="{00000000-0002-0000-0000-000024000000}"/>
    <dataValidation allowBlank="1" showInputMessage="1" showErrorMessage="1" promptTitle="Stealth (20%)" prompt="安静地移动或躲藏的技巧，不惊扰那些可能在听或看的人们。与这项技能相关的能力意味着角色能够安静地移动或在伪装技巧上有所长。潜行也同样意味着角色可以长时间维持一定程度的谨慎冷静来使自己保持静止和隐秘。" sqref="X35" xr:uid="{00000000-0002-0000-0000-000025000000}"/>
    <dataValidation allowBlank="1" showInputMessage="1" showErrorMessage="1" promptTitle="体格（Build）" prompt="力量与体型决定了你的体格。当你尝试发动战技(击晕,击倒,撞飞,锁喉,缴械,推下悬崖等等)时,体格是能否成功的重要因素。_x000a_发动战技方比对方体格小,将承受不利因素。_x000a_当体格差距3级以上，无法发动战技。_x000a_当体格差距2级，需要承受2个惩罚骰。_x000a_当体格差距1级，需要承受1个惩罚骰。_x000a_当尝试发动战技方与对方体格同等或更高，战技检定不受影响。" sqref="AI51:AL52" xr:uid="{00000000-0002-0000-0000-000027000000}"/>
    <dataValidation allowBlank="1" showInputMessage="1" showErrorMessage="1" promptTitle="Medicine (01%)" prompt="使用者可以诊断并治疗事故创伤，疾病，毒药。提供相关药品的信息。用本技能进行治疗最少要花费1小时，可在造成了伤害后的任何时间进行，但若未在当天进行难度将会上升。成功的医学技能可唤醒一名昏迷的角色。" sqref="X20" xr:uid="{00000000-0002-0000-0000-000028000000}"/>
    <dataValidation type="list" allowBlank="1" showInputMessage="1" showErrorMessage="1" sqref="Z36:AA36" xr:uid="{00000000-0002-0000-0000-000029000000}">
      <formula1>"荒野,沙漠,极地,海洋,山地,孤岛,原始森林,废土,沼泽"</formula1>
    </dataValidation>
    <dataValidation allowBlank="1" showErrorMessage="1" sqref="AF7 AH7 X41" xr:uid="{00000000-0002-0000-0000-00002A000000}"/>
    <dataValidation allowBlank="1" showInputMessage="1" showErrorMessage="1" promptTitle="Fast Talk (05%) 也译作“快速交谈”" prompt="话术特别限定于言语上的哄骗，欺骗以及误导。这技能的对立技能为心理学或者话术。经过一段时间的相信期后，对方会意识到自己被欺骗了，话术的效果总是暂时性的。也可用于砍价。" sqref="C32:G32" xr:uid="{00000000-0002-0000-0000-00002B000000}"/>
    <dataValidation allowBlank="1" showInputMessage="1" showErrorMessage="1" promptTitle="Ride (05%)" prompt="这技能被用于驾驭马，驴子或者骡子，以及获得对这些骑乘动物的基础照料知识，如何在疾驰中或困难地形上操纵坐骑。当坐骑意外地抬起身子或失足时，骑手保持自己在坐骑上不摔落的几率等同于他的骑术技能。" sqref="X29" xr:uid="{00000000-0002-0000-0000-00002C000000}"/>
    <dataValidation type="list" allowBlank="1" showInputMessage="1" showErrorMessage="1" sqref="Z26:AA26" xr:uid="{00000000-0002-0000-0000-00002E000000}">
      <formula1>"飞行器,船"</formula1>
    </dataValidation>
    <dataValidation allowBlank="1" showInputMessage="1" showErrorMessage="1" promptTitle="Dodge (DEX/2) [无法孤注一骰]" prompt="允许调查员本能地闪避攻击，投掷过来的投射物以及诸如此类的。闪避可以通过经验来提升，就像其他的技能一样。如果一次攻击可以被看见，调查员可以尝试闪避开它。_x000a_无法躲避子弹。" sqref="C28:G28" xr:uid="{00000000-0002-0000-0000-00002F000000}"/>
    <dataValidation allowBlank="1" showInputMessage="1" showErrorMessage="1" promptTitle="Operate Heavy Machinery (01%)" prompt="当驾驶以及操纵一辆坦克，挖土机或者其他巨型建造机械时需要这个技能。对于种类非常不同的机械，KP可以决定难度等级。" sqref="X24" xr:uid="{00000000-0002-0000-0000-000030000000}"/>
    <dataValidation allowBlank="1" showInputMessage="1" showErrorMessage="1" promptTitle="Mechanical Repair (10%)" prompt="这技能允许调查员修理破损的机器或制造一个新的。基础的木工手艺，管道项目，制作物品也同样可以。这技能可以用来打开普通的锁，但更加专业的就不能。机械维修通常与电气维修相伴，修理一个复杂的设备往往两者皆需。" sqref="X19" xr:uid="{00000000-0002-0000-0000-000031000000}"/>
    <dataValidation type="list" allowBlank="1" showInputMessage="1" showErrorMessage="1" promptTitle="Tips" prompt="一次失去5点及更多理智，做智力检定，如果成功，则进入[临时疯狂]。_x000a_一天之内失去当前理智的1/5或更多是，进入[不定时疯狂]_x000a_理智跌落至0及以下，进入[永久疯狂]，守密人将接管永久疯狂的调查员。" sqref="AM11:AP11" xr:uid="{00000000-0002-0000-0000-000032000000}">
      <formula1>"神志清醒,临时疯狂,不定式疯狂"</formula1>
    </dataValidation>
    <dataValidation allowBlank="1" showInputMessage="1" showErrorMessage="1" promptTitle="Locksmith (01%)" prompt="锁匠技能可以打开车门，热线自动装置，用铁撬撬开窗子，解决中国机关箱，以及穿过常规的商用警报系统。使用者可能会修锁，制作钥匙，或者在其他工具的帮助下打开锁。特别困难的锁可能会需要一个更高的难度等级。" sqref="X18" xr:uid="{00000000-0002-0000-0000-000033000000}"/>
    <dataValidation allowBlank="1" showInputMessage="1" showErrorMessage="1" promptTitle="Listen (20%)" prompt="衡量一名调查员理解声音的能力，包括偶然听到的对话，一扇关着的门后的轻声嘀咕，以及咖啡厅里的私语。 KP可以用这来决定一场即将发生的遭遇的形式。甚至此外，一个较高的聆听技能可以指一名角色有着高度的泛察觉能力" sqref="X17" xr:uid="{00000000-0002-0000-0000-000034000000}"/>
    <dataValidation type="list" allowBlank="1" showInputMessage="1" showErrorMessage="1" sqref="E34:G35" xr:uid="{00000000-0002-0000-0000-000035000000}">
      <formula1>"鞭子,电锯,链枷,剑,斧,绞索,矛"</formula1>
    </dataValidation>
    <dataValidation allowBlank="1" showInputMessage="1" showErrorMessage="1" promptTitle="Natural World (10%)" prompt="指对于自然环境中的植物和动物生命的研究。它可以对物种，栖息地进行辨认，并能辨认踪迹、足迹和叫声，也允许对什么事物可能对某种特定物种来说很重要进行猜测。自然学可能准确也可能不准确。" sqref="X21" xr:uid="{00000000-0002-0000-0000-000036000000}"/>
    <dataValidation allowBlank="1" showInputMessage="1" showErrorMessage="1" promptTitle="Appraise (05%)" prompt="用来估计某种物品的价值，包括质量，使用的材料以及工艺。相关的，调查员可以准确地辨认出物品的年龄，评估它的历史关联性以及发现赝品。" sqref="C17:G17" xr:uid="{00000000-0002-0000-0000-000037000000}"/>
    <dataValidation allowBlank="1" showInputMessage="1" showErrorMessage="1" promptTitle="Navigate (10%)" prompt="允许使用者认清自己的路。有着更高技能的人将熟悉各种定位装置。一名角色可以用这技能来测量并对某区域进行绘图（制图学），使用工具可以降低甚至取消难度等级。若角色对某区域十分熟悉，那么在检定上可以得到奖励。" sqref="X22" xr:uid="{00000000-0002-0000-0000-000038000000}"/>
    <dataValidation allowBlank="1" showInputMessage="1" showErrorMessage="1" promptTitle="Firearms (不定) [无法孤注一骰]" prompt="包括了各种形式的火器，也包括了弓箭和弩。" sqref="C36:D38" xr:uid="{00000000-0002-0000-0000-000039000000}"/>
    <dataValidation allowBlank="1" showInputMessage="1" showErrorMessage="1" promptTitle="Anthropology (01%)" prompt="使调查员能够通过观察来辨认和理解一个人的生活方式。如过持续观察一个其他的文化一段时，那么他可以对文化方式以及道德习惯进行简单的预测。结合心理学可以预测目标行为和信仰。" sqref="C16:G16" xr:uid="{00000000-0002-0000-0000-00003A000000}"/>
    <dataValidation allowBlank="1" showInputMessage="1" showErrorMessage="1" promptTitle="Credit Rating (00%)" prompt="衡量了调查员表现出来的富裕程度以及经济上的自信度。如果调查员尝试用他的经济地位来达成某个目标，那么也许使用信用评级技能会比较合适。信用评级可以被用来取代APP来评估第一印象。_x000a_（请将技能提升至调查员职业信用范围之内）" sqref="C25:G25" xr:uid="{00000000-0002-0000-0000-00003B000000}"/>
    <dataValidation allowBlank="1" showInputMessage="1" showErrorMessage="1" promptTitle="学问(01%)(专业化)[非常规]" prompt="这项技能代表对一个超出人类常规知识范畴的事物的专业理解。_x000a_当KP想要测试某位调查员归属于这些领域学问其中之一的某物的知识时，但是调查员缺少相关的专业学问，KP可以允许一个其他更通用技能的使用，但是需要一个更高难度等级的成功。" sqref="X42:Y42" xr:uid="{00000000-0002-0000-0000-00003C000000}"/>
    <dataValidation errorStyle="information" allowBlank="1" showInputMessage="1" showErrorMessage="1" promptTitle="一般来说，年龄应在15-89之间" prompt="15-19: STR和SIZ各减5，决定幸运时掷两次骰子，取较大值_x000a_20-39:EDU进步检定*1_x000a_40+:EDU进步检定*2, STR CON DEX总共-5 APP-5_x000a_50+:进步检定*3, S C D总共-10 APP-10_x000a_60+:进步检定*4, S C D总共-20 APP-15_x000a_详情点击左边年龄单元格." sqref="D6:J6" xr:uid="{00000000-0002-0000-0000-00003D000000}"/>
    <dataValidation allowBlank="1" showInputMessage="1" showErrorMessage="1" promptTitle="Occult (05%)" prompt="使用者可以识别神秘学道具，用语和概念，以及民间传统，并且可以辨认魔法书以及神秘学记号。理解特定的书籍可能可以增加神秘学技能的百分比。这技能不能运用于与克苏鲁神话相关的咒术，书本，以及魔法。" sqref="X23" xr:uid="{00000000-0002-0000-0000-00003E000000}"/>
    <dataValidation allowBlank="1" showInputMessage="1" showErrorMessage="1" promptTitle="年龄:15~19岁:力量和体型合计减5,教育减5。" prompt="20~39岁:对教育进行一次增强检定。40~49岁:对教育进行2次增强检定,力量体质敏捷合计减5,外貌减5。50~59岁:对教育进行3次增强检定.力量体质敏捷合计减10,外貌减10。60~69岁:对教育进行4次增强检定,力量体质敏捷合计减20,外貌减15。70~79岁:对教育进行4次增强检定.力量体质敏捷合计减40,外貌减20。80~89岁:对教育进行4次增强检定.力量体质敏捷合计减80,外貌减25" sqref="B6:C6" xr:uid="{00000000-0002-0000-0000-00003F000000}"/>
    <dataValidation allowBlank="1" showInputMessage="1" showErrorMessage="1" promptTitle="Climb (20%)" prompt="这技能允许一名角色借助或者不借助绳索或者登山工具进行爬树、墙以及其他垂直表面。这技能也同样包括用绳索下降。许多因素将会影响难度等级。" sqref="C23:G23" xr:uid="{00000000-0002-0000-0000-000040000000}"/>
    <dataValidation allowBlank="1" showInputMessage="1" showErrorMessage="1" promptTitle="Law (05%)" prompt="代表你对法律、早期事件、法庭辩术或法院程序的了解。一个法律专家可能会获得奖励以及事务所，但这可能需要几年的申请和一个较高的信用评级。在国外时，技能的难度等级相应上升，除非该角色花费时间学习该国的法律。" sqref="X15" xr:uid="{00000000-0002-0000-0000-000041000000}"/>
    <dataValidation allowBlank="1" showInputMessage="1" showErrorMessage="1" promptTitle="Language (Own) (EDU)" prompt="当选择这项技能时，必须明确一门具体的语言并且写在技能的后面。在婴儿期或者童年早期，大多数人使用单一一门语言。" sqref="C46:D46" xr:uid="{00000000-0002-0000-0000-000042000000}"/>
    <dataValidation allowBlank="1" showInputMessage="1" showErrorMessage="1" promptTitle="Sleight of Hand (10%)" prompt="允许对物体进行视觉上的遮住，藏匿，或者掩盖，也许通过残害，衣服或者其他的干涉或促成错觉的材料。任何种类的巨大物件应当增加藏匿的难度。妙手包括偷窃，卡牌魔术，以及秘密使用手机。" sqref="X33" xr:uid="{00000000-0002-0000-0000-000043000000}"/>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X27" xr:uid="{00000000-0002-0000-0000-000044000000}"/>
    <dataValidation allowBlank="1" showInputMessage="1" showErrorMessage="1" promptTitle="Art and Craft (05%)" prompt="该技能可能能使你制作/修理一样东西，或者制造一个复制品/赝品。_x000a_对一个物品进行一次成功的鉴定可能可以提供关于该物品的相关信息" sqref="C19:D21" xr:uid="{00000000-0002-0000-0000-000045000000}"/>
    <dataValidation allowBlank="1" showInputMessage="1" showErrorMessage="1" promptTitle="Pilot (01%)" prompt="这是操控飞行器或船只的技能，汽车驾驶在左侧躲闪和电器维修之间。_x000a_驾驶（飞行器）：了解并能够日益掌握下方指出的一类飞行器。着陆时，就算在最佳的状况，也必须进行驾驶掷骰。失败的结果视情况而定。_x000a_驾驶（船）：了解小型马达船和帆船在风中、暴风雨中、海潮中的各种行为，并可以从波浪与风的表现中读出暗礁及迫近的暴风雨。在风中，新水手连停艘小船都是困难的。" sqref="X26" xr:uid="{00000000-0002-0000-0000-000046000000}"/>
    <dataValidation type="list" allowBlank="1" showInputMessage="1" showErrorMessage="1" sqref="N6:P6" xr:uid="{00000000-0002-0000-0000-000047000000}">
      <formula1>"男,女"</formula1>
    </dataValidation>
    <dataValidation allowBlank="1" showInputMessage="1" showErrorMessage="1" promptTitle="灵感(idea):" prompt="灵感数值等同于智力,通常在调查员调查时卡在了某处时进行灵感检定，可能他们完全错过了一条重要线索，或仅仅是不知道接下来该做什么，于是游戏陷入了停滞。灵感检定的结果会将调查带回正轨，然而灵感检定成功与否将会决定遗漏的线索是被轻易找到，还是调查员要付出某种代价。" sqref="X8:Y8" xr:uid="{00000000-0002-0000-0000-000048000000}"/>
    <dataValidation allowBlank="1" showInputMessage="1" showErrorMessage="1" promptTitle="体型(SIZ):" prompt="体型值将身高和体重整合成了一个数字。伸长脖子越过矮墙观望，或者挤进狭窄的空间，或者判定谁的头在蹲下时也会高出草堆一截时，就看体型了。体型可以帮助决定生命值和伤害加值和体格。体型的减少通常意味着丢失肢体，当然这也意味着敏捷的减少。对于调查员来说，失去所有体型，应该意味着他消失了——只有上帝知道他在哪！" sqref="R7:S8" xr:uid="{00000000-0002-0000-0000-000049000000}"/>
    <dataValidation allowBlank="1" showInputMessage="1" showErrorMessage="1" promptTitle="Electronics (01%)" prompt="用来发现并对电子设备的故障进行维修。允许制作简单的电子设备。这是个现代技能—在1920年代则是使用物理学以及电气维修来应对电子设备。_x000a_仅在现代可用。" sqref="C31:G31" xr:uid="{00000000-0002-0000-0000-00004A000000}"/>
    <dataValidation allowBlank="1" showInputMessage="1" showErrorMessage="1" promptTitle="Archaeology (01%)" prompt="允许辨别以及鉴定一件古董，以及用来发现赝品。使调查员获得建立以及开掘一个挖掘遗址的专业知识。推断留下遗址的生物的目的和生活方式。人类学可能对此会有所帮助。考古学还有助于辨认已消失的人类语言的书面形式。" sqref="C18:G18" xr:uid="{00000000-0002-0000-0000-00004B000000}"/>
    <dataValidation allowBlank="1" showInputMessage="1" showErrorMessage="1" promptTitle="Jump (20%)" prompt="如果成功，调查员可以在垂直方向上跳起或跳下，或者从一个站立点或起步点水平向外跳。当从高处跌落时，一次成功的跳跃鉴定可以将跌落伤害减半。" sqref="C42:G42" xr:uid="{00000000-0002-0000-0000-00004C000000}"/>
    <dataValidation allowBlank="1" showInputMessage="1" showErrorMessage="1" promptTitle="Drive Auto (20%)" prompt="任何有着这技能的人都可以驾驶一辆汽车或者轻型卡车，进行常规的移动，并且处理机动车的一般毛病。如果调查员想要甩掉一名追踪者或者追踪某人，则需要一个汽车驾驶检定。" sqref="C29:G29" xr:uid="{00000000-0002-0000-0000-00004D000000}"/>
    <dataValidation allowBlank="1" showInputMessage="1" showErrorMessage="1" promptTitle="Computer Use (05%)" prompt="这技能允许调查员用各种不同的电脑语言进行编程；恢复或者分析隐藏的数据；解除被加了保护的系统；探索一个复杂的网络；或者发现别人的骇入、后门程序、病毒。对电脑系统的特殊操作可能会需要这个检定。_x000a_仅在现代可用。" sqref="C24:G24" xr:uid="{00000000-0002-0000-0000-00004E000000}"/>
    <dataValidation type="whole" errorStyle="information" operator="lessThanOrEqual" allowBlank="1" showInputMessage="1" showErrorMessage="1" errorTitle="人体极限" error="这些属性的极限值为99。_x000a_除非你的守秘人同意，否则调查员属性不能突破这个上限。" sqref="AF3:AG4" xr:uid="{00000000-0002-0000-0000-00004F000000}">
      <formula1>150</formula1>
    </dataValidation>
    <dataValidation allowBlank="1" showInputMessage="1" showErrorMessage="1" promptTitle="Charm (15%)" prompt="魅惑允许通过许多形式来使用，包括肉体魅力、诱惑、奉承或是单纯的人格魅力。魅惑可能可以被用于迫使某人进行特定的行动。_x000a_魅惑或是心理学技能可以用于对抗魅惑技能。_x000a_魅惑技能可以被用于讨价还价。" sqref="C22:G22" xr:uid="{00000000-0002-0000-0000-000050000000}"/>
    <dataValidation type="list" allowBlank="1" sqref="AM10:AP10" xr:uid="{00000000-0002-0000-0000-000051000000}">
      <formula1>"健康,昏迷,重伤,濒死"</formula1>
    </dataValidation>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C15:G15" xr:uid="{00000000-0002-0000-0000-000052000000}"/>
    <dataValidation allowBlank="1" showInputMessage="1" showErrorMessage="1" promptTitle="Persuade (10%)" prompt="使用说服来通过一场论述、争辩以及讨论让目标相信一个确切的想法，概念，或者信仰。说服并不一定需要涉及真实的内容。成功的说服技能的运用将花费不少的时间：至少半小时。另外说服还可以被用于讨价还价。" sqref="X25" xr:uid="{00000000-0002-0000-0000-000053000000}"/>
    <dataValidation allowBlank="1" showInputMessage="1" showErrorMessage="1" promptTitle="意志(POW):" prompt="意志正是心意的力量;意志越高学习和抵抗魔法的资质就越高。意志降为0的调查员如同行尸走肉,没有了&quot;意念&quot;,当然也无法使用魔法.除非说明,否则游戏中意志的降低是永久性的.初始理智值(SAN)等于角色的意志值.意志同样决定了角色的魔法值.与意志不同的是,魔法值可以在游戏中消费并回复.魔法值等于意志的1/5。" sqref="AD3:AE4" xr:uid="{00000000-0002-0000-0000-000054000000}"/>
    <dataValidation allowBlank="1" showInputMessage="1" showErrorMessage="1" promptTitle="智力(INT):智力表示为调查员学习力、理解力、" prompt="信息分析力和解密能力的优劣度。智力降为0的调查员就会如同婴儿般是个流口水的傻瓜。智力决定了调查员的兴趣技能点的数量(INT*2).智力同样影响着灵感检定和智力检定。_x000a_若智力与其他属性发生了冲突,不要惊慌,一名高教育低智力的调查员可以是一个老腐儒或娴熟的伴奏家，有着精湛的技艺但是没有自己的创新和心得。相反,高智力低教育的角色可能正处于蒙昧状态,比如未受教育的乡下男孩,但是他们并不是蠢货。" sqref="X7" xr:uid="{00000000-0002-0000-0000-000055000000}"/>
    <dataValidation allowBlank="1" showInputMessage="1" showErrorMessage="1" promptTitle="Library Use (20%)" prompt="图书馆使用使一名调查员能在图书馆找到一些信息，例如特定的一本书，新闻，文件或资料库，但是需要数小时的连续调查。这个技能可以定位寻找一件隐藏案例或一本稀有书籍，但是首先需要获得阅读的许可。" sqref="X16" xr:uid="{00000000-0002-0000-0000-000056000000}"/>
    <dataValidation allowBlank="1" showInputMessage="1" showErrorMessage="1" promptTitle="Psychology (10%)" prompt="对所有人来说都很通用的察觉方面的技能，允许使用者研究个人并且形成对于其他某人动机和人格的了解。在玩家的支持下，KP可能会选择进行一个心理学技能检定的暗骰，仅仅对使用这个技能的玩家声明获得的信息，真或假。" sqref="X28" xr:uid="{00000000-0002-0000-0000-000057000000}"/>
    <dataValidation allowBlank="1" showInputMessage="1" showErrorMessage="1" promptTitle="Spot Hidden (25%)" prompt="这技能允许使用者发现密门或者秘密隔间，注意到隐藏的闯入者，发现并不明显的线索，发现重新涂过漆的汽车，意识到埋伏，注意到鼓出的口袋，或者任何类似的事情。对于调查员来说，这是一个很重要的技能。" sqref="X34" xr:uid="{00000000-0002-0000-0000-000058000000}"/>
    <dataValidation allowBlank="1" showInputMessage="1" showErrorMessage="1" promptTitle="教育(EDU)" prompt="教育属性他表明了调查员在全日制学习中所花费的时间.教育表示的是调查员保持的信息数量,而非机智应用信息的能力(那是智力的范畴).教育为0的角色估计是新生儿或者失忆过.教育60:高中毕业;教育70:大学毕业(专科学位);教育80:研究生毕业(硕士学位)教育90:博士学位/教授.教育96:某研究领域世界级权威.教育99:人类极限.高教育也可以是自学的鬼才.教育决定了初始可以获得多少职业技能点数." sqref="AD5:AE6" xr:uid="{00000000-0002-0000-0000-000059000000}"/>
    <dataValidation type="list" allowBlank="1" showInputMessage="1" showErrorMessage="1" sqref="N4:P4" xr:uid="{00000000-0002-0000-0000-00005B000000}">
      <formula1>"1920s,1980s,现代,其他"</formula1>
    </dataValidation>
  </dataValidations>
  <pageMargins left="0.69930555555555596" right="0.69930555555555596" top="0.75" bottom="0.75" header="0.3" footer="0.3"/>
  <drawing r:id="rId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000-000019000000}">
          <x14:formula1>
            <xm:f>分支技能!$N$4:$N$9</xm:f>
          </x14:formula1>
          <xm:sqref>Z41:AA41</xm:sqref>
        </x14:dataValidation>
        <x14:dataValidation type="list" allowBlank="1" showInputMessage="1" showErrorMessage="1" xr:uid="{00000000-0002-0000-0000-00001D000000}">
          <x14:formula1>
            <xm:f>分支技能!$E$4:$E$16</xm:f>
          </x14:formula1>
          <xm:sqref>Z30:AA31</xm:sqref>
        </x14:dataValidation>
        <x14:dataValidation type="list" allowBlank="1" showInputMessage="1" showErrorMessage="1" xr:uid="{00000000-0002-0000-0000-000026000000}">
          <x14:formula1>
            <xm:f>分支技能!$B$4:$B$36</xm:f>
          </x14:formula1>
          <xm:sqref>E19:G20</xm:sqref>
        </x14:dataValidation>
        <x14:dataValidation type="list" allowBlank="1" showInputMessage="1" showErrorMessage="1" xr:uid="{00000000-0002-0000-0000-00002D000000}">
          <x14:formula1>
            <xm:f>武器列表!$A$2:$A$105</xm:f>
          </x14:formula1>
          <xm:sqref>E51:G51 E52:E53</xm:sqref>
        </x14:dataValidation>
        <x14:dataValidation type="list" allowBlank="1" showInputMessage="1" showErrorMessage="1" xr:uid="{00000000-0002-0000-0000-00005A000000}">
          <x14:formula1>
            <xm:f>职业列表!$B$3:$B$206</xm:f>
          </x14:formula1>
          <xm:sqref>D5:J5</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04"/>
  <sheetViews>
    <sheetView topLeftCell="A71" workbookViewId="0">
      <selection activeCell="B110" sqref="B110"/>
    </sheetView>
  </sheetViews>
  <sheetFormatPr defaultColWidth="9" defaultRowHeight="14.25" x14ac:dyDescent="0.2"/>
  <cols>
    <col min="2" max="2" width="67.75" style="1" customWidth="1"/>
    <col min="4" max="4" width="74.75" style="1" customWidth="1"/>
  </cols>
  <sheetData>
    <row r="1" spans="1:4" ht="17.25" x14ac:dyDescent="0.2">
      <c r="B1" s="2" t="s">
        <v>1635</v>
      </c>
      <c r="D1" s="2" t="s">
        <v>1636</v>
      </c>
    </row>
    <row r="2" spans="1:4" ht="33" x14ac:dyDescent="0.2">
      <c r="B2" s="3" t="s">
        <v>1741</v>
      </c>
      <c r="D2" s="3" t="s">
        <v>1742</v>
      </c>
    </row>
    <row r="3" spans="1:4" ht="16.5" x14ac:dyDescent="0.2">
      <c r="A3">
        <v>1</v>
      </c>
      <c r="B3" s="3" t="s">
        <v>1743</v>
      </c>
      <c r="C3">
        <v>1</v>
      </c>
      <c r="D3" s="3" t="s">
        <v>1744</v>
      </c>
    </row>
    <row r="4" spans="1:4" ht="16.5" x14ac:dyDescent="0.2">
      <c r="A4">
        <v>2</v>
      </c>
      <c r="B4" s="3" t="s">
        <v>1745</v>
      </c>
      <c r="C4">
        <v>2</v>
      </c>
      <c r="D4" s="3" t="s">
        <v>1746</v>
      </c>
    </row>
    <row r="5" spans="1:4" ht="16.5" x14ac:dyDescent="0.2">
      <c r="A5">
        <v>3</v>
      </c>
      <c r="B5" s="3" t="s">
        <v>1747</v>
      </c>
      <c r="C5">
        <v>3</v>
      </c>
      <c r="D5" s="3" t="s">
        <v>1748</v>
      </c>
    </row>
    <row r="6" spans="1:4" ht="16.5" x14ac:dyDescent="0.2">
      <c r="A6">
        <v>4</v>
      </c>
      <c r="B6" s="3" t="s">
        <v>1749</v>
      </c>
      <c r="C6">
        <v>4</v>
      </c>
      <c r="D6" s="3" t="s">
        <v>1750</v>
      </c>
    </row>
    <row r="7" spans="1:4" ht="16.5" x14ac:dyDescent="0.2">
      <c r="A7">
        <v>5</v>
      </c>
      <c r="B7" s="3" t="s">
        <v>1751</v>
      </c>
      <c r="C7">
        <v>5</v>
      </c>
      <c r="D7" s="3" t="s">
        <v>1752</v>
      </c>
    </row>
    <row r="8" spans="1:4" ht="16.5" x14ac:dyDescent="0.2">
      <c r="A8">
        <v>6</v>
      </c>
      <c r="B8" s="3" t="s">
        <v>1753</v>
      </c>
      <c r="C8">
        <v>6</v>
      </c>
      <c r="D8" s="3" t="s">
        <v>1754</v>
      </c>
    </row>
    <row r="9" spans="1:4" ht="16.5" x14ac:dyDescent="0.2">
      <c r="A9">
        <v>7</v>
      </c>
      <c r="B9" s="3" t="s">
        <v>1755</v>
      </c>
      <c r="C9">
        <v>7</v>
      </c>
      <c r="D9" s="3" t="s">
        <v>1756</v>
      </c>
    </row>
    <row r="10" spans="1:4" ht="16.5" x14ac:dyDescent="0.2">
      <c r="A10">
        <v>8</v>
      </c>
      <c r="B10" s="3" t="s">
        <v>1757</v>
      </c>
      <c r="C10">
        <v>8</v>
      </c>
      <c r="D10" s="3" t="s">
        <v>1758</v>
      </c>
    </row>
    <row r="11" spans="1:4" ht="16.5" x14ac:dyDescent="0.2">
      <c r="A11">
        <v>9</v>
      </c>
      <c r="B11" s="3" t="s">
        <v>1759</v>
      </c>
      <c r="C11">
        <v>9</v>
      </c>
      <c r="D11" s="3" t="s">
        <v>1760</v>
      </c>
    </row>
    <row r="12" spans="1:4" ht="16.5" x14ac:dyDescent="0.2">
      <c r="A12">
        <v>10</v>
      </c>
      <c r="B12" s="3" t="s">
        <v>1761</v>
      </c>
      <c r="C12">
        <v>10</v>
      </c>
      <c r="D12" s="3" t="s">
        <v>1762</v>
      </c>
    </row>
    <row r="13" spans="1:4" ht="16.5" x14ac:dyDescent="0.2">
      <c r="A13">
        <v>11</v>
      </c>
      <c r="B13" s="3" t="s">
        <v>1763</v>
      </c>
      <c r="C13">
        <v>11</v>
      </c>
      <c r="D13" s="3" t="s">
        <v>1764</v>
      </c>
    </row>
    <row r="14" spans="1:4" ht="16.5" x14ac:dyDescent="0.2">
      <c r="A14">
        <v>12</v>
      </c>
      <c r="B14" s="3" t="s">
        <v>1765</v>
      </c>
      <c r="C14">
        <v>12</v>
      </c>
      <c r="D14" s="3" t="s">
        <v>1766</v>
      </c>
    </row>
    <row r="15" spans="1:4" ht="16.5" x14ac:dyDescent="0.2">
      <c r="A15">
        <v>13</v>
      </c>
      <c r="B15" s="3" t="s">
        <v>1767</v>
      </c>
      <c r="C15">
        <v>13</v>
      </c>
      <c r="D15" s="3" t="s">
        <v>1768</v>
      </c>
    </row>
    <row r="16" spans="1:4" ht="16.5" x14ac:dyDescent="0.2">
      <c r="A16">
        <v>14</v>
      </c>
      <c r="B16" s="3" t="s">
        <v>1769</v>
      </c>
      <c r="C16">
        <v>14</v>
      </c>
      <c r="D16" s="3" t="s">
        <v>1770</v>
      </c>
    </row>
    <row r="17" spans="1:4" ht="16.5" x14ac:dyDescent="0.2">
      <c r="A17">
        <v>15</v>
      </c>
      <c r="B17" s="3" t="s">
        <v>1771</v>
      </c>
      <c r="C17">
        <v>15</v>
      </c>
      <c r="D17" s="3" t="s">
        <v>1772</v>
      </c>
    </row>
    <row r="18" spans="1:4" ht="33" x14ac:dyDescent="0.2">
      <c r="A18">
        <v>16</v>
      </c>
      <c r="B18" s="3" t="s">
        <v>1773</v>
      </c>
      <c r="C18">
        <v>16</v>
      </c>
      <c r="D18" s="3" t="s">
        <v>1774</v>
      </c>
    </row>
    <row r="19" spans="1:4" ht="16.5" x14ac:dyDescent="0.2">
      <c r="A19">
        <v>17</v>
      </c>
      <c r="B19" s="3" t="s">
        <v>1775</v>
      </c>
      <c r="C19">
        <v>17</v>
      </c>
      <c r="D19" s="3" t="s">
        <v>1776</v>
      </c>
    </row>
    <row r="20" spans="1:4" ht="16.5" x14ac:dyDescent="0.2">
      <c r="A20">
        <v>18</v>
      </c>
      <c r="B20" s="3" t="s">
        <v>1777</v>
      </c>
      <c r="C20">
        <v>18</v>
      </c>
      <c r="D20" s="3" t="s">
        <v>1778</v>
      </c>
    </row>
    <row r="21" spans="1:4" ht="16.5" x14ac:dyDescent="0.2">
      <c r="A21">
        <v>19</v>
      </c>
      <c r="B21" s="3" t="s">
        <v>1779</v>
      </c>
      <c r="C21">
        <v>19</v>
      </c>
      <c r="D21" s="3" t="s">
        <v>1780</v>
      </c>
    </row>
    <row r="22" spans="1:4" ht="16.5" x14ac:dyDescent="0.2">
      <c r="A22">
        <v>20</v>
      </c>
      <c r="B22" s="3" t="s">
        <v>1781</v>
      </c>
      <c r="C22">
        <v>20</v>
      </c>
      <c r="D22" s="3" t="s">
        <v>1782</v>
      </c>
    </row>
    <row r="23" spans="1:4" ht="16.5" x14ac:dyDescent="0.2">
      <c r="A23">
        <v>21</v>
      </c>
      <c r="B23" s="3" t="s">
        <v>1783</v>
      </c>
      <c r="C23">
        <v>21</v>
      </c>
      <c r="D23" s="3" t="s">
        <v>1784</v>
      </c>
    </row>
    <row r="24" spans="1:4" ht="16.5" x14ac:dyDescent="0.2">
      <c r="A24">
        <v>22</v>
      </c>
      <c r="B24" s="3" t="s">
        <v>1785</v>
      </c>
      <c r="C24">
        <v>22</v>
      </c>
      <c r="D24" s="3" t="s">
        <v>1786</v>
      </c>
    </row>
    <row r="25" spans="1:4" ht="16.5" x14ac:dyDescent="0.2">
      <c r="A25">
        <v>23</v>
      </c>
      <c r="B25" s="3" t="s">
        <v>1787</v>
      </c>
      <c r="C25">
        <v>23</v>
      </c>
      <c r="D25" s="3" t="s">
        <v>1788</v>
      </c>
    </row>
    <row r="26" spans="1:4" ht="16.5" x14ac:dyDescent="0.2">
      <c r="A26">
        <v>24</v>
      </c>
      <c r="B26" s="3" t="s">
        <v>1789</v>
      </c>
      <c r="C26">
        <v>24</v>
      </c>
      <c r="D26" s="3" t="s">
        <v>1790</v>
      </c>
    </row>
    <row r="27" spans="1:4" ht="16.5" x14ac:dyDescent="0.2">
      <c r="A27">
        <v>25</v>
      </c>
      <c r="B27" s="3" t="s">
        <v>1791</v>
      </c>
      <c r="C27">
        <v>25</v>
      </c>
      <c r="D27" s="3" t="s">
        <v>1792</v>
      </c>
    </row>
    <row r="28" spans="1:4" ht="16.5" x14ac:dyDescent="0.2">
      <c r="A28">
        <v>26</v>
      </c>
      <c r="B28" s="3" t="s">
        <v>1793</v>
      </c>
      <c r="C28">
        <v>26</v>
      </c>
      <c r="D28" s="3" t="s">
        <v>1794</v>
      </c>
    </row>
    <row r="29" spans="1:4" ht="16.5" x14ac:dyDescent="0.2">
      <c r="A29">
        <v>27</v>
      </c>
      <c r="B29" s="3" t="s">
        <v>1795</v>
      </c>
      <c r="C29">
        <v>27</v>
      </c>
      <c r="D29" s="3" t="s">
        <v>1796</v>
      </c>
    </row>
    <row r="30" spans="1:4" ht="16.5" x14ac:dyDescent="0.2">
      <c r="A30">
        <v>28</v>
      </c>
      <c r="B30" s="3" t="s">
        <v>1797</v>
      </c>
      <c r="C30">
        <v>28</v>
      </c>
      <c r="D30" s="3" t="s">
        <v>1798</v>
      </c>
    </row>
    <row r="31" spans="1:4" ht="16.5" x14ac:dyDescent="0.2">
      <c r="A31">
        <v>29</v>
      </c>
      <c r="B31" s="3" t="s">
        <v>1799</v>
      </c>
      <c r="C31">
        <v>29</v>
      </c>
      <c r="D31" s="3" t="s">
        <v>1800</v>
      </c>
    </row>
    <row r="32" spans="1:4" ht="16.5" x14ac:dyDescent="0.2">
      <c r="A32">
        <v>30</v>
      </c>
      <c r="B32" s="3" t="s">
        <v>1801</v>
      </c>
      <c r="C32">
        <v>30</v>
      </c>
      <c r="D32" s="3" t="s">
        <v>1802</v>
      </c>
    </row>
    <row r="33" spans="1:4" ht="16.5" x14ac:dyDescent="0.2">
      <c r="A33">
        <v>31</v>
      </c>
      <c r="B33" s="3" t="s">
        <v>1803</v>
      </c>
      <c r="C33">
        <v>31</v>
      </c>
      <c r="D33" s="3" t="s">
        <v>1804</v>
      </c>
    </row>
    <row r="34" spans="1:4" ht="16.5" x14ac:dyDescent="0.2">
      <c r="A34">
        <v>32</v>
      </c>
      <c r="B34" s="3" t="s">
        <v>1805</v>
      </c>
      <c r="C34">
        <v>32</v>
      </c>
      <c r="D34" s="3" t="s">
        <v>1806</v>
      </c>
    </row>
    <row r="35" spans="1:4" ht="16.5" x14ac:dyDescent="0.2">
      <c r="A35">
        <v>33</v>
      </c>
      <c r="B35" s="3" t="s">
        <v>1807</v>
      </c>
      <c r="C35">
        <v>33</v>
      </c>
      <c r="D35" s="3" t="s">
        <v>1808</v>
      </c>
    </row>
    <row r="36" spans="1:4" ht="16.5" x14ac:dyDescent="0.2">
      <c r="A36">
        <v>34</v>
      </c>
      <c r="B36" s="3" t="s">
        <v>1809</v>
      </c>
      <c r="C36">
        <v>34</v>
      </c>
      <c r="D36" s="3" t="s">
        <v>1810</v>
      </c>
    </row>
    <row r="37" spans="1:4" ht="16.5" x14ac:dyDescent="0.2">
      <c r="A37">
        <v>35</v>
      </c>
      <c r="B37" s="3" t="s">
        <v>1811</v>
      </c>
      <c r="C37">
        <v>35</v>
      </c>
      <c r="D37" s="3" t="s">
        <v>1812</v>
      </c>
    </row>
    <row r="38" spans="1:4" ht="16.5" x14ac:dyDescent="0.2">
      <c r="A38">
        <v>36</v>
      </c>
      <c r="B38" s="3" t="s">
        <v>1813</v>
      </c>
      <c r="C38">
        <v>36</v>
      </c>
      <c r="D38" s="3" t="s">
        <v>1814</v>
      </c>
    </row>
    <row r="39" spans="1:4" ht="16.5" x14ac:dyDescent="0.2">
      <c r="A39">
        <v>37</v>
      </c>
      <c r="B39" s="3" t="s">
        <v>1815</v>
      </c>
      <c r="C39">
        <v>37</v>
      </c>
      <c r="D39" s="3" t="s">
        <v>1816</v>
      </c>
    </row>
    <row r="40" spans="1:4" ht="16.5" x14ac:dyDescent="0.2">
      <c r="A40">
        <v>38</v>
      </c>
      <c r="B40" s="3" t="s">
        <v>1817</v>
      </c>
      <c r="C40">
        <v>38</v>
      </c>
      <c r="D40" s="3" t="s">
        <v>1818</v>
      </c>
    </row>
    <row r="41" spans="1:4" ht="16.5" x14ac:dyDescent="0.2">
      <c r="A41">
        <v>39</v>
      </c>
      <c r="B41" s="3" t="s">
        <v>1819</v>
      </c>
      <c r="C41">
        <v>39</v>
      </c>
      <c r="D41" s="3" t="s">
        <v>1820</v>
      </c>
    </row>
    <row r="42" spans="1:4" ht="16.5" x14ac:dyDescent="0.2">
      <c r="A42">
        <v>40</v>
      </c>
      <c r="B42" s="3" t="s">
        <v>1821</v>
      </c>
      <c r="C42">
        <v>40</v>
      </c>
      <c r="D42" s="3" t="s">
        <v>1822</v>
      </c>
    </row>
    <row r="43" spans="1:4" ht="16.5" x14ac:dyDescent="0.2">
      <c r="A43">
        <v>41</v>
      </c>
      <c r="B43" s="3" t="s">
        <v>1823</v>
      </c>
      <c r="C43">
        <v>41</v>
      </c>
      <c r="D43" s="3" t="s">
        <v>1824</v>
      </c>
    </row>
    <row r="44" spans="1:4" ht="16.5" x14ac:dyDescent="0.2">
      <c r="A44">
        <v>42</v>
      </c>
      <c r="B44" s="3" t="s">
        <v>1825</v>
      </c>
      <c r="C44">
        <v>42</v>
      </c>
      <c r="D44" s="3" t="s">
        <v>1826</v>
      </c>
    </row>
    <row r="45" spans="1:4" ht="16.5" x14ac:dyDescent="0.2">
      <c r="A45">
        <v>43</v>
      </c>
      <c r="B45" s="3" t="s">
        <v>1827</v>
      </c>
      <c r="C45">
        <v>43</v>
      </c>
      <c r="D45" s="3" t="s">
        <v>1828</v>
      </c>
    </row>
    <row r="46" spans="1:4" ht="16.5" x14ac:dyDescent="0.2">
      <c r="A46">
        <v>44</v>
      </c>
      <c r="B46" s="3" t="s">
        <v>1829</v>
      </c>
      <c r="C46">
        <v>44</v>
      </c>
      <c r="D46" s="3" t="s">
        <v>1830</v>
      </c>
    </row>
    <row r="47" spans="1:4" ht="16.5" x14ac:dyDescent="0.2">
      <c r="A47">
        <v>45</v>
      </c>
      <c r="B47" s="3" t="s">
        <v>1831</v>
      </c>
      <c r="C47">
        <v>45</v>
      </c>
      <c r="D47" s="3" t="s">
        <v>1832</v>
      </c>
    </row>
    <row r="48" spans="1:4" ht="16.5" x14ac:dyDescent="0.2">
      <c r="A48">
        <v>46</v>
      </c>
      <c r="B48" s="3" t="s">
        <v>1833</v>
      </c>
      <c r="C48">
        <v>46</v>
      </c>
      <c r="D48" s="3" t="s">
        <v>1834</v>
      </c>
    </row>
    <row r="49" spans="1:4" ht="16.5" x14ac:dyDescent="0.2">
      <c r="A49">
        <v>47</v>
      </c>
      <c r="B49" s="3" t="s">
        <v>1835</v>
      </c>
      <c r="C49">
        <v>47</v>
      </c>
      <c r="D49" s="3" t="s">
        <v>1836</v>
      </c>
    </row>
    <row r="50" spans="1:4" ht="16.5" x14ac:dyDescent="0.2">
      <c r="A50">
        <v>48</v>
      </c>
      <c r="B50" s="3" t="s">
        <v>1837</v>
      </c>
      <c r="C50">
        <v>48</v>
      </c>
      <c r="D50" s="3" t="s">
        <v>1838</v>
      </c>
    </row>
    <row r="51" spans="1:4" ht="16.5" x14ac:dyDescent="0.2">
      <c r="A51">
        <v>49</v>
      </c>
      <c r="B51" s="3" t="s">
        <v>1839</v>
      </c>
      <c r="C51">
        <v>49</v>
      </c>
      <c r="D51" s="3" t="s">
        <v>1840</v>
      </c>
    </row>
    <row r="52" spans="1:4" ht="16.5" x14ac:dyDescent="0.2">
      <c r="A52">
        <v>50</v>
      </c>
      <c r="B52" s="3" t="s">
        <v>1841</v>
      </c>
      <c r="C52">
        <v>50</v>
      </c>
      <c r="D52" s="3" t="s">
        <v>1842</v>
      </c>
    </row>
    <row r="53" spans="1:4" ht="16.5" x14ac:dyDescent="0.2">
      <c r="A53">
        <v>51</v>
      </c>
      <c r="B53" s="3" t="s">
        <v>1843</v>
      </c>
      <c r="C53">
        <v>51</v>
      </c>
      <c r="D53" s="3" t="s">
        <v>1844</v>
      </c>
    </row>
    <row r="54" spans="1:4" ht="16.5" x14ac:dyDescent="0.2">
      <c r="A54">
        <v>52</v>
      </c>
      <c r="B54" s="3" t="s">
        <v>1845</v>
      </c>
      <c r="C54">
        <v>52</v>
      </c>
      <c r="D54" s="3" t="s">
        <v>1846</v>
      </c>
    </row>
    <row r="55" spans="1:4" ht="16.5" x14ac:dyDescent="0.2">
      <c r="A55">
        <v>53</v>
      </c>
      <c r="B55" s="3" t="s">
        <v>1847</v>
      </c>
      <c r="C55">
        <v>53</v>
      </c>
      <c r="D55" s="3" t="s">
        <v>1848</v>
      </c>
    </row>
    <row r="56" spans="1:4" ht="16.5" x14ac:dyDescent="0.2">
      <c r="A56">
        <v>54</v>
      </c>
      <c r="B56" s="3" t="s">
        <v>1849</v>
      </c>
      <c r="C56">
        <v>54</v>
      </c>
      <c r="D56" s="3" t="s">
        <v>1850</v>
      </c>
    </row>
    <row r="57" spans="1:4" ht="16.5" x14ac:dyDescent="0.2">
      <c r="A57">
        <v>55</v>
      </c>
      <c r="B57" s="3" t="s">
        <v>1851</v>
      </c>
      <c r="C57">
        <v>55</v>
      </c>
      <c r="D57" s="3" t="s">
        <v>1852</v>
      </c>
    </row>
    <row r="58" spans="1:4" ht="16.5" x14ac:dyDescent="0.2">
      <c r="A58">
        <v>56</v>
      </c>
      <c r="B58" s="3" t="s">
        <v>1853</v>
      </c>
      <c r="C58">
        <v>56</v>
      </c>
      <c r="D58" s="3" t="s">
        <v>1854</v>
      </c>
    </row>
    <row r="59" spans="1:4" ht="16.5" x14ac:dyDescent="0.2">
      <c r="A59">
        <v>57</v>
      </c>
      <c r="B59" s="3" t="s">
        <v>1855</v>
      </c>
      <c r="C59">
        <v>57</v>
      </c>
      <c r="D59" s="3" t="s">
        <v>1856</v>
      </c>
    </row>
    <row r="60" spans="1:4" ht="16.5" x14ac:dyDescent="0.2">
      <c r="A60">
        <v>58</v>
      </c>
      <c r="B60" s="3" t="s">
        <v>1857</v>
      </c>
      <c r="C60">
        <v>58</v>
      </c>
      <c r="D60" s="3" t="s">
        <v>1858</v>
      </c>
    </row>
    <row r="61" spans="1:4" ht="16.5" x14ac:dyDescent="0.2">
      <c r="A61">
        <v>59</v>
      </c>
      <c r="B61" s="3" t="s">
        <v>1859</v>
      </c>
      <c r="C61">
        <v>59</v>
      </c>
      <c r="D61" s="3" t="s">
        <v>1860</v>
      </c>
    </row>
    <row r="62" spans="1:4" ht="16.5" x14ac:dyDescent="0.2">
      <c r="A62">
        <v>60</v>
      </c>
      <c r="B62" s="3" t="s">
        <v>1861</v>
      </c>
      <c r="C62">
        <v>60</v>
      </c>
      <c r="D62" s="3" t="s">
        <v>1862</v>
      </c>
    </row>
    <row r="63" spans="1:4" ht="16.5" x14ac:dyDescent="0.2">
      <c r="A63">
        <v>61</v>
      </c>
      <c r="B63" s="3" t="s">
        <v>1863</v>
      </c>
      <c r="C63">
        <v>61</v>
      </c>
      <c r="D63" s="3" t="s">
        <v>1864</v>
      </c>
    </row>
    <row r="64" spans="1:4" ht="16.5" x14ac:dyDescent="0.2">
      <c r="A64">
        <v>62</v>
      </c>
      <c r="B64" s="3" t="s">
        <v>1865</v>
      </c>
      <c r="C64">
        <v>62</v>
      </c>
      <c r="D64" s="3" t="s">
        <v>1866</v>
      </c>
    </row>
    <row r="65" spans="1:4" ht="16.5" x14ac:dyDescent="0.2">
      <c r="A65">
        <v>63</v>
      </c>
      <c r="B65" s="3" t="s">
        <v>1867</v>
      </c>
      <c r="C65">
        <v>63</v>
      </c>
      <c r="D65" s="3" t="s">
        <v>1868</v>
      </c>
    </row>
    <row r="66" spans="1:4" ht="16.5" x14ac:dyDescent="0.2">
      <c r="A66">
        <v>64</v>
      </c>
      <c r="B66" s="3" t="s">
        <v>1869</v>
      </c>
      <c r="C66">
        <v>64</v>
      </c>
      <c r="D66" s="3" t="s">
        <v>1870</v>
      </c>
    </row>
    <row r="67" spans="1:4" ht="16.5" x14ac:dyDescent="0.2">
      <c r="A67">
        <v>65</v>
      </c>
      <c r="B67" s="3" t="s">
        <v>1871</v>
      </c>
      <c r="C67">
        <v>65</v>
      </c>
      <c r="D67" s="3" t="s">
        <v>1872</v>
      </c>
    </row>
    <row r="68" spans="1:4" ht="33" x14ac:dyDescent="0.2">
      <c r="A68">
        <v>66</v>
      </c>
      <c r="B68" s="3" t="s">
        <v>1873</v>
      </c>
      <c r="C68">
        <v>66</v>
      </c>
      <c r="D68" s="3" t="s">
        <v>1874</v>
      </c>
    </row>
    <row r="69" spans="1:4" ht="16.5" x14ac:dyDescent="0.2">
      <c r="A69">
        <v>67</v>
      </c>
      <c r="B69" s="3" t="s">
        <v>1875</v>
      </c>
      <c r="C69">
        <v>67</v>
      </c>
      <c r="D69" s="3" t="s">
        <v>1876</v>
      </c>
    </row>
    <row r="70" spans="1:4" ht="16.5" x14ac:dyDescent="0.2">
      <c r="A70">
        <v>68</v>
      </c>
      <c r="B70" s="3" t="s">
        <v>1877</v>
      </c>
      <c r="C70">
        <v>68</v>
      </c>
      <c r="D70" s="3" t="s">
        <v>1878</v>
      </c>
    </row>
    <row r="71" spans="1:4" ht="16.5" x14ac:dyDescent="0.2">
      <c r="A71">
        <v>69</v>
      </c>
      <c r="B71" s="3" t="s">
        <v>1879</v>
      </c>
      <c r="C71">
        <v>69</v>
      </c>
      <c r="D71" s="3" t="s">
        <v>1880</v>
      </c>
    </row>
    <row r="72" spans="1:4" ht="16.5" x14ac:dyDescent="0.2">
      <c r="A72">
        <v>70</v>
      </c>
      <c r="B72" s="3" t="s">
        <v>1881</v>
      </c>
      <c r="C72">
        <v>70</v>
      </c>
      <c r="D72" s="3" t="s">
        <v>1882</v>
      </c>
    </row>
    <row r="73" spans="1:4" ht="16.5" x14ac:dyDescent="0.2">
      <c r="A73">
        <v>71</v>
      </c>
      <c r="B73" s="3" t="s">
        <v>1883</v>
      </c>
      <c r="C73">
        <v>71</v>
      </c>
      <c r="D73" s="3" t="s">
        <v>1884</v>
      </c>
    </row>
    <row r="74" spans="1:4" ht="16.5" x14ac:dyDescent="0.2">
      <c r="A74">
        <v>72</v>
      </c>
      <c r="B74" s="3" t="s">
        <v>1885</v>
      </c>
      <c r="C74">
        <v>72</v>
      </c>
      <c r="D74" s="3" t="s">
        <v>1886</v>
      </c>
    </row>
    <row r="75" spans="1:4" ht="16.5" x14ac:dyDescent="0.2">
      <c r="A75">
        <v>73</v>
      </c>
      <c r="B75" s="3" t="s">
        <v>1887</v>
      </c>
      <c r="C75">
        <v>73</v>
      </c>
      <c r="D75" s="3" t="s">
        <v>1888</v>
      </c>
    </row>
    <row r="76" spans="1:4" ht="16.5" x14ac:dyDescent="0.2">
      <c r="A76">
        <v>74</v>
      </c>
      <c r="B76" s="3" t="s">
        <v>1889</v>
      </c>
      <c r="C76">
        <v>74</v>
      </c>
      <c r="D76" s="3" t="s">
        <v>1890</v>
      </c>
    </row>
    <row r="77" spans="1:4" ht="16.5" x14ac:dyDescent="0.2">
      <c r="A77">
        <v>75</v>
      </c>
      <c r="B77" s="3" t="s">
        <v>1891</v>
      </c>
      <c r="C77">
        <v>75</v>
      </c>
      <c r="D77" s="3" t="s">
        <v>1892</v>
      </c>
    </row>
    <row r="78" spans="1:4" ht="16.5" x14ac:dyDescent="0.2">
      <c r="A78">
        <v>76</v>
      </c>
      <c r="B78" s="3" t="s">
        <v>1893</v>
      </c>
      <c r="C78">
        <v>76</v>
      </c>
      <c r="D78" s="3" t="s">
        <v>1894</v>
      </c>
    </row>
    <row r="79" spans="1:4" ht="16.5" x14ac:dyDescent="0.2">
      <c r="A79">
        <v>77</v>
      </c>
      <c r="B79" s="3" t="s">
        <v>1895</v>
      </c>
      <c r="C79">
        <v>77</v>
      </c>
      <c r="D79" s="3" t="s">
        <v>1896</v>
      </c>
    </row>
    <row r="80" spans="1:4" ht="16.5" x14ac:dyDescent="0.2">
      <c r="A80">
        <v>78</v>
      </c>
      <c r="B80" s="3" t="s">
        <v>1897</v>
      </c>
      <c r="C80">
        <v>78</v>
      </c>
      <c r="D80" s="3" t="s">
        <v>1898</v>
      </c>
    </row>
    <row r="81" spans="1:4" ht="16.5" x14ac:dyDescent="0.2">
      <c r="A81">
        <v>79</v>
      </c>
      <c r="B81" s="3" t="s">
        <v>1899</v>
      </c>
      <c r="C81">
        <v>79</v>
      </c>
      <c r="D81" s="3" t="s">
        <v>1900</v>
      </c>
    </row>
    <row r="82" spans="1:4" ht="16.5" x14ac:dyDescent="0.2">
      <c r="A82">
        <v>80</v>
      </c>
      <c r="B82" s="3" t="s">
        <v>1901</v>
      </c>
      <c r="C82">
        <v>80</v>
      </c>
      <c r="D82" s="3" t="s">
        <v>1902</v>
      </c>
    </row>
    <row r="83" spans="1:4" ht="16.5" x14ac:dyDescent="0.2">
      <c r="A83">
        <v>81</v>
      </c>
      <c r="B83" s="3" t="s">
        <v>1903</v>
      </c>
      <c r="C83">
        <v>81</v>
      </c>
      <c r="D83" s="3" t="s">
        <v>1904</v>
      </c>
    </row>
    <row r="84" spans="1:4" ht="16.5" x14ac:dyDescent="0.2">
      <c r="A84">
        <v>82</v>
      </c>
      <c r="B84" s="3" t="s">
        <v>1905</v>
      </c>
      <c r="C84">
        <v>82</v>
      </c>
      <c r="D84" s="3" t="s">
        <v>1906</v>
      </c>
    </row>
    <row r="85" spans="1:4" ht="33" x14ac:dyDescent="0.2">
      <c r="A85">
        <v>83</v>
      </c>
      <c r="B85" s="3" t="s">
        <v>1907</v>
      </c>
      <c r="C85">
        <v>83</v>
      </c>
      <c r="D85" s="3" t="s">
        <v>1908</v>
      </c>
    </row>
    <row r="86" spans="1:4" ht="16.5" x14ac:dyDescent="0.2">
      <c r="A86">
        <v>84</v>
      </c>
      <c r="B86" s="3" t="s">
        <v>1909</v>
      </c>
      <c r="C86">
        <v>84</v>
      </c>
      <c r="D86" s="3" t="s">
        <v>1910</v>
      </c>
    </row>
    <row r="87" spans="1:4" ht="16.5" x14ac:dyDescent="0.2">
      <c r="A87">
        <v>85</v>
      </c>
      <c r="B87" s="3" t="s">
        <v>1911</v>
      </c>
      <c r="C87">
        <v>85</v>
      </c>
      <c r="D87" s="3" t="s">
        <v>1912</v>
      </c>
    </row>
    <row r="88" spans="1:4" ht="16.5" x14ac:dyDescent="0.2">
      <c r="A88">
        <v>86</v>
      </c>
      <c r="B88" s="3" t="s">
        <v>1913</v>
      </c>
      <c r="C88">
        <v>86</v>
      </c>
      <c r="D88" s="3" t="s">
        <v>1914</v>
      </c>
    </row>
    <row r="89" spans="1:4" ht="16.5" x14ac:dyDescent="0.2">
      <c r="A89">
        <v>87</v>
      </c>
      <c r="B89" s="3" t="s">
        <v>1915</v>
      </c>
      <c r="C89">
        <v>87</v>
      </c>
      <c r="D89" s="3" t="s">
        <v>1916</v>
      </c>
    </row>
    <row r="90" spans="1:4" ht="16.5" x14ac:dyDescent="0.2">
      <c r="A90">
        <v>88</v>
      </c>
      <c r="B90" s="3" t="s">
        <v>1917</v>
      </c>
      <c r="C90">
        <v>88</v>
      </c>
      <c r="D90" s="3" t="s">
        <v>1918</v>
      </c>
    </row>
    <row r="91" spans="1:4" ht="16.5" x14ac:dyDescent="0.2">
      <c r="A91">
        <v>89</v>
      </c>
      <c r="B91" s="3" t="s">
        <v>1919</v>
      </c>
      <c r="C91">
        <v>89</v>
      </c>
      <c r="D91" s="3" t="s">
        <v>1920</v>
      </c>
    </row>
    <row r="92" spans="1:4" ht="16.5" x14ac:dyDescent="0.2">
      <c r="A92">
        <v>90</v>
      </c>
      <c r="B92" s="3" t="s">
        <v>1921</v>
      </c>
      <c r="C92">
        <v>90</v>
      </c>
      <c r="D92" s="3" t="s">
        <v>1922</v>
      </c>
    </row>
    <row r="93" spans="1:4" ht="16.5" x14ac:dyDescent="0.2">
      <c r="A93">
        <v>91</v>
      </c>
      <c r="B93" s="3" t="s">
        <v>1923</v>
      </c>
      <c r="C93">
        <v>91</v>
      </c>
      <c r="D93" s="3" t="s">
        <v>1924</v>
      </c>
    </row>
    <row r="94" spans="1:4" ht="16.5" x14ac:dyDescent="0.2">
      <c r="A94">
        <v>92</v>
      </c>
      <c r="B94" s="3" t="s">
        <v>1925</v>
      </c>
      <c r="C94">
        <v>92</v>
      </c>
      <c r="D94" s="3" t="s">
        <v>1926</v>
      </c>
    </row>
    <row r="95" spans="1:4" ht="16.5" x14ac:dyDescent="0.2">
      <c r="A95">
        <v>93</v>
      </c>
      <c r="B95" s="3" t="s">
        <v>1927</v>
      </c>
      <c r="C95">
        <v>93</v>
      </c>
      <c r="D95" s="3" t="s">
        <v>1928</v>
      </c>
    </row>
    <row r="96" spans="1:4" ht="16.5" x14ac:dyDescent="0.2">
      <c r="A96">
        <v>94</v>
      </c>
      <c r="B96" s="3" t="s">
        <v>1929</v>
      </c>
      <c r="C96">
        <v>94</v>
      </c>
      <c r="D96" s="3" t="s">
        <v>1930</v>
      </c>
    </row>
    <row r="97" spans="1:4" ht="16.5" x14ac:dyDescent="0.2">
      <c r="A97">
        <v>95</v>
      </c>
      <c r="B97" s="3" t="s">
        <v>1931</v>
      </c>
      <c r="C97">
        <v>95</v>
      </c>
      <c r="D97" s="3" t="s">
        <v>1932</v>
      </c>
    </row>
    <row r="98" spans="1:4" ht="16.5" x14ac:dyDescent="0.2">
      <c r="A98">
        <v>96</v>
      </c>
      <c r="B98" s="3" t="s">
        <v>1933</v>
      </c>
      <c r="C98">
        <v>96</v>
      </c>
      <c r="D98" s="3" t="s">
        <v>1934</v>
      </c>
    </row>
    <row r="99" spans="1:4" ht="16.5" x14ac:dyDescent="0.2">
      <c r="A99">
        <v>97</v>
      </c>
      <c r="B99" s="3" t="s">
        <v>1935</v>
      </c>
      <c r="C99">
        <v>97</v>
      </c>
      <c r="D99" s="3" t="s">
        <v>1936</v>
      </c>
    </row>
    <row r="100" spans="1:4" ht="16.5" x14ac:dyDescent="0.2">
      <c r="A100">
        <v>98</v>
      </c>
      <c r="B100" s="3" t="s">
        <v>1937</v>
      </c>
      <c r="C100">
        <v>98</v>
      </c>
      <c r="D100" s="3" t="s">
        <v>1938</v>
      </c>
    </row>
    <row r="101" spans="1:4" ht="16.5" x14ac:dyDescent="0.2">
      <c r="A101">
        <v>99</v>
      </c>
      <c r="B101" s="3" t="s">
        <v>1939</v>
      </c>
      <c r="C101">
        <v>99</v>
      </c>
      <c r="D101" s="3" t="s">
        <v>1940</v>
      </c>
    </row>
    <row r="102" spans="1:4" ht="16.5" x14ac:dyDescent="0.2">
      <c r="A102">
        <v>100</v>
      </c>
      <c r="B102" s="3" t="s">
        <v>1941</v>
      </c>
      <c r="C102">
        <v>100</v>
      </c>
      <c r="D102" s="3" t="s">
        <v>1942</v>
      </c>
    </row>
    <row r="103" spans="1:4" ht="49.5" x14ac:dyDescent="0.2">
      <c r="B103" s="3" t="s">
        <v>1943</v>
      </c>
    </row>
    <row r="104" spans="1:4" ht="16.5" x14ac:dyDescent="0.2">
      <c r="B104" s="3" t="s">
        <v>1944</v>
      </c>
    </row>
  </sheetData>
  <phoneticPr fontId="43" type="noConversion"/>
  <pageMargins left="0.69930555555555596" right="0.69930555555555596"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V233"/>
  <sheetViews>
    <sheetView showGridLines="0" topLeftCell="C1" zoomScale="47" zoomScaleNormal="47" workbookViewId="0">
      <pane ySplit="1" topLeftCell="A40" activePane="bottomLeft" state="frozen"/>
      <selection pane="bottomLeft" activeCell="F52" sqref="F52"/>
    </sheetView>
  </sheetViews>
  <sheetFormatPr defaultColWidth="9" defaultRowHeight="13.5" customHeight="1" x14ac:dyDescent="0.2"/>
  <cols>
    <col min="1" max="1" width="10.625" style="102" customWidth="1"/>
    <col min="2" max="2" width="17.5" style="103" customWidth="1"/>
    <col min="3" max="3" width="7.125" style="86" customWidth="1"/>
    <col min="4" max="4" width="27.75" style="104" customWidth="1"/>
    <col min="5" max="5" width="7.75" style="102" customWidth="1"/>
    <col min="6" max="6" width="137.375" style="105" customWidth="1"/>
    <col min="7" max="7" width="19.625" style="106" customWidth="1"/>
    <col min="8" max="8" width="55.25" style="106" customWidth="1"/>
    <col min="9" max="9" width="7.75" style="102" hidden="1"/>
    <col min="10" max="256" width="9" style="107" customWidth="1"/>
  </cols>
  <sheetData>
    <row r="1" spans="1:9" ht="13.5" customHeight="1" x14ac:dyDescent="0.2">
      <c r="A1" s="51" t="s">
        <v>193</v>
      </c>
      <c r="B1" s="108" t="s">
        <v>13</v>
      </c>
      <c r="C1" s="109" t="s">
        <v>194</v>
      </c>
      <c r="D1" s="110" t="s">
        <v>195</v>
      </c>
      <c r="E1" s="108" t="s">
        <v>196</v>
      </c>
      <c r="F1" s="120" t="s">
        <v>197</v>
      </c>
      <c r="G1" s="121" t="s">
        <v>161</v>
      </c>
      <c r="H1" s="121" t="s">
        <v>73</v>
      </c>
      <c r="I1" s="108" t="s">
        <v>198</v>
      </c>
    </row>
    <row r="2" spans="1:9" ht="13.5" customHeight="1" x14ac:dyDescent="0.2">
      <c r="A2" s="111">
        <v>0</v>
      </c>
      <c r="B2" s="660" t="s">
        <v>199</v>
      </c>
      <c r="C2" s="660"/>
      <c r="D2" s="660"/>
      <c r="E2" s="660"/>
      <c r="F2" s="661"/>
      <c r="I2" s="107"/>
    </row>
    <row r="3" spans="1:9" ht="13.5" customHeight="1" x14ac:dyDescent="0.2">
      <c r="A3" s="112">
        <v>1</v>
      </c>
      <c r="B3" s="113" t="s">
        <v>200</v>
      </c>
      <c r="C3" s="114" t="s">
        <v>201</v>
      </c>
      <c r="D3" s="115"/>
      <c r="E3" s="119">
        <f>IF(D3=0,人物卡!AF5*4,人物卡!AF5*2+职业列表!D3*2)</f>
        <v>220</v>
      </c>
      <c r="F3" s="122" t="s">
        <v>202</v>
      </c>
      <c r="G3" s="106" t="s">
        <v>203</v>
      </c>
      <c r="H3" s="106" t="s">
        <v>204</v>
      </c>
      <c r="I3" s="119" t="e">
        <f>IF(D3=0,EDUB*4,EDUB*2+职业列表!D3*2)</f>
        <v>#REF!</v>
      </c>
    </row>
    <row r="4" spans="1:9" ht="13.5" customHeight="1" x14ac:dyDescent="0.2">
      <c r="A4" s="111">
        <v>2</v>
      </c>
      <c r="B4" s="103" t="s">
        <v>205</v>
      </c>
      <c r="C4" s="102" t="s">
        <v>206</v>
      </c>
      <c r="D4" s="104" t="s">
        <v>207</v>
      </c>
      <c r="E4" s="102">
        <f>人物卡!AF5*4</f>
        <v>220</v>
      </c>
      <c r="F4" s="123" t="s">
        <v>208</v>
      </c>
      <c r="G4" s="106" t="s">
        <v>209</v>
      </c>
      <c r="H4" s="106" t="s">
        <v>210</v>
      </c>
      <c r="I4" s="102" t="e">
        <f>EDUB*4</f>
        <v>#REF!</v>
      </c>
    </row>
    <row r="5" spans="1:9" ht="13.5" customHeight="1" x14ac:dyDescent="0.2">
      <c r="A5" s="112">
        <v>3</v>
      </c>
      <c r="B5" s="116" t="s">
        <v>211</v>
      </c>
      <c r="C5" s="117" t="s">
        <v>212</v>
      </c>
      <c r="D5" s="118" t="s">
        <v>213</v>
      </c>
      <c r="E5" s="119">
        <f>人物卡!AF5*2+人物卡!Z3*2</f>
        <v>270</v>
      </c>
      <c r="F5" s="122" t="s">
        <v>214</v>
      </c>
      <c r="G5" s="106" t="s">
        <v>215</v>
      </c>
      <c r="H5" s="106" t="s">
        <v>216</v>
      </c>
      <c r="I5" s="119" t="e">
        <f>EDUB*2+DEXB*2</f>
        <v>#REF!</v>
      </c>
    </row>
    <row r="6" spans="1:9" ht="13.5" customHeight="1" x14ac:dyDescent="0.2">
      <c r="A6" s="111">
        <v>4</v>
      </c>
      <c r="B6" s="103" t="s">
        <v>217</v>
      </c>
      <c r="C6" s="102" t="s">
        <v>218</v>
      </c>
      <c r="D6" s="104" t="s">
        <v>219</v>
      </c>
      <c r="E6" s="102">
        <f>人物卡!AF5*2+人物卡!Z5*2</f>
        <v>250</v>
      </c>
      <c r="F6" s="123" t="s">
        <v>220</v>
      </c>
      <c r="G6" s="106" t="s">
        <v>221</v>
      </c>
      <c r="H6" s="106" t="s">
        <v>222</v>
      </c>
      <c r="I6" s="102" t="e">
        <f>EDUB*2+APPB*2</f>
        <v>#REF!</v>
      </c>
    </row>
    <row r="7" spans="1:9" ht="13.5" customHeight="1" x14ac:dyDescent="0.2">
      <c r="A7" s="112">
        <v>5</v>
      </c>
      <c r="B7" s="116" t="s">
        <v>223</v>
      </c>
      <c r="C7" s="117" t="s">
        <v>224</v>
      </c>
      <c r="D7" s="118" t="s">
        <v>219</v>
      </c>
      <c r="E7" s="119">
        <f>人物卡!AF5*2+人物卡!Z5*2</f>
        <v>250</v>
      </c>
      <c r="F7" s="122" t="s">
        <v>225</v>
      </c>
      <c r="G7" s="106" t="s">
        <v>226</v>
      </c>
      <c r="H7" s="106" t="s">
        <v>222</v>
      </c>
      <c r="I7" s="119" t="e">
        <f>EDUB*2+APPB*2</f>
        <v>#REF!</v>
      </c>
    </row>
    <row r="8" spans="1:9" ht="13.5" customHeight="1" x14ac:dyDescent="0.2">
      <c r="A8" s="111">
        <v>6</v>
      </c>
      <c r="B8" s="103" t="s">
        <v>227</v>
      </c>
      <c r="C8" s="102" t="s">
        <v>228</v>
      </c>
      <c r="D8" s="104" t="s">
        <v>229</v>
      </c>
      <c r="E8" s="102">
        <f>人物卡!AF5*2+MAX(人物卡!Z3,人物卡!T3)*2</f>
        <v>270</v>
      </c>
      <c r="F8" s="123" t="s">
        <v>230</v>
      </c>
      <c r="G8" s="106" t="s">
        <v>231</v>
      </c>
      <c r="H8" s="106" t="s">
        <v>232</v>
      </c>
      <c r="I8" s="102" t="e">
        <f>EDUB*2+MAX(DEXB,STRB)*2</f>
        <v>#REF!</v>
      </c>
    </row>
    <row r="9" spans="1:9" ht="13.5" customHeight="1" x14ac:dyDescent="0.2">
      <c r="A9" s="112">
        <v>7</v>
      </c>
      <c r="B9" s="116" t="s">
        <v>233</v>
      </c>
      <c r="C9" s="117" t="s">
        <v>234</v>
      </c>
      <c r="D9" s="118" t="s">
        <v>235</v>
      </c>
      <c r="E9" s="119">
        <f>人物卡!AF5*4</f>
        <v>220</v>
      </c>
      <c r="F9" s="122" t="s">
        <v>236</v>
      </c>
      <c r="G9" s="106" t="s">
        <v>237</v>
      </c>
      <c r="H9" s="106" t="s">
        <v>238</v>
      </c>
      <c r="I9" s="119" t="e">
        <f>EDUB*4</f>
        <v>#REF!</v>
      </c>
    </row>
    <row r="10" spans="1:9" ht="13.5" customHeight="1" x14ac:dyDescent="0.2">
      <c r="A10" s="111">
        <v>8</v>
      </c>
      <c r="B10" s="103" t="s">
        <v>239</v>
      </c>
      <c r="C10" s="102" t="s">
        <v>240</v>
      </c>
      <c r="D10" s="104" t="s">
        <v>241</v>
      </c>
      <c r="E10" s="102">
        <f>人物卡!AF5*2+MAX(人物卡!Z5,人物卡!AF3)*2</f>
        <v>250</v>
      </c>
      <c r="F10" s="123" t="s">
        <v>242</v>
      </c>
      <c r="G10" s="106" t="s">
        <v>243</v>
      </c>
      <c r="H10" s="106" t="s">
        <v>244</v>
      </c>
      <c r="I10" s="102" t="e">
        <f>EDUB*2+MAX(APPB,POWB)*2</f>
        <v>#REF!</v>
      </c>
    </row>
    <row r="11" spans="1:9" ht="13.5" customHeight="1" x14ac:dyDescent="0.2">
      <c r="A11" s="112">
        <v>9</v>
      </c>
      <c r="B11" s="116" t="s">
        <v>245</v>
      </c>
      <c r="C11" s="117" t="s">
        <v>206</v>
      </c>
      <c r="D11" s="118" t="s">
        <v>235</v>
      </c>
      <c r="E11" s="119">
        <f>人物卡!AF5*4</f>
        <v>220</v>
      </c>
      <c r="F11" s="122" t="s">
        <v>246</v>
      </c>
      <c r="G11" s="106" t="s">
        <v>247</v>
      </c>
      <c r="H11" s="106" t="s">
        <v>248</v>
      </c>
      <c r="I11" s="119" t="e">
        <f>EDUB*4</f>
        <v>#REF!</v>
      </c>
    </row>
    <row r="12" spans="1:9" ht="13.5" customHeight="1" x14ac:dyDescent="0.2">
      <c r="A12" s="111">
        <v>10</v>
      </c>
      <c r="B12" s="103" t="s">
        <v>249</v>
      </c>
      <c r="C12" s="102" t="s">
        <v>250</v>
      </c>
      <c r="D12" s="104" t="s">
        <v>235</v>
      </c>
      <c r="E12" s="102">
        <f>人物卡!AF5*4</f>
        <v>220</v>
      </c>
      <c r="F12" s="123" t="s">
        <v>251</v>
      </c>
      <c r="G12" s="106" t="s">
        <v>252</v>
      </c>
      <c r="H12" s="106" t="s">
        <v>253</v>
      </c>
      <c r="I12" s="102" t="e">
        <f>EDUB*4</f>
        <v>#REF!</v>
      </c>
    </row>
    <row r="13" spans="1:9" ht="13.5" customHeight="1" x14ac:dyDescent="0.2">
      <c r="A13" s="112">
        <v>11</v>
      </c>
      <c r="B13" s="116" t="s">
        <v>254</v>
      </c>
      <c r="C13" s="117" t="s">
        <v>240</v>
      </c>
      <c r="D13" s="118" t="s">
        <v>235</v>
      </c>
      <c r="E13" s="119">
        <f>人物卡!AF5*4</f>
        <v>220</v>
      </c>
      <c r="F13" s="122" t="s">
        <v>255</v>
      </c>
      <c r="G13" s="106" t="s">
        <v>256</v>
      </c>
      <c r="H13" s="106" t="s">
        <v>257</v>
      </c>
      <c r="I13" s="119" t="e">
        <f>EDUB*4</f>
        <v>#REF!</v>
      </c>
    </row>
    <row r="14" spans="1:9" ht="13.5" customHeight="1" x14ac:dyDescent="0.2">
      <c r="A14" s="111">
        <v>12</v>
      </c>
      <c r="B14" s="103" t="s">
        <v>258</v>
      </c>
      <c r="C14" s="102" t="s">
        <v>206</v>
      </c>
      <c r="D14" s="104" t="s">
        <v>235</v>
      </c>
      <c r="E14" s="102">
        <f>人物卡!AF5*4</f>
        <v>220</v>
      </c>
      <c r="F14" s="123" t="s">
        <v>259</v>
      </c>
      <c r="G14" s="106" t="s">
        <v>260</v>
      </c>
      <c r="H14" s="106" t="s">
        <v>261</v>
      </c>
      <c r="I14" s="102" t="e">
        <f>EDUB*4</f>
        <v>#REF!</v>
      </c>
    </row>
    <row r="15" spans="1:9" ht="13.5" customHeight="1" x14ac:dyDescent="0.2">
      <c r="A15" s="112">
        <v>13</v>
      </c>
      <c r="B15" s="116" t="s">
        <v>262</v>
      </c>
      <c r="C15" s="117" t="s">
        <v>263</v>
      </c>
      <c r="D15" s="118" t="s">
        <v>264</v>
      </c>
      <c r="E15" s="119">
        <f>人物卡!AF5*2+MAX(人物卡!Z3,人物卡!AF3)*2</f>
        <v>270</v>
      </c>
      <c r="F15" s="122" t="s">
        <v>265</v>
      </c>
      <c r="G15" s="106" t="s">
        <v>266</v>
      </c>
      <c r="H15" s="106" t="s">
        <v>267</v>
      </c>
      <c r="I15" s="119" t="e">
        <f>EDUB*2+MAX(DEXB,POWB)*2</f>
        <v>#REF!</v>
      </c>
    </row>
    <row r="16" spans="1:9" ht="13.5" customHeight="1" x14ac:dyDescent="0.2">
      <c r="A16" s="111">
        <v>14</v>
      </c>
      <c r="B16" s="103" t="s">
        <v>268</v>
      </c>
      <c r="C16" s="102" t="s">
        <v>269</v>
      </c>
      <c r="D16" s="104" t="s">
        <v>270</v>
      </c>
      <c r="E16" s="102">
        <f>人物卡!AF5*2+MAX(人物卡!Z3,人物卡!T3)*2</f>
        <v>270</v>
      </c>
      <c r="F16" s="123" t="s">
        <v>271</v>
      </c>
      <c r="G16" s="106" t="s">
        <v>272</v>
      </c>
      <c r="H16" s="106" t="s">
        <v>273</v>
      </c>
      <c r="I16" s="102" t="e">
        <f>EDUB*2+MAX(DEXB,STRB)*2</f>
        <v>#REF!</v>
      </c>
    </row>
    <row r="17" spans="1:9" ht="13.5" customHeight="1" x14ac:dyDescent="0.2">
      <c r="A17" s="112">
        <v>15</v>
      </c>
      <c r="B17" s="116" t="s">
        <v>274</v>
      </c>
      <c r="C17" s="117" t="s">
        <v>275</v>
      </c>
      <c r="D17" s="118" t="s">
        <v>276</v>
      </c>
      <c r="E17" s="119">
        <f>人物卡!AF5*2+MAX(人物卡!Z3,人物卡!T3)*2</f>
        <v>270</v>
      </c>
      <c r="F17" s="122" t="s">
        <v>277</v>
      </c>
      <c r="G17" s="106" t="s">
        <v>278</v>
      </c>
      <c r="H17" s="106" t="s">
        <v>279</v>
      </c>
      <c r="I17" s="119" t="e">
        <f>EDUB*2+MAX(DEXB,STRB)*2</f>
        <v>#REF!</v>
      </c>
    </row>
    <row r="18" spans="1:9" ht="13.5" customHeight="1" x14ac:dyDescent="0.2">
      <c r="A18" s="111">
        <v>16</v>
      </c>
      <c r="B18" s="103" t="s">
        <v>280</v>
      </c>
      <c r="C18" s="102" t="s">
        <v>281</v>
      </c>
      <c r="D18" s="104" t="s">
        <v>235</v>
      </c>
      <c r="E18" s="102">
        <f>人物卡!AF5*4</f>
        <v>220</v>
      </c>
      <c r="F18" s="123" t="s">
        <v>282</v>
      </c>
      <c r="G18" s="106" t="s">
        <v>283</v>
      </c>
      <c r="H18" s="106" t="s">
        <v>284</v>
      </c>
      <c r="I18" s="102" t="e">
        <f>EDUB*4</f>
        <v>#REF!</v>
      </c>
    </row>
    <row r="19" spans="1:9" ht="13.5" customHeight="1" x14ac:dyDescent="0.2">
      <c r="A19" s="112">
        <v>17</v>
      </c>
      <c r="B19" s="116" t="s">
        <v>285</v>
      </c>
      <c r="C19" s="117" t="s">
        <v>286</v>
      </c>
      <c r="D19" s="118" t="s">
        <v>219</v>
      </c>
      <c r="E19" s="119">
        <f>人物卡!AF5*2+人物卡!Z5*2</f>
        <v>250</v>
      </c>
      <c r="F19" s="122" t="s">
        <v>287</v>
      </c>
      <c r="G19" s="106" t="s">
        <v>288</v>
      </c>
      <c r="H19" s="106" t="s">
        <v>289</v>
      </c>
      <c r="I19" s="119" t="e">
        <f>EDUB*2+APPB*2</f>
        <v>#REF!</v>
      </c>
    </row>
    <row r="20" spans="1:9" ht="13.5" customHeight="1" x14ac:dyDescent="0.2">
      <c r="A20" s="111">
        <v>18</v>
      </c>
      <c r="B20" s="103" t="s">
        <v>290</v>
      </c>
      <c r="C20" s="102" t="s">
        <v>291</v>
      </c>
      <c r="D20" s="104" t="s">
        <v>276</v>
      </c>
      <c r="E20" s="102">
        <f>人物卡!AF5*2+MAX(人物卡!Z3,人物卡!T3)*2</f>
        <v>270</v>
      </c>
      <c r="F20" s="123" t="s">
        <v>292</v>
      </c>
      <c r="G20" s="106" t="s">
        <v>293</v>
      </c>
      <c r="H20" s="106" t="s">
        <v>294</v>
      </c>
      <c r="I20" s="102" t="e">
        <f>EDUB*2+MAX(DEXB,STRB)*2</f>
        <v>#REF!</v>
      </c>
    </row>
    <row r="21" spans="1:9" ht="13.5" customHeight="1" x14ac:dyDescent="0.2">
      <c r="A21" s="112">
        <v>19</v>
      </c>
      <c r="B21" s="116" t="s">
        <v>295</v>
      </c>
      <c r="C21" s="117" t="s">
        <v>296</v>
      </c>
      <c r="D21" s="118" t="s">
        <v>235</v>
      </c>
      <c r="E21" s="119">
        <f>人物卡!AF5*4</f>
        <v>220</v>
      </c>
      <c r="F21" s="122" t="s">
        <v>297</v>
      </c>
      <c r="G21" s="106" t="s">
        <v>298</v>
      </c>
      <c r="H21" s="106" t="s">
        <v>299</v>
      </c>
      <c r="I21" s="119" t="e">
        <f>EDUB*4</f>
        <v>#REF!</v>
      </c>
    </row>
    <row r="22" spans="1:9" ht="13.5" customHeight="1" x14ac:dyDescent="0.2">
      <c r="A22" s="111">
        <v>20</v>
      </c>
      <c r="B22" s="103" t="s">
        <v>300</v>
      </c>
      <c r="C22" s="102" t="s">
        <v>281</v>
      </c>
      <c r="D22" s="104" t="s">
        <v>276</v>
      </c>
      <c r="E22" s="102">
        <f>人物卡!AF5*2+MAX(人物卡!Z3,人物卡!T3)*2</f>
        <v>270</v>
      </c>
      <c r="F22" s="123" t="s">
        <v>301</v>
      </c>
      <c r="G22" s="106" t="s">
        <v>302</v>
      </c>
      <c r="H22" s="106" t="s">
        <v>303</v>
      </c>
      <c r="I22" s="102" t="e">
        <f>EDUB*2+MAX(DEXB,STRB)*2</f>
        <v>#REF!</v>
      </c>
    </row>
    <row r="23" spans="1:9" ht="13.5" customHeight="1" x14ac:dyDescent="0.2">
      <c r="A23" s="112">
        <v>21</v>
      </c>
      <c r="B23" s="116" t="s">
        <v>304</v>
      </c>
      <c r="C23" s="117" t="s">
        <v>305</v>
      </c>
      <c r="D23" s="118" t="s">
        <v>306</v>
      </c>
      <c r="E23" s="119">
        <f>人物卡!AF5*2+人物卡!T3*2</f>
        <v>190</v>
      </c>
      <c r="F23" s="122" t="s">
        <v>307</v>
      </c>
      <c r="G23" s="106" t="s">
        <v>308</v>
      </c>
      <c r="H23" s="106" t="s">
        <v>309</v>
      </c>
      <c r="I23" s="119" t="e">
        <f>EDUB*2+STRB*2</f>
        <v>#REF!</v>
      </c>
    </row>
    <row r="24" spans="1:9" ht="13.5" customHeight="1" x14ac:dyDescent="0.2">
      <c r="A24" s="111">
        <v>22</v>
      </c>
      <c r="B24" s="103" t="s">
        <v>310</v>
      </c>
      <c r="C24" s="102" t="s">
        <v>218</v>
      </c>
      <c r="D24" s="104" t="s">
        <v>235</v>
      </c>
      <c r="E24" s="102">
        <f>人物卡!AF5*4</f>
        <v>220</v>
      </c>
      <c r="F24" s="123" t="s">
        <v>311</v>
      </c>
      <c r="G24" s="106" t="s">
        <v>312</v>
      </c>
      <c r="H24" s="106" t="s">
        <v>313</v>
      </c>
      <c r="I24" s="102" t="e">
        <f>EDUB*4</f>
        <v>#REF!</v>
      </c>
    </row>
    <row r="25" spans="1:9" ht="13.5" customHeight="1" x14ac:dyDescent="0.2">
      <c r="A25" s="112">
        <v>23</v>
      </c>
      <c r="B25" s="116" t="s">
        <v>314</v>
      </c>
      <c r="C25" s="117" t="s">
        <v>305</v>
      </c>
      <c r="D25" s="118" t="s">
        <v>235</v>
      </c>
      <c r="E25" s="119">
        <f>人物卡!AF5*4</f>
        <v>220</v>
      </c>
      <c r="F25" s="122" t="s">
        <v>315</v>
      </c>
      <c r="G25" s="106" t="s">
        <v>316</v>
      </c>
      <c r="H25" s="106" t="s">
        <v>317</v>
      </c>
      <c r="I25" s="119" t="e">
        <f>EDUB*4</f>
        <v>#REF!</v>
      </c>
    </row>
    <row r="26" spans="1:9" ht="13.5" customHeight="1" x14ac:dyDescent="0.2">
      <c r="A26" s="111">
        <v>24</v>
      </c>
      <c r="B26" s="103" t="s">
        <v>318</v>
      </c>
      <c r="C26" s="102" t="s">
        <v>319</v>
      </c>
      <c r="D26" s="104" t="s">
        <v>235</v>
      </c>
      <c r="E26" s="102">
        <f>人物卡!AF5*4</f>
        <v>220</v>
      </c>
      <c r="F26" s="123" t="s">
        <v>320</v>
      </c>
      <c r="G26" s="106" t="s">
        <v>321</v>
      </c>
      <c r="H26" s="106" t="s">
        <v>322</v>
      </c>
      <c r="I26" s="102" t="e">
        <f>EDUB*4</f>
        <v>#REF!</v>
      </c>
    </row>
    <row r="27" spans="1:9" ht="13.5" customHeight="1" x14ac:dyDescent="0.2">
      <c r="A27" s="112">
        <v>25</v>
      </c>
      <c r="B27" s="116" t="s">
        <v>323</v>
      </c>
      <c r="C27" s="117" t="s">
        <v>319</v>
      </c>
      <c r="D27" s="118" t="s">
        <v>235</v>
      </c>
      <c r="E27" s="119">
        <f>人物卡!AF5*4</f>
        <v>220</v>
      </c>
      <c r="F27" s="122" t="s">
        <v>324</v>
      </c>
      <c r="G27" s="106" t="s">
        <v>325</v>
      </c>
      <c r="H27" s="106" t="s">
        <v>326</v>
      </c>
      <c r="I27" s="119" t="e">
        <f>EDUB*4</f>
        <v>#REF!</v>
      </c>
    </row>
    <row r="28" spans="1:9" ht="13.5" customHeight="1" x14ac:dyDescent="0.2">
      <c r="A28" s="111">
        <v>26</v>
      </c>
      <c r="B28" s="103" t="s">
        <v>327</v>
      </c>
      <c r="C28" s="102" t="s">
        <v>212</v>
      </c>
      <c r="D28" s="104" t="s">
        <v>328</v>
      </c>
      <c r="E28" s="102">
        <f>人物卡!AF5*2+MAX(人物卡!Z3,人物卡!T3)*2</f>
        <v>270</v>
      </c>
      <c r="F28" s="123" t="s">
        <v>329</v>
      </c>
      <c r="G28" s="106" t="s">
        <v>330</v>
      </c>
      <c r="H28" s="106" t="s">
        <v>331</v>
      </c>
      <c r="I28" s="102" t="e">
        <f>EDUB*2+MAX(DEXB,STRB)*2</f>
        <v>#REF!</v>
      </c>
    </row>
    <row r="29" spans="1:9" ht="13.5" customHeight="1" x14ac:dyDescent="0.2">
      <c r="A29" s="112">
        <v>27</v>
      </c>
      <c r="B29" s="116" t="s">
        <v>332</v>
      </c>
      <c r="C29" s="117" t="s">
        <v>240</v>
      </c>
      <c r="D29" s="118" t="s">
        <v>333</v>
      </c>
      <c r="E29" s="119">
        <f>人物卡!AF5*2+人物卡!Z3*2</f>
        <v>270</v>
      </c>
      <c r="F29" s="122" t="s">
        <v>334</v>
      </c>
      <c r="G29" s="106" t="s">
        <v>335</v>
      </c>
      <c r="H29" s="106" t="s">
        <v>336</v>
      </c>
      <c r="I29" s="119" t="e">
        <f>EDUB*2+DEXB*2</f>
        <v>#REF!</v>
      </c>
    </row>
    <row r="30" spans="1:9" ht="13.5" customHeight="1" x14ac:dyDescent="0.2">
      <c r="A30" s="111">
        <v>28</v>
      </c>
      <c r="B30" s="103" t="s">
        <v>337</v>
      </c>
      <c r="C30" s="102" t="s">
        <v>338</v>
      </c>
      <c r="D30" s="104" t="s">
        <v>339</v>
      </c>
      <c r="E30" s="102">
        <f>人物卡!AF5*2+MAX(人物卡!Z3,人物卡!T3)*2</f>
        <v>270</v>
      </c>
      <c r="F30" s="123" t="s">
        <v>340</v>
      </c>
      <c r="G30" s="106" t="s">
        <v>341</v>
      </c>
      <c r="H30" s="106" t="s">
        <v>342</v>
      </c>
      <c r="I30" s="102" t="e">
        <f>EDUB*2+MAX(DEXB,STRB)*2</f>
        <v>#REF!</v>
      </c>
    </row>
    <row r="31" spans="1:9" ht="13.5" customHeight="1" x14ac:dyDescent="0.2">
      <c r="A31" s="112">
        <v>29</v>
      </c>
      <c r="B31" s="116" t="s">
        <v>343</v>
      </c>
      <c r="C31" s="117" t="s">
        <v>344</v>
      </c>
      <c r="D31" s="118" t="s">
        <v>270</v>
      </c>
      <c r="E31" s="119">
        <f>人物卡!AF5*2+MAX(人物卡!Z3,人物卡!T3)*2</f>
        <v>270</v>
      </c>
      <c r="F31" s="122" t="s">
        <v>345</v>
      </c>
      <c r="G31" s="106" t="s">
        <v>346</v>
      </c>
      <c r="H31" s="106" t="s">
        <v>347</v>
      </c>
      <c r="I31" s="119" t="e">
        <f>EDUB*2+MAX(DEXB,STRB)*2</f>
        <v>#REF!</v>
      </c>
    </row>
    <row r="32" spans="1:9" ht="13.5" customHeight="1" x14ac:dyDescent="0.2">
      <c r="A32" s="111">
        <v>30</v>
      </c>
      <c r="B32" s="103" t="s">
        <v>348</v>
      </c>
      <c r="C32" s="102" t="s">
        <v>349</v>
      </c>
      <c r="D32" s="104" t="s">
        <v>350</v>
      </c>
      <c r="E32" s="102">
        <f>人物卡!AF5*2+人物卡!T3*2</f>
        <v>190</v>
      </c>
      <c r="F32" s="123" t="s">
        <v>351</v>
      </c>
      <c r="G32" s="106" t="s">
        <v>352</v>
      </c>
      <c r="H32" s="106" t="s">
        <v>353</v>
      </c>
      <c r="I32" s="102" t="e">
        <f>EDUB*2+STRB*2</f>
        <v>#REF!</v>
      </c>
    </row>
    <row r="33" spans="1:9" ht="13.5" customHeight="1" x14ac:dyDescent="0.2">
      <c r="A33" s="112">
        <v>31</v>
      </c>
      <c r="B33" s="116" t="s">
        <v>354</v>
      </c>
      <c r="C33" s="117" t="s">
        <v>355</v>
      </c>
      <c r="D33" s="118" t="s">
        <v>213</v>
      </c>
      <c r="E33" s="119">
        <f>人物卡!AF5*2+人物卡!Z3*2</f>
        <v>270</v>
      </c>
      <c r="F33" s="122" t="s">
        <v>356</v>
      </c>
      <c r="G33" s="106" t="s">
        <v>357</v>
      </c>
      <c r="H33" s="106" t="s">
        <v>347</v>
      </c>
      <c r="I33" s="119" t="e">
        <f>EDUB*2+DEXB*2</f>
        <v>#REF!</v>
      </c>
    </row>
    <row r="34" spans="1:9" ht="13.5" customHeight="1" x14ac:dyDescent="0.2">
      <c r="A34" s="111">
        <v>32</v>
      </c>
      <c r="B34" s="103" t="s">
        <v>358</v>
      </c>
      <c r="C34" s="102" t="s">
        <v>359</v>
      </c>
      <c r="D34" s="104" t="s">
        <v>360</v>
      </c>
      <c r="E34" s="102">
        <f>人物卡!AF5*2+人物卡!Z5*2</f>
        <v>250</v>
      </c>
      <c r="F34" s="123" t="s">
        <v>361</v>
      </c>
      <c r="G34" s="106" t="s">
        <v>362</v>
      </c>
      <c r="H34" s="106" t="s">
        <v>363</v>
      </c>
      <c r="I34" s="102" t="e">
        <f>EDUB*2+APPB*2</f>
        <v>#REF!</v>
      </c>
    </row>
    <row r="35" spans="1:9" ht="13.5" customHeight="1" x14ac:dyDescent="0.2">
      <c r="A35" s="112">
        <v>33</v>
      </c>
      <c r="B35" s="116" t="s">
        <v>364</v>
      </c>
      <c r="C35" s="117" t="s">
        <v>365</v>
      </c>
      <c r="D35" s="118" t="s">
        <v>366</v>
      </c>
      <c r="E35" s="119">
        <f>人物卡!AF5*2+MAX(人物卡!Z5,人物卡!Z3)*2</f>
        <v>270</v>
      </c>
      <c r="F35" s="122" t="s">
        <v>367</v>
      </c>
      <c r="G35" s="106" t="s">
        <v>368</v>
      </c>
      <c r="H35" s="106" t="s">
        <v>347</v>
      </c>
      <c r="I35" s="119" t="e">
        <f>EDUB*2+MAX(APPB,DEXB)*2</f>
        <v>#REF!</v>
      </c>
    </row>
    <row r="36" spans="1:9" ht="13.5" customHeight="1" x14ac:dyDescent="0.2">
      <c r="A36" s="111">
        <v>34</v>
      </c>
      <c r="B36" s="103" t="s">
        <v>369</v>
      </c>
      <c r="C36" s="102" t="s">
        <v>370</v>
      </c>
      <c r="D36" s="104" t="s">
        <v>360</v>
      </c>
      <c r="E36" s="102">
        <f>人物卡!AF5*2+人物卡!Z5*2</f>
        <v>250</v>
      </c>
      <c r="F36" s="123" t="s">
        <v>371</v>
      </c>
      <c r="G36" s="106" t="s">
        <v>372</v>
      </c>
      <c r="H36" s="106" t="s">
        <v>373</v>
      </c>
      <c r="I36" s="102" t="e">
        <f>EDUB*2+APPB*2</f>
        <v>#REF!</v>
      </c>
    </row>
    <row r="37" spans="1:9" ht="13.5" customHeight="1" x14ac:dyDescent="0.2">
      <c r="A37" s="112">
        <v>35</v>
      </c>
      <c r="B37" s="116" t="s">
        <v>374</v>
      </c>
      <c r="C37" s="117" t="s">
        <v>296</v>
      </c>
      <c r="D37" s="118" t="s">
        <v>360</v>
      </c>
      <c r="E37" s="119">
        <f>人物卡!AF5*2+人物卡!Z5*2</f>
        <v>250</v>
      </c>
      <c r="F37" s="122" t="s">
        <v>375</v>
      </c>
      <c r="G37" s="106" t="s">
        <v>376</v>
      </c>
      <c r="H37" s="106" t="s">
        <v>377</v>
      </c>
      <c r="I37" s="119" t="e">
        <f>EDUB*2+APPB*2</f>
        <v>#REF!</v>
      </c>
    </row>
    <row r="38" spans="1:9" ht="13.5" customHeight="1" x14ac:dyDescent="0.2">
      <c r="A38" s="111">
        <v>36</v>
      </c>
      <c r="B38" s="103" t="s">
        <v>378</v>
      </c>
      <c r="C38" s="102" t="s">
        <v>379</v>
      </c>
      <c r="D38" s="104" t="s">
        <v>235</v>
      </c>
      <c r="E38" s="102">
        <f>人物卡!AF5*4</f>
        <v>220</v>
      </c>
      <c r="F38" s="123" t="s">
        <v>380</v>
      </c>
      <c r="G38" s="106" t="s">
        <v>381</v>
      </c>
      <c r="H38" s="106" t="s">
        <v>382</v>
      </c>
      <c r="I38" s="102" t="e">
        <f>EDUB*4</f>
        <v>#REF!</v>
      </c>
    </row>
    <row r="39" spans="1:9" ht="13.5" customHeight="1" x14ac:dyDescent="0.2">
      <c r="A39" s="112">
        <v>37</v>
      </c>
      <c r="B39" s="116" t="s">
        <v>383</v>
      </c>
      <c r="C39" s="117" t="s">
        <v>379</v>
      </c>
      <c r="D39" s="118" t="s">
        <v>384</v>
      </c>
      <c r="E39" s="119">
        <f>人物卡!AF5*2+MAX(人物卡!Z5,人物卡!Z3)*2</f>
        <v>270</v>
      </c>
      <c r="F39" s="122" t="s">
        <v>385</v>
      </c>
      <c r="G39" s="106" t="s">
        <v>386</v>
      </c>
      <c r="H39" s="106" t="s">
        <v>387</v>
      </c>
      <c r="I39" s="119" t="e">
        <f>EDUB*2+MAX(APPB,DEXB)*2</f>
        <v>#REF!</v>
      </c>
    </row>
    <row r="40" spans="1:9" ht="13.5" customHeight="1" x14ac:dyDescent="0.2">
      <c r="A40" s="111">
        <v>38</v>
      </c>
      <c r="B40" s="103" t="s">
        <v>388</v>
      </c>
      <c r="C40" s="102" t="s">
        <v>389</v>
      </c>
      <c r="D40" s="104" t="s">
        <v>339</v>
      </c>
      <c r="E40" s="102">
        <f>人物卡!AF5*2+MAX(人物卡!Z3,人物卡!T3)*2</f>
        <v>270</v>
      </c>
      <c r="F40" s="123" t="s">
        <v>390</v>
      </c>
      <c r="G40" s="106" t="s">
        <v>391</v>
      </c>
      <c r="H40" s="106" t="s">
        <v>392</v>
      </c>
      <c r="I40" s="102" t="e">
        <f>EDUB*2+MAX(DEXB,STRB)*2</f>
        <v>#REF!</v>
      </c>
    </row>
    <row r="41" spans="1:9" ht="13.5" customHeight="1" x14ac:dyDescent="0.2">
      <c r="A41" s="112">
        <v>39</v>
      </c>
      <c r="B41" s="116" t="s">
        <v>393</v>
      </c>
      <c r="C41" s="117" t="s">
        <v>338</v>
      </c>
      <c r="D41" s="118" t="s">
        <v>235</v>
      </c>
      <c r="E41" s="119">
        <f>人物卡!AF5*4</f>
        <v>220</v>
      </c>
      <c r="F41" s="122" t="s">
        <v>394</v>
      </c>
      <c r="G41" s="106" t="s">
        <v>395</v>
      </c>
      <c r="H41" s="106" t="s">
        <v>396</v>
      </c>
      <c r="I41" s="119" t="e">
        <f>EDUB*4</f>
        <v>#REF!</v>
      </c>
    </row>
    <row r="42" spans="1:9" ht="13.5" customHeight="1" x14ac:dyDescent="0.2">
      <c r="A42" s="111">
        <v>40</v>
      </c>
      <c r="B42" s="103" t="s">
        <v>397</v>
      </c>
      <c r="C42" s="102" t="s">
        <v>291</v>
      </c>
      <c r="D42" s="104" t="s">
        <v>235</v>
      </c>
      <c r="E42" s="102">
        <f>人物卡!AF5*4</f>
        <v>220</v>
      </c>
      <c r="F42" s="123" t="s">
        <v>398</v>
      </c>
      <c r="G42" s="106" t="s">
        <v>399</v>
      </c>
      <c r="H42" s="106" t="s">
        <v>400</v>
      </c>
      <c r="I42" s="102" t="e">
        <f>EDUB*4</f>
        <v>#REF!</v>
      </c>
    </row>
    <row r="43" spans="1:9" ht="13.5" customHeight="1" x14ac:dyDescent="0.2">
      <c r="A43" s="112">
        <v>41</v>
      </c>
      <c r="B43" s="116" t="s">
        <v>401</v>
      </c>
      <c r="C43" s="117" t="s">
        <v>379</v>
      </c>
      <c r="D43" s="118" t="s">
        <v>235</v>
      </c>
      <c r="E43" s="119">
        <f>人物卡!AF5*4</f>
        <v>220</v>
      </c>
      <c r="F43" s="122" t="s">
        <v>402</v>
      </c>
      <c r="G43" s="106" t="s">
        <v>403</v>
      </c>
      <c r="H43" s="106" t="s">
        <v>404</v>
      </c>
      <c r="I43" s="119" t="e">
        <f>EDUB*4</f>
        <v>#REF!</v>
      </c>
    </row>
    <row r="44" spans="1:9" ht="13.5" customHeight="1" x14ac:dyDescent="0.2">
      <c r="A44" s="111">
        <v>42</v>
      </c>
      <c r="B44" s="103" t="s">
        <v>405</v>
      </c>
      <c r="C44" s="102" t="s">
        <v>406</v>
      </c>
      <c r="D44" s="104" t="s">
        <v>219</v>
      </c>
      <c r="E44" s="102">
        <f>人物卡!AF5*2+人物卡!Z5*2</f>
        <v>250</v>
      </c>
      <c r="F44" s="123" t="s">
        <v>407</v>
      </c>
      <c r="G44" s="106" t="s">
        <v>408</v>
      </c>
      <c r="H44" s="106" t="s">
        <v>409</v>
      </c>
      <c r="I44" s="102" t="e">
        <f>EDUB*2+APPB*2</f>
        <v>#REF!</v>
      </c>
    </row>
    <row r="45" spans="1:9" ht="13.5" customHeight="1" x14ac:dyDescent="0.2">
      <c r="A45" s="112">
        <v>43</v>
      </c>
      <c r="B45" s="116" t="s">
        <v>410</v>
      </c>
      <c r="C45" s="117" t="s">
        <v>281</v>
      </c>
      <c r="D45" s="118" t="s">
        <v>213</v>
      </c>
      <c r="E45" s="119">
        <f>人物卡!AF5*2+人物卡!Z3*2</f>
        <v>270</v>
      </c>
      <c r="F45" s="122" t="s">
        <v>411</v>
      </c>
      <c r="G45" s="106" t="s">
        <v>412</v>
      </c>
      <c r="H45" s="106" t="s">
        <v>413</v>
      </c>
      <c r="I45" s="119" t="e">
        <f>EDUB*2+DEXB*2</f>
        <v>#REF!</v>
      </c>
    </row>
    <row r="46" spans="1:9" ht="13.5" customHeight="1" x14ac:dyDescent="0.2">
      <c r="A46" s="111">
        <v>44</v>
      </c>
      <c r="B46" s="103" t="s">
        <v>14</v>
      </c>
      <c r="C46" s="102" t="s">
        <v>414</v>
      </c>
      <c r="D46" s="104" t="s">
        <v>235</v>
      </c>
      <c r="E46" s="102">
        <f>人物卡!AF5*4</f>
        <v>220</v>
      </c>
      <c r="F46" s="123" t="s">
        <v>415</v>
      </c>
      <c r="G46" s="106" t="s">
        <v>416</v>
      </c>
      <c r="H46" s="106" t="s">
        <v>417</v>
      </c>
      <c r="I46" s="102" t="e">
        <f>EDUB*4</f>
        <v>#REF!</v>
      </c>
    </row>
    <row r="47" spans="1:9" ht="13.5" customHeight="1" x14ac:dyDescent="0.2">
      <c r="A47" s="112">
        <v>45</v>
      </c>
      <c r="B47" s="116" t="s">
        <v>418</v>
      </c>
      <c r="C47" s="117" t="s">
        <v>419</v>
      </c>
      <c r="D47" s="119" t="s">
        <v>420</v>
      </c>
      <c r="E47" s="119">
        <f>(MAX(人物卡!Z5,人物卡!Z3,人物卡!T3))*2+人物卡!AF5*2</f>
        <v>270</v>
      </c>
      <c r="F47" s="122" t="s">
        <v>421</v>
      </c>
      <c r="G47" s="106" t="s">
        <v>422</v>
      </c>
      <c r="H47" s="106" t="s">
        <v>423</v>
      </c>
      <c r="I47" s="119" t="e">
        <f>(MAX(APPB,DEXB,STRB))*2+EDUB*2</f>
        <v>#REF!</v>
      </c>
    </row>
    <row r="48" spans="1:9" ht="13.5" customHeight="1" x14ac:dyDescent="0.2">
      <c r="A48" s="111">
        <v>46</v>
      </c>
      <c r="B48" s="103" t="s">
        <v>424</v>
      </c>
      <c r="C48" s="102" t="s">
        <v>240</v>
      </c>
      <c r="D48" s="104" t="s">
        <v>213</v>
      </c>
      <c r="E48" s="102">
        <f>人物卡!AF5*2+人物卡!Z3*2</f>
        <v>270</v>
      </c>
      <c r="F48" s="123" t="s">
        <v>425</v>
      </c>
      <c r="G48" s="106" t="s">
        <v>426</v>
      </c>
      <c r="H48" s="106" t="s">
        <v>427</v>
      </c>
      <c r="I48" s="102" t="e">
        <f>EDUB*2+DEXB*2</f>
        <v>#REF!</v>
      </c>
    </row>
    <row r="49" spans="1:9" ht="13.5" customHeight="1" x14ac:dyDescent="0.2">
      <c r="A49" s="112">
        <v>47</v>
      </c>
      <c r="B49" s="116" t="s">
        <v>428</v>
      </c>
      <c r="C49" s="117" t="s">
        <v>212</v>
      </c>
      <c r="D49" s="118" t="s">
        <v>339</v>
      </c>
      <c r="E49" s="119">
        <f>人物卡!AF5*2+MAX(人物卡!Z3,人物卡!T3)*2</f>
        <v>270</v>
      </c>
      <c r="F49" s="122" t="s">
        <v>429</v>
      </c>
      <c r="G49" s="106" t="s">
        <v>430</v>
      </c>
      <c r="H49" s="106" t="s">
        <v>431</v>
      </c>
      <c r="I49" s="119" t="e">
        <f>EDUB*2+MAX(DEXB,STRB)*2</f>
        <v>#REF!</v>
      </c>
    </row>
    <row r="50" spans="1:9" ht="13.5" customHeight="1" x14ac:dyDescent="0.2">
      <c r="A50" s="111">
        <v>48</v>
      </c>
      <c r="B50" s="103" t="s">
        <v>432</v>
      </c>
      <c r="C50" s="102" t="s">
        <v>281</v>
      </c>
      <c r="D50" s="104" t="s">
        <v>213</v>
      </c>
      <c r="E50" s="102">
        <f>人物卡!AF5*2+人物卡!Z3*2</f>
        <v>270</v>
      </c>
      <c r="F50" s="123" t="s">
        <v>433</v>
      </c>
      <c r="G50" s="106" t="s">
        <v>434</v>
      </c>
      <c r="H50" s="106" t="s">
        <v>435</v>
      </c>
      <c r="I50" s="102" t="e">
        <f>EDUB*2+DEXB*2</f>
        <v>#REF!</v>
      </c>
    </row>
    <row r="51" spans="1:9" ht="13.5" customHeight="1" x14ac:dyDescent="0.2">
      <c r="A51" s="112">
        <v>49</v>
      </c>
      <c r="B51" s="116" t="s">
        <v>436</v>
      </c>
      <c r="C51" s="117" t="s">
        <v>437</v>
      </c>
      <c r="D51" s="118" t="s">
        <v>235</v>
      </c>
      <c r="E51" s="119">
        <f>人物卡!AF5*4</f>
        <v>220</v>
      </c>
      <c r="F51" s="122" t="s">
        <v>438</v>
      </c>
      <c r="G51" s="106" t="s">
        <v>439</v>
      </c>
      <c r="H51" s="106" t="s">
        <v>440</v>
      </c>
      <c r="I51" s="119" t="e">
        <f>EDUB*4</f>
        <v>#REF!</v>
      </c>
    </row>
    <row r="52" spans="1:9" ht="13.5" customHeight="1" x14ac:dyDescent="0.2">
      <c r="A52" s="111">
        <v>50</v>
      </c>
      <c r="B52" s="103" t="s">
        <v>441</v>
      </c>
      <c r="C52" s="102" t="s">
        <v>442</v>
      </c>
      <c r="D52" s="104" t="s">
        <v>360</v>
      </c>
      <c r="E52" s="102">
        <f>人物卡!AF5*2+人物卡!Z5*2</f>
        <v>250</v>
      </c>
      <c r="F52" s="123" t="s">
        <v>443</v>
      </c>
      <c r="G52" s="106" t="s">
        <v>444</v>
      </c>
      <c r="H52" s="106" t="s">
        <v>445</v>
      </c>
      <c r="I52" s="102" t="e">
        <f>EDUB*2+APPB*2</f>
        <v>#REF!</v>
      </c>
    </row>
    <row r="53" spans="1:9" ht="13.5" customHeight="1" x14ac:dyDescent="0.2">
      <c r="A53" s="112">
        <v>51</v>
      </c>
      <c r="B53" s="116" t="s">
        <v>446</v>
      </c>
      <c r="C53" s="117" t="s">
        <v>338</v>
      </c>
      <c r="D53" s="118" t="s">
        <v>235</v>
      </c>
      <c r="E53" s="119">
        <f>人物卡!AF5*4</f>
        <v>220</v>
      </c>
      <c r="F53" s="122" t="s">
        <v>447</v>
      </c>
      <c r="G53" s="106" t="s">
        <v>448</v>
      </c>
      <c r="H53" s="106" t="s">
        <v>449</v>
      </c>
      <c r="I53" s="119" t="e">
        <f>EDUB*4</f>
        <v>#REF!</v>
      </c>
    </row>
    <row r="54" spans="1:9" ht="13.5" customHeight="1" x14ac:dyDescent="0.2">
      <c r="A54" s="111">
        <v>52</v>
      </c>
      <c r="B54" s="103" t="s">
        <v>450</v>
      </c>
      <c r="C54" s="102" t="s">
        <v>275</v>
      </c>
      <c r="D54" s="104" t="s">
        <v>219</v>
      </c>
      <c r="E54" s="102">
        <f>人物卡!AF5*2+人物卡!Z5*2</f>
        <v>250</v>
      </c>
      <c r="F54" s="123" t="s">
        <v>451</v>
      </c>
      <c r="G54" s="106" t="s">
        <v>452</v>
      </c>
      <c r="H54" s="106" t="s">
        <v>453</v>
      </c>
      <c r="I54" s="102" t="e">
        <f>EDUB*2+APPB*2</f>
        <v>#REF!</v>
      </c>
    </row>
    <row r="55" spans="1:9" ht="13.5" customHeight="1" x14ac:dyDescent="0.2">
      <c r="A55" s="112">
        <v>53</v>
      </c>
      <c r="B55" s="116" t="s">
        <v>454</v>
      </c>
      <c r="C55" s="117" t="s">
        <v>455</v>
      </c>
      <c r="D55" s="118" t="s">
        <v>420</v>
      </c>
      <c r="E55" s="119">
        <f>(MAX(人物卡!Z5,人物卡!Z3,人物卡!T3))*2+人物卡!AF5*2</f>
        <v>270</v>
      </c>
      <c r="F55" s="122" t="s">
        <v>456</v>
      </c>
      <c r="G55" s="106" t="s">
        <v>457</v>
      </c>
      <c r="H55" s="106" t="s">
        <v>458</v>
      </c>
      <c r="I55" s="119" t="e">
        <f>(MAX(APPB,DEXB,STRB))*2+EDUB*2</f>
        <v>#REF!</v>
      </c>
    </row>
    <row r="56" spans="1:9" ht="13.5" customHeight="1" x14ac:dyDescent="0.2">
      <c r="A56" s="111">
        <v>54</v>
      </c>
      <c r="B56" s="103" t="s">
        <v>459</v>
      </c>
      <c r="C56" s="102" t="s">
        <v>281</v>
      </c>
      <c r="D56" s="104" t="s">
        <v>276</v>
      </c>
      <c r="E56" s="102">
        <f>人物卡!AF5*2+MAX(人物卡!Z3,人物卡!T3)*2</f>
        <v>270</v>
      </c>
      <c r="F56" s="123" t="s">
        <v>460</v>
      </c>
      <c r="G56" s="106" t="s">
        <v>461</v>
      </c>
      <c r="H56" s="106" t="s">
        <v>462</v>
      </c>
      <c r="I56" s="102" t="e">
        <f>EDUB*2+MAX(DEXB,STRB)*2</f>
        <v>#REF!</v>
      </c>
    </row>
    <row r="57" spans="1:9" ht="13.5" customHeight="1" x14ac:dyDescent="0.2">
      <c r="A57" s="112">
        <v>55</v>
      </c>
      <c r="B57" s="116" t="s">
        <v>463</v>
      </c>
      <c r="C57" s="117" t="s">
        <v>296</v>
      </c>
      <c r="D57" s="118" t="s">
        <v>235</v>
      </c>
      <c r="E57" s="119">
        <f>人物卡!AF5*4</f>
        <v>220</v>
      </c>
      <c r="F57" s="122" t="s">
        <v>464</v>
      </c>
      <c r="G57" s="106" t="s">
        <v>465</v>
      </c>
      <c r="H57" s="106" t="s">
        <v>466</v>
      </c>
      <c r="I57" s="119" t="e">
        <f>EDUB*4</f>
        <v>#REF!</v>
      </c>
    </row>
    <row r="58" spans="1:9" ht="13.5" customHeight="1" x14ac:dyDescent="0.2">
      <c r="A58" s="111">
        <v>56</v>
      </c>
      <c r="B58" s="103" t="s">
        <v>467</v>
      </c>
      <c r="C58" s="102" t="s">
        <v>281</v>
      </c>
      <c r="D58" s="104" t="s">
        <v>276</v>
      </c>
      <c r="E58" s="102">
        <f>人物卡!AF5*2+MAX(人物卡!Z3,人物卡!T3)*2</f>
        <v>270</v>
      </c>
      <c r="F58" s="123" t="s">
        <v>468</v>
      </c>
      <c r="G58" s="106" t="s">
        <v>469</v>
      </c>
      <c r="H58" s="106" t="s">
        <v>470</v>
      </c>
      <c r="I58" s="102" t="e">
        <f>EDUB*2+MAX(DEXB,STRB)*2</f>
        <v>#REF!</v>
      </c>
    </row>
    <row r="59" spans="1:9" ht="13.5" customHeight="1" x14ac:dyDescent="0.2">
      <c r="A59" s="112">
        <v>57</v>
      </c>
      <c r="B59" s="116" t="s">
        <v>471</v>
      </c>
      <c r="C59" s="117" t="s">
        <v>240</v>
      </c>
      <c r="D59" s="118" t="s">
        <v>235</v>
      </c>
      <c r="E59" s="119">
        <f>人物卡!AF5*4</f>
        <v>220</v>
      </c>
      <c r="F59" s="122" t="s">
        <v>472</v>
      </c>
      <c r="G59" s="106" t="s">
        <v>473</v>
      </c>
      <c r="H59" s="124" t="s">
        <v>474</v>
      </c>
      <c r="I59" s="119" t="e">
        <f>EDUB*4</f>
        <v>#REF!</v>
      </c>
    </row>
    <row r="60" spans="1:9" ht="13.5" customHeight="1" x14ac:dyDescent="0.2">
      <c r="A60" s="111">
        <v>58</v>
      </c>
      <c r="B60" s="103" t="s">
        <v>475</v>
      </c>
      <c r="C60" s="102" t="s">
        <v>476</v>
      </c>
      <c r="D60" s="104" t="s">
        <v>235</v>
      </c>
      <c r="E60" s="102">
        <f>人物卡!AF5*4</f>
        <v>220</v>
      </c>
      <c r="F60" s="123" t="s">
        <v>477</v>
      </c>
      <c r="G60" s="106" t="s">
        <v>478</v>
      </c>
      <c r="H60" s="106" t="s">
        <v>479</v>
      </c>
      <c r="I60" s="102" t="e">
        <f>EDUB*4</f>
        <v>#REF!</v>
      </c>
    </row>
    <row r="61" spans="1:9" ht="13.5" customHeight="1" x14ac:dyDescent="0.2">
      <c r="A61" s="112">
        <v>59</v>
      </c>
      <c r="B61" s="116" t="s">
        <v>480</v>
      </c>
      <c r="C61" s="117" t="s">
        <v>481</v>
      </c>
      <c r="D61" s="118" t="s">
        <v>384</v>
      </c>
      <c r="E61" s="119">
        <f>人物卡!AF5*2+MAX(人物卡!Z5,人物卡!Z3)*2</f>
        <v>270</v>
      </c>
      <c r="F61" s="122" t="s">
        <v>482</v>
      </c>
      <c r="G61" s="106" t="s">
        <v>483</v>
      </c>
      <c r="H61" s="106" t="s">
        <v>484</v>
      </c>
      <c r="I61" s="119" t="e">
        <f>EDUB*2+MAX(APPB,DEXB)*2</f>
        <v>#REF!</v>
      </c>
    </row>
    <row r="62" spans="1:9" ht="13.5" customHeight="1" x14ac:dyDescent="0.2">
      <c r="A62" s="111">
        <v>60</v>
      </c>
      <c r="B62" s="103" t="s">
        <v>485</v>
      </c>
      <c r="C62" s="102" t="s">
        <v>486</v>
      </c>
      <c r="D62" s="104" t="s">
        <v>219</v>
      </c>
      <c r="E62" s="102">
        <f>人物卡!AF5*2+人物卡!Z5*2</f>
        <v>250</v>
      </c>
      <c r="F62" s="123" t="s">
        <v>487</v>
      </c>
      <c r="G62" s="106" t="s">
        <v>488</v>
      </c>
      <c r="H62" s="106" t="s">
        <v>489</v>
      </c>
      <c r="I62" s="102" t="e">
        <f>EDUB*2+APPB*2</f>
        <v>#REF!</v>
      </c>
    </row>
    <row r="63" spans="1:9" ht="13.5" customHeight="1" x14ac:dyDescent="0.2">
      <c r="A63" s="112">
        <v>61</v>
      </c>
      <c r="B63" s="116" t="s">
        <v>490</v>
      </c>
      <c r="C63" s="117" t="s">
        <v>212</v>
      </c>
      <c r="D63" s="118" t="s">
        <v>276</v>
      </c>
      <c r="E63" s="119">
        <f>人物卡!AF5*2+MAX(人物卡!Z3,人物卡!T3)*2</f>
        <v>270</v>
      </c>
      <c r="F63" s="122" t="s">
        <v>491</v>
      </c>
      <c r="G63" s="106" t="s">
        <v>492</v>
      </c>
      <c r="H63" s="106" t="s">
        <v>489</v>
      </c>
      <c r="I63" s="119" t="e">
        <f>EDUB*2+MAX(DEXB,STRB)*2</f>
        <v>#REF!</v>
      </c>
    </row>
    <row r="64" spans="1:9" ht="13.5" customHeight="1" x14ac:dyDescent="0.2">
      <c r="A64" s="111">
        <v>62</v>
      </c>
      <c r="B64" s="103" t="s">
        <v>493</v>
      </c>
      <c r="C64" s="102" t="s">
        <v>494</v>
      </c>
      <c r="D64" s="104" t="s">
        <v>360</v>
      </c>
      <c r="E64" s="102">
        <f>人物卡!AF5*2+人物卡!Z5*2</f>
        <v>250</v>
      </c>
      <c r="F64" s="123" t="s">
        <v>495</v>
      </c>
      <c r="G64" s="106" t="s">
        <v>496</v>
      </c>
      <c r="H64" s="106" t="s">
        <v>497</v>
      </c>
      <c r="I64" s="102" t="e">
        <f>EDUB*2+APPB*2</f>
        <v>#REF!</v>
      </c>
    </row>
    <row r="65" spans="1:9" ht="13.5" customHeight="1" x14ac:dyDescent="0.2">
      <c r="A65" s="112">
        <v>63</v>
      </c>
      <c r="B65" s="116" t="s">
        <v>498</v>
      </c>
      <c r="C65" s="117" t="s">
        <v>419</v>
      </c>
      <c r="D65" s="118" t="s">
        <v>499</v>
      </c>
      <c r="E65" s="119">
        <f>人物卡!AF5*2+MAX(人物卡!Z5,人物卡!Z3)*2</f>
        <v>270</v>
      </c>
      <c r="F65" s="122" t="s">
        <v>500</v>
      </c>
      <c r="G65" s="106" t="s">
        <v>501</v>
      </c>
      <c r="H65" s="106" t="s">
        <v>502</v>
      </c>
      <c r="I65" s="119" t="e">
        <f>EDUB*2+MAX(APPB,DEXB)*2</f>
        <v>#REF!</v>
      </c>
    </row>
    <row r="66" spans="1:9" ht="13.5" customHeight="1" x14ac:dyDescent="0.2">
      <c r="A66" s="111">
        <v>64</v>
      </c>
      <c r="B66" s="103" t="s">
        <v>503</v>
      </c>
      <c r="C66" s="102" t="s">
        <v>504</v>
      </c>
      <c r="D66" s="104" t="s">
        <v>350</v>
      </c>
      <c r="E66" s="102">
        <f>人物卡!AF5*2+人物卡!T3*2</f>
        <v>190</v>
      </c>
      <c r="F66" s="123" t="s">
        <v>505</v>
      </c>
      <c r="G66" s="106" t="s">
        <v>506</v>
      </c>
      <c r="H66" s="106" t="s">
        <v>507</v>
      </c>
      <c r="I66" s="102" t="e">
        <f>EDUB*2+STRB*2</f>
        <v>#REF!</v>
      </c>
    </row>
    <row r="67" spans="1:9" ht="13.5" customHeight="1" x14ac:dyDescent="0.2">
      <c r="A67" s="112">
        <v>65</v>
      </c>
      <c r="B67" s="116" t="s">
        <v>508</v>
      </c>
      <c r="C67" s="117" t="s">
        <v>281</v>
      </c>
      <c r="D67" s="118" t="s">
        <v>235</v>
      </c>
      <c r="E67" s="119">
        <f>人物卡!AF5*4</f>
        <v>220</v>
      </c>
      <c r="F67" s="122" t="s">
        <v>509</v>
      </c>
      <c r="G67" s="106" t="s">
        <v>510</v>
      </c>
      <c r="H67" s="106" t="s">
        <v>511</v>
      </c>
      <c r="I67" s="119" t="e">
        <f>EDUB*4</f>
        <v>#REF!</v>
      </c>
    </row>
    <row r="68" spans="1:9" ht="13.5" customHeight="1" x14ac:dyDescent="0.2">
      <c r="A68" s="111">
        <v>66</v>
      </c>
      <c r="B68" s="103" t="s">
        <v>512</v>
      </c>
      <c r="C68" s="102" t="s">
        <v>281</v>
      </c>
      <c r="D68" s="104" t="s">
        <v>235</v>
      </c>
      <c r="E68" s="102">
        <f>人物卡!AF5*4</f>
        <v>220</v>
      </c>
      <c r="F68" s="123" t="s">
        <v>513</v>
      </c>
      <c r="G68" s="106" t="s">
        <v>514</v>
      </c>
      <c r="H68" s="106" t="s">
        <v>515</v>
      </c>
      <c r="I68" s="102" t="e">
        <f>EDUB*4</f>
        <v>#REF!</v>
      </c>
    </row>
    <row r="69" spans="1:9" ht="13.5" customHeight="1" x14ac:dyDescent="0.2">
      <c r="A69" s="112">
        <v>67</v>
      </c>
      <c r="B69" s="116" t="s">
        <v>516</v>
      </c>
      <c r="C69" s="117" t="s">
        <v>517</v>
      </c>
      <c r="D69" s="118" t="s">
        <v>235</v>
      </c>
      <c r="E69" s="119">
        <f>人物卡!AF5*4</f>
        <v>220</v>
      </c>
      <c r="F69" s="122" t="s">
        <v>518</v>
      </c>
      <c r="G69" s="106" t="s">
        <v>519</v>
      </c>
      <c r="H69" s="106" t="s">
        <v>520</v>
      </c>
      <c r="I69" s="119" t="e">
        <f>EDUB*4</f>
        <v>#REF!</v>
      </c>
    </row>
    <row r="70" spans="1:9" ht="13.5" customHeight="1" x14ac:dyDescent="0.2">
      <c r="A70" s="111">
        <v>68</v>
      </c>
      <c r="B70" s="103" t="s">
        <v>521</v>
      </c>
      <c r="C70" s="102" t="s">
        <v>437</v>
      </c>
      <c r="D70" s="104" t="s">
        <v>235</v>
      </c>
      <c r="E70" s="102">
        <f>人物卡!AF5*4</f>
        <v>220</v>
      </c>
      <c r="F70" s="123" t="s">
        <v>522</v>
      </c>
      <c r="G70" s="106" t="s">
        <v>523</v>
      </c>
      <c r="H70" s="106" t="s">
        <v>524</v>
      </c>
      <c r="I70" s="102" t="e">
        <f>EDUB*4</f>
        <v>#REF!</v>
      </c>
    </row>
    <row r="71" spans="1:9" ht="13.5" customHeight="1" x14ac:dyDescent="0.2">
      <c r="A71" s="112">
        <v>69</v>
      </c>
      <c r="B71" s="116" t="s">
        <v>525</v>
      </c>
      <c r="C71" s="117" t="s">
        <v>281</v>
      </c>
      <c r="D71" s="118" t="s">
        <v>276</v>
      </c>
      <c r="E71" s="119">
        <f>人物卡!AF5*2+MAX(人物卡!Z3,人物卡!T3)*2</f>
        <v>270</v>
      </c>
      <c r="F71" s="122" t="s">
        <v>526</v>
      </c>
      <c r="G71" s="106" t="s">
        <v>527</v>
      </c>
      <c r="H71" s="106" t="s">
        <v>528</v>
      </c>
      <c r="I71" s="102" t="e">
        <f>EDUB*2+MAX(DEXB,STRB)*2</f>
        <v>#REF!</v>
      </c>
    </row>
    <row r="72" spans="1:9" ht="13.5" customHeight="1" x14ac:dyDescent="0.2">
      <c r="A72" s="111">
        <v>70</v>
      </c>
      <c r="B72" s="103" t="s">
        <v>529</v>
      </c>
      <c r="C72" s="102" t="s">
        <v>281</v>
      </c>
      <c r="D72" s="104" t="s">
        <v>276</v>
      </c>
      <c r="E72" s="102">
        <f>人物卡!AF5*2+MAX(人物卡!Z3,人物卡!T3)*2</f>
        <v>270</v>
      </c>
      <c r="F72" s="123" t="s">
        <v>530</v>
      </c>
      <c r="G72" s="106" t="s">
        <v>531</v>
      </c>
      <c r="H72" s="106" t="s">
        <v>528</v>
      </c>
      <c r="I72" s="119" t="e">
        <f>EDUB*2+MAX(DEXB,STRB)*2</f>
        <v>#REF!</v>
      </c>
    </row>
    <row r="73" spans="1:9" ht="13.5" customHeight="1" x14ac:dyDescent="0.2">
      <c r="A73" s="112">
        <v>71</v>
      </c>
      <c r="B73" s="116" t="s">
        <v>532</v>
      </c>
      <c r="C73" s="117" t="s">
        <v>281</v>
      </c>
      <c r="D73" s="118" t="s">
        <v>276</v>
      </c>
      <c r="E73" s="119">
        <f>人物卡!AF5*2+MAX(人物卡!Z3,人物卡!T3)*2</f>
        <v>270</v>
      </c>
      <c r="F73" s="122" t="s">
        <v>533</v>
      </c>
      <c r="G73" s="106" t="s">
        <v>534</v>
      </c>
      <c r="H73" s="106" t="s">
        <v>528</v>
      </c>
      <c r="I73" s="102" t="e">
        <f>EDUB*2+MAX(DEXB,STRB)*2</f>
        <v>#REF!</v>
      </c>
    </row>
    <row r="74" spans="1:9" ht="13.5" customHeight="1" x14ac:dyDescent="0.2">
      <c r="A74" s="111">
        <v>72</v>
      </c>
      <c r="B74" s="103" t="s">
        <v>535</v>
      </c>
      <c r="C74" s="102" t="s">
        <v>414</v>
      </c>
      <c r="D74" s="104" t="s">
        <v>235</v>
      </c>
      <c r="E74" s="102">
        <f>人物卡!AF5*4</f>
        <v>220</v>
      </c>
      <c r="F74" s="123" t="s">
        <v>536</v>
      </c>
      <c r="G74" s="106" t="s">
        <v>537</v>
      </c>
      <c r="H74" s="106" t="s">
        <v>538</v>
      </c>
      <c r="I74" s="119" t="e">
        <f>EDUB*4</f>
        <v>#REF!</v>
      </c>
    </row>
    <row r="75" spans="1:9" ht="13.5" customHeight="1" x14ac:dyDescent="0.2">
      <c r="A75" s="112">
        <v>73</v>
      </c>
      <c r="B75" s="116" t="s">
        <v>539</v>
      </c>
      <c r="C75" s="117" t="s">
        <v>540</v>
      </c>
      <c r="D75" s="118" t="s">
        <v>235</v>
      </c>
      <c r="E75" s="119">
        <f>人物卡!AF5*4</f>
        <v>220</v>
      </c>
      <c r="F75" s="122" t="s">
        <v>541</v>
      </c>
      <c r="G75" s="106" t="s">
        <v>542</v>
      </c>
      <c r="H75" s="106" t="s">
        <v>543</v>
      </c>
      <c r="I75" s="102" t="e">
        <f>EDUB*4</f>
        <v>#REF!</v>
      </c>
    </row>
    <row r="76" spans="1:9" ht="13.5" customHeight="1" x14ac:dyDescent="0.2">
      <c r="A76" s="111">
        <v>74</v>
      </c>
      <c r="B76" s="103" t="s">
        <v>544</v>
      </c>
      <c r="C76" s="102" t="s">
        <v>218</v>
      </c>
      <c r="D76" s="104" t="s">
        <v>235</v>
      </c>
      <c r="E76" s="102">
        <f>人物卡!AF5*4</f>
        <v>220</v>
      </c>
      <c r="F76" s="123" t="s">
        <v>545</v>
      </c>
      <c r="G76" s="106" t="s">
        <v>546</v>
      </c>
      <c r="H76" s="106" t="s">
        <v>547</v>
      </c>
      <c r="I76" s="119" t="e">
        <f>EDUB*4</f>
        <v>#REF!</v>
      </c>
    </row>
    <row r="77" spans="1:9" ht="13.5" customHeight="1" x14ac:dyDescent="0.2">
      <c r="A77" s="112">
        <v>75</v>
      </c>
      <c r="B77" s="116" t="s">
        <v>548</v>
      </c>
      <c r="C77" s="117" t="s">
        <v>549</v>
      </c>
      <c r="D77" s="118" t="s">
        <v>276</v>
      </c>
      <c r="E77" s="119">
        <f>人物卡!AF5*2+MAX(人物卡!Z3,人物卡!T3)*2</f>
        <v>270</v>
      </c>
      <c r="F77" s="122" t="s">
        <v>550</v>
      </c>
      <c r="G77" s="106" t="s">
        <v>551</v>
      </c>
      <c r="H77" s="106" t="s">
        <v>552</v>
      </c>
      <c r="I77" s="102" t="e">
        <f>EDUB*2+MAX(DEXB,STRB)*2</f>
        <v>#REF!</v>
      </c>
    </row>
    <row r="78" spans="1:9" ht="13.5" customHeight="1" x14ac:dyDescent="0.2">
      <c r="A78" s="111">
        <v>76</v>
      </c>
      <c r="B78" s="103" t="s">
        <v>553</v>
      </c>
      <c r="C78" s="102" t="s">
        <v>554</v>
      </c>
      <c r="D78" s="104" t="s">
        <v>219</v>
      </c>
      <c r="E78" s="102">
        <f>人物卡!AF5*2+人物卡!Z5*2</f>
        <v>250</v>
      </c>
      <c r="F78" s="123" t="s">
        <v>555</v>
      </c>
      <c r="G78" s="106" t="s">
        <v>556</v>
      </c>
      <c r="H78" s="106" t="s">
        <v>557</v>
      </c>
      <c r="I78" s="119" t="e">
        <f>EDUB*2+APPB*2</f>
        <v>#REF!</v>
      </c>
    </row>
    <row r="79" spans="1:9" ht="13.5" customHeight="1" x14ac:dyDescent="0.2">
      <c r="A79" s="112">
        <v>77</v>
      </c>
      <c r="B79" s="116" t="s">
        <v>558</v>
      </c>
      <c r="C79" s="117" t="s">
        <v>338</v>
      </c>
      <c r="D79" s="118" t="s">
        <v>339</v>
      </c>
      <c r="E79" s="119">
        <f>人物卡!AF5*2+MAX(人物卡!Z3,人物卡!T3)*2</f>
        <v>270</v>
      </c>
      <c r="F79" s="122" t="s">
        <v>559</v>
      </c>
      <c r="G79" s="106" t="s">
        <v>560</v>
      </c>
      <c r="H79" s="106" t="s">
        <v>561</v>
      </c>
      <c r="I79" s="102" t="e">
        <f>EDUB*2+MAX(DEXB,STRB)*2</f>
        <v>#REF!</v>
      </c>
    </row>
    <row r="80" spans="1:9" ht="13.5" customHeight="1" x14ac:dyDescent="0.2">
      <c r="A80" s="111">
        <v>78</v>
      </c>
      <c r="B80" s="103" t="s">
        <v>562</v>
      </c>
      <c r="C80" s="102" t="s">
        <v>437</v>
      </c>
      <c r="D80" s="104" t="s">
        <v>235</v>
      </c>
      <c r="E80" s="102">
        <f>人物卡!AF5*4</f>
        <v>220</v>
      </c>
      <c r="F80" s="123" t="s">
        <v>563</v>
      </c>
      <c r="G80" s="106" t="s">
        <v>564</v>
      </c>
      <c r="H80" s="106" t="s">
        <v>565</v>
      </c>
      <c r="I80" s="119" t="e">
        <f>EDUB*4</f>
        <v>#REF!</v>
      </c>
    </row>
    <row r="81" spans="1:9" ht="13.5" customHeight="1" x14ac:dyDescent="0.2">
      <c r="A81" s="112">
        <v>79</v>
      </c>
      <c r="B81" s="116" t="s">
        <v>566</v>
      </c>
      <c r="C81" s="117" t="s">
        <v>281</v>
      </c>
      <c r="D81" s="118" t="s">
        <v>567</v>
      </c>
      <c r="E81" s="119">
        <f>人物卡!AF5*2+MAX(人物卡!Z3,人物卡!AF3)*2</f>
        <v>270</v>
      </c>
      <c r="F81" s="122" t="s">
        <v>568</v>
      </c>
      <c r="G81" s="106" t="s">
        <v>569</v>
      </c>
      <c r="H81" s="106" t="s">
        <v>570</v>
      </c>
      <c r="I81" s="102" t="e">
        <f>EDUB*2+MAX(DEXB,POWB)*2</f>
        <v>#REF!</v>
      </c>
    </row>
    <row r="82" spans="1:9" ht="13.5" customHeight="1" x14ac:dyDescent="0.2">
      <c r="A82" s="111">
        <v>80</v>
      </c>
      <c r="B82" s="103" t="s">
        <v>571</v>
      </c>
      <c r="C82" s="102" t="s">
        <v>281</v>
      </c>
      <c r="D82" s="104" t="s">
        <v>235</v>
      </c>
      <c r="E82" s="102">
        <f>人物卡!AF5*4</f>
        <v>220</v>
      </c>
      <c r="F82" s="123" t="s">
        <v>572</v>
      </c>
      <c r="G82" s="106" t="s">
        <v>573</v>
      </c>
      <c r="H82" s="106" t="s">
        <v>574</v>
      </c>
      <c r="I82" s="119" t="e">
        <f>EDUB*4</f>
        <v>#REF!</v>
      </c>
    </row>
    <row r="83" spans="1:9" ht="13.5" customHeight="1" x14ac:dyDescent="0.2">
      <c r="A83" s="112">
        <v>81</v>
      </c>
      <c r="B83" s="116" t="s">
        <v>575</v>
      </c>
      <c r="C83" s="117" t="s">
        <v>576</v>
      </c>
      <c r="D83" s="118" t="s">
        <v>235</v>
      </c>
      <c r="E83" s="119">
        <f>人物卡!AF5*4</f>
        <v>220</v>
      </c>
      <c r="F83" s="122" t="s">
        <v>577</v>
      </c>
      <c r="G83" s="106" t="s">
        <v>578</v>
      </c>
      <c r="H83" s="124" t="s">
        <v>579</v>
      </c>
      <c r="I83" s="102" t="e">
        <f>EDUB*4</f>
        <v>#REF!</v>
      </c>
    </row>
    <row r="84" spans="1:9" ht="13.5" customHeight="1" x14ac:dyDescent="0.2">
      <c r="A84" s="111">
        <v>82</v>
      </c>
      <c r="B84" s="103" t="s">
        <v>580</v>
      </c>
      <c r="C84" s="102" t="s">
        <v>581</v>
      </c>
      <c r="D84" s="104" t="s">
        <v>276</v>
      </c>
      <c r="E84" s="102">
        <f>人物卡!AF5*2+MAX(人物卡!Z3,人物卡!T3)*2</f>
        <v>270</v>
      </c>
      <c r="F84" s="123" t="s">
        <v>582</v>
      </c>
      <c r="G84" s="106" t="s">
        <v>583</v>
      </c>
      <c r="H84" s="106" t="s">
        <v>584</v>
      </c>
      <c r="I84" s="119" t="e">
        <f>EDUB*2+MAX(DEXB,STRB)*2</f>
        <v>#REF!</v>
      </c>
    </row>
    <row r="85" spans="1:9" ht="13.5" customHeight="1" x14ac:dyDescent="0.2">
      <c r="A85" s="112">
        <v>83</v>
      </c>
      <c r="B85" s="116" t="s">
        <v>585</v>
      </c>
      <c r="C85" s="117" t="s">
        <v>281</v>
      </c>
      <c r="D85" s="118" t="s">
        <v>235</v>
      </c>
      <c r="E85" s="119">
        <f>人物卡!AF5*4</f>
        <v>220</v>
      </c>
      <c r="F85" s="122" t="s">
        <v>586</v>
      </c>
      <c r="G85" s="106" t="s">
        <v>587</v>
      </c>
      <c r="H85" s="124" t="s">
        <v>588</v>
      </c>
      <c r="I85" s="102" t="e">
        <f>EDUB*4</f>
        <v>#REF!</v>
      </c>
    </row>
    <row r="86" spans="1:9" ht="13.5" customHeight="1" x14ac:dyDescent="0.2">
      <c r="A86" s="111">
        <v>84</v>
      </c>
      <c r="B86" s="103" t="s">
        <v>589</v>
      </c>
      <c r="C86" s="102" t="s">
        <v>590</v>
      </c>
      <c r="D86" s="104" t="s">
        <v>235</v>
      </c>
      <c r="E86" s="102">
        <f>人物卡!AF5*4</f>
        <v>220</v>
      </c>
      <c r="F86" s="123" t="s">
        <v>591</v>
      </c>
      <c r="G86" s="106" t="s">
        <v>592</v>
      </c>
      <c r="H86" s="106" t="s">
        <v>593</v>
      </c>
      <c r="I86" s="119" t="e">
        <f>EDUB*4</f>
        <v>#REF!</v>
      </c>
    </row>
    <row r="87" spans="1:9" ht="13.5" customHeight="1" x14ac:dyDescent="0.2">
      <c r="A87" s="112">
        <v>85</v>
      </c>
      <c r="B87" s="116" t="s">
        <v>594</v>
      </c>
      <c r="C87" s="117" t="s">
        <v>281</v>
      </c>
      <c r="D87" s="118" t="s">
        <v>235</v>
      </c>
      <c r="E87" s="119">
        <f>人物卡!AF5*4</f>
        <v>220</v>
      </c>
      <c r="F87" s="122" t="s">
        <v>595</v>
      </c>
      <c r="G87" s="106" t="s">
        <v>596</v>
      </c>
      <c r="H87" s="106" t="s">
        <v>597</v>
      </c>
      <c r="I87" s="102" t="e">
        <f>EDUB*4</f>
        <v>#REF!</v>
      </c>
    </row>
    <row r="88" spans="1:9" ht="13.5" customHeight="1" x14ac:dyDescent="0.2">
      <c r="A88" s="111">
        <v>86</v>
      </c>
      <c r="B88" s="103" t="s">
        <v>598</v>
      </c>
      <c r="C88" s="102" t="s">
        <v>437</v>
      </c>
      <c r="D88" s="104" t="s">
        <v>235</v>
      </c>
      <c r="E88" s="102">
        <f>人物卡!AF5*4</f>
        <v>220</v>
      </c>
      <c r="F88" s="123" t="s">
        <v>599</v>
      </c>
      <c r="G88" s="106" t="s">
        <v>600</v>
      </c>
      <c r="H88" s="106" t="s">
        <v>597</v>
      </c>
      <c r="I88" s="119" t="e">
        <f>EDUB*4</f>
        <v>#REF!</v>
      </c>
    </row>
    <row r="89" spans="1:9" ht="13.5" customHeight="1" x14ac:dyDescent="0.2">
      <c r="A89" s="112">
        <v>87</v>
      </c>
      <c r="B89" s="116" t="s">
        <v>601</v>
      </c>
      <c r="C89" s="117" t="s">
        <v>549</v>
      </c>
      <c r="D89" s="118" t="s">
        <v>333</v>
      </c>
      <c r="E89" s="119">
        <f>人物卡!AF5*2+人物卡!Z3*2</f>
        <v>270</v>
      </c>
      <c r="F89" s="122" t="s">
        <v>602</v>
      </c>
      <c r="G89" s="106" t="s">
        <v>603</v>
      </c>
      <c r="H89" s="106" t="s">
        <v>604</v>
      </c>
      <c r="I89" s="102" t="e">
        <f>EDUB*2+DEXB*2</f>
        <v>#REF!</v>
      </c>
    </row>
    <row r="90" spans="1:9" ht="13.5" customHeight="1" x14ac:dyDescent="0.2">
      <c r="A90" s="111">
        <v>88</v>
      </c>
      <c r="B90" s="103" t="s">
        <v>605</v>
      </c>
      <c r="C90" s="102" t="s">
        <v>338</v>
      </c>
      <c r="D90" s="104" t="s">
        <v>235</v>
      </c>
      <c r="E90" s="102">
        <f>人物卡!AF5*4</f>
        <v>220</v>
      </c>
      <c r="F90" s="123" t="s">
        <v>606</v>
      </c>
      <c r="G90" s="106" t="s">
        <v>607</v>
      </c>
      <c r="H90" s="106" t="s">
        <v>608</v>
      </c>
      <c r="I90" s="119" t="e">
        <f>EDUB*4</f>
        <v>#REF!</v>
      </c>
    </row>
    <row r="91" spans="1:9" ht="13.5" customHeight="1" x14ac:dyDescent="0.2">
      <c r="A91" s="112">
        <v>89</v>
      </c>
      <c r="B91" s="116" t="s">
        <v>609</v>
      </c>
      <c r="C91" s="117" t="s">
        <v>291</v>
      </c>
      <c r="D91" s="118" t="s">
        <v>276</v>
      </c>
      <c r="E91" s="119">
        <f>人物卡!AF5*2+MAX(人物卡!Z3,人物卡!T3)*2</f>
        <v>270</v>
      </c>
      <c r="F91" s="122" t="s">
        <v>610</v>
      </c>
      <c r="G91" s="106" t="s">
        <v>611</v>
      </c>
      <c r="H91" s="106" t="s">
        <v>612</v>
      </c>
      <c r="I91" s="102" t="e">
        <f>EDUB*2+MAX(DEXB,STRB)*2</f>
        <v>#REF!</v>
      </c>
    </row>
    <row r="92" spans="1:9" ht="13.5" customHeight="1" x14ac:dyDescent="0.2">
      <c r="A92" s="111">
        <v>90</v>
      </c>
      <c r="B92" s="103" t="s">
        <v>613</v>
      </c>
      <c r="C92" s="102" t="s">
        <v>281</v>
      </c>
      <c r="D92" s="104" t="s">
        <v>276</v>
      </c>
      <c r="E92" s="102">
        <f>人物卡!AF5*2+MAX(人物卡!Z3,人物卡!T3)*2</f>
        <v>270</v>
      </c>
      <c r="F92" s="123" t="s">
        <v>614</v>
      </c>
      <c r="G92" s="106" t="s">
        <v>615</v>
      </c>
      <c r="H92" s="106" t="s">
        <v>616</v>
      </c>
      <c r="I92" s="119" t="e">
        <f>EDUB*2+MAX(DEXB,STRB)*2</f>
        <v>#REF!</v>
      </c>
    </row>
    <row r="93" spans="1:9" ht="13.5" customHeight="1" x14ac:dyDescent="0.2">
      <c r="A93" s="112">
        <v>91</v>
      </c>
      <c r="B93" s="116" t="s">
        <v>617</v>
      </c>
      <c r="C93" s="117" t="s">
        <v>281</v>
      </c>
      <c r="D93" s="118" t="s">
        <v>276</v>
      </c>
      <c r="E93" s="119">
        <f>人物卡!AF5*2+MAX(人物卡!Z3,人物卡!T3)*2</f>
        <v>270</v>
      </c>
      <c r="F93" s="122" t="s">
        <v>618</v>
      </c>
      <c r="G93" s="106" t="s">
        <v>619</v>
      </c>
      <c r="H93" s="106" t="s">
        <v>620</v>
      </c>
      <c r="I93" s="102" t="e">
        <f>EDUB*2+MAX(DEXB,STRB)*2</f>
        <v>#REF!</v>
      </c>
    </row>
    <row r="94" spans="1:9" ht="13.5" customHeight="1" x14ac:dyDescent="0.2">
      <c r="A94" s="111">
        <v>92</v>
      </c>
      <c r="B94" s="103" t="s">
        <v>621</v>
      </c>
      <c r="C94" s="102" t="s">
        <v>549</v>
      </c>
      <c r="D94" s="104" t="s">
        <v>235</v>
      </c>
      <c r="E94" s="102">
        <f>人物卡!AF5*4</f>
        <v>220</v>
      </c>
      <c r="F94" s="123" t="s">
        <v>622</v>
      </c>
      <c r="G94" s="106" t="s">
        <v>623</v>
      </c>
      <c r="H94" s="106" t="s">
        <v>624</v>
      </c>
      <c r="I94" s="119" t="e">
        <f>EDUB*4</f>
        <v>#REF!</v>
      </c>
    </row>
    <row r="95" spans="1:9" ht="13.5" customHeight="1" x14ac:dyDescent="0.2">
      <c r="A95" s="112">
        <v>93</v>
      </c>
      <c r="B95" s="116" t="s">
        <v>625</v>
      </c>
      <c r="C95" s="117" t="s">
        <v>626</v>
      </c>
      <c r="D95" s="118" t="s">
        <v>276</v>
      </c>
      <c r="E95" s="119">
        <f>人物卡!AF5*2+MAX(人物卡!Z3,人物卡!T3)*2</f>
        <v>270</v>
      </c>
      <c r="F95" s="122" t="s">
        <v>627</v>
      </c>
      <c r="G95" s="106" t="s">
        <v>628</v>
      </c>
      <c r="H95" s="106" t="s">
        <v>629</v>
      </c>
      <c r="I95" s="102" t="e">
        <f>EDUB*2+MAX(DEXB,STRB)*2</f>
        <v>#REF!</v>
      </c>
    </row>
    <row r="96" spans="1:9" ht="13.5" customHeight="1" x14ac:dyDescent="0.2">
      <c r="A96" s="111">
        <v>94</v>
      </c>
      <c r="B96" s="103" t="s">
        <v>630</v>
      </c>
      <c r="C96" s="102" t="s">
        <v>631</v>
      </c>
      <c r="D96" s="104" t="s">
        <v>219</v>
      </c>
      <c r="E96" s="102">
        <f>人物卡!AF5*2+人物卡!Z5*2</f>
        <v>250</v>
      </c>
      <c r="F96" s="123" t="s">
        <v>632</v>
      </c>
      <c r="G96" s="106" t="s">
        <v>633</v>
      </c>
      <c r="H96" s="106" t="s">
        <v>634</v>
      </c>
      <c r="I96" s="119" t="e">
        <f>EDUB*2+APPB*2</f>
        <v>#REF!</v>
      </c>
    </row>
    <row r="97" spans="1:9" ht="13.5" customHeight="1" x14ac:dyDescent="0.2">
      <c r="A97" s="112">
        <v>95</v>
      </c>
      <c r="B97" s="116" t="s">
        <v>635</v>
      </c>
      <c r="C97" s="117" t="s">
        <v>414</v>
      </c>
      <c r="D97" s="118" t="s">
        <v>235</v>
      </c>
      <c r="E97" s="119">
        <f>人物卡!AF5*4</f>
        <v>220</v>
      </c>
      <c r="F97" s="122" t="s">
        <v>636</v>
      </c>
      <c r="G97" s="106" t="s">
        <v>637</v>
      </c>
      <c r="H97" s="106" t="s">
        <v>638</v>
      </c>
      <c r="I97" s="102" t="e">
        <f>EDUB*4</f>
        <v>#REF!</v>
      </c>
    </row>
    <row r="98" spans="1:9" ht="13.5" customHeight="1" x14ac:dyDescent="0.2">
      <c r="A98" s="111">
        <v>96</v>
      </c>
      <c r="B98" s="103" t="s">
        <v>639</v>
      </c>
      <c r="C98" s="102" t="s">
        <v>240</v>
      </c>
      <c r="D98" s="104" t="s">
        <v>235</v>
      </c>
      <c r="E98" s="102">
        <f>人物卡!AF5*4</f>
        <v>220</v>
      </c>
      <c r="F98" s="123" t="s">
        <v>640</v>
      </c>
      <c r="G98" s="106" t="s">
        <v>641</v>
      </c>
      <c r="H98" s="106" t="s">
        <v>642</v>
      </c>
      <c r="I98" s="119" t="e">
        <f>EDUB*4</f>
        <v>#REF!</v>
      </c>
    </row>
    <row r="99" spans="1:9" ht="13.5" customHeight="1" x14ac:dyDescent="0.2">
      <c r="A99" s="112">
        <v>97</v>
      </c>
      <c r="B99" s="116" t="s">
        <v>643</v>
      </c>
      <c r="C99" s="117" t="s">
        <v>281</v>
      </c>
      <c r="D99" s="118" t="s">
        <v>235</v>
      </c>
      <c r="E99" s="119">
        <f>人物卡!AF5*4</f>
        <v>220</v>
      </c>
      <c r="F99" s="122" t="s">
        <v>644</v>
      </c>
      <c r="G99" s="106" t="s">
        <v>645</v>
      </c>
      <c r="H99" s="106" t="s">
        <v>646</v>
      </c>
      <c r="I99" s="102" t="e">
        <f>EDUB*4</f>
        <v>#REF!</v>
      </c>
    </row>
    <row r="100" spans="1:9" ht="13.5" customHeight="1" x14ac:dyDescent="0.2">
      <c r="A100" s="111">
        <v>98</v>
      </c>
      <c r="B100" s="103" t="s">
        <v>647</v>
      </c>
      <c r="C100" s="102" t="s">
        <v>281</v>
      </c>
      <c r="D100" s="104" t="s">
        <v>235</v>
      </c>
      <c r="E100" s="102">
        <f>人物卡!AF5*4</f>
        <v>220</v>
      </c>
      <c r="F100" s="123" t="s">
        <v>648</v>
      </c>
      <c r="G100" s="106" t="s">
        <v>649</v>
      </c>
      <c r="H100" s="106" t="s">
        <v>650</v>
      </c>
      <c r="I100" s="119" t="e">
        <f>EDUB*4</f>
        <v>#REF!</v>
      </c>
    </row>
    <row r="101" spans="1:9" ht="13.5" customHeight="1" x14ac:dyDescent="0.2">
      <c r="A101" s="112">
        <v>99</v>
      </c>
      <c r="B101" s="116" t="s">
        <v>651</v>
      </c>
      <c r="C101" s="117" t="s">
        <v>296</v>
      </c>
      <c r="D101" s="118" t="s">
        <v>235</v>
      </c>
      <c r="E101" s="119">
        <f>人物卡!AF5*4</f>
        <v>220</v>
      </c>
      <c r="F101" s="122" t="s">
        <v>652</v>
      </c>
      <c r="G101" s="106" t="s">
        <v>653</v>
      </c>
      <c r="H101" s="106" t="s">
        <v>654</v>
      </c>
      <c r="I101" s="102" t="e">
        <f>EDUB*4</f>
        <v>#REF!</v>
      </c>
    </row>
    <row r="102" spans="1:9" ht="13.5" customHeight="1" x14ac:dyDescent="0.2">
      <c r="A102" s="111">
        <v>100</v>
      </c>
      <c r="B102" s="103" t="s">
        <v>655</v>
      </c>
      <c r="C102" s="102" t="s">
        <v>218</v>
      </c>
      <c r="D102" s="104" t="s">
        <v>360</v>
      </c>
      <c r="E102" s="102">
        <f>人物卡!AF5*2+人物卡!Z5*2</f>
        <v>250</v>
      </c>
      <c r="F102" s="123" t="s">
        <v>656</v>
      </c>
      <c r="G102" s="106" t="s">
        <v>657</v>
      </c>
      <c r="H102" s="106" t="s">
        <v>658</v>
      </c>
      <c r="I102" s="119" t="e">
        <f>EDUB*2+APPB*2</f>
        <v>#REF!</v>
      </c>
    </row>
    <row r="103" spans="1:9" ht="13.5" customHeight="1" x14ac:dyDescent="0.2">
      <c r="A103" s="112">
        <v>101</v>
      </c>
      <c r="B103" s="116" t="s">
        <v>659</v>
      </c>
      <c r="C103" s="117" t="s">
        <v>263</v>
      </c>
      <c r="D103" s="118" t="s">
        <v>235</v>
      </c>
      <c r="E103" s="119">
        <f>人物卡!AF5*4</f>
        <v>220</v>
      </c>
      <c r="F103" s="122" t="s">
        <v>660</v>
      </c>
      <c r="G103" s="106" t="s">
        <v>661</v>
      </c>
      <c r="H103" s="106" t="s">
        <v>662</v>
      </c>
      <c r="I103" s="102" t="e">
        <f>EDUB*4</f>
        <v>#REF!</v>
      </c>
    </row>
    <row r="104" spans="1:9" ht="13.5" customHeight="1" x14ac:dyDescent="0.2">
      <c r="A104" s="111">
        <v>102</v>
      </c>
      <c r="B104" s="103" t="s">
        <v>663</v>
      </c>
      <c r="C104" s="102" t="s">
        <v>281</v>
      </c>
      <c r="D104" s="104" t="s">
        <v>366</v>
      </c>
      <c r="E104" s="102">
        <f>人物卡!AF5*2+MAX(人物卡!Z5,人物卡!Z3)*2</f>
        <v>270</v>
      </c>
      <c r="F104" s="123" t="s">
        <v>664</v>
      </c>
      <c r="G104" s="106" t="s">
        <v>665</v>
      </c>
      <c r="H104" s="106" t="s">
        <v>666</v>
      </c>
      <c r="I104" s="119" t="e">
        <f>EDUB*2+MAX(APPB,DEXB)*2</f>
        <v>#REF!</v>
      </c>
    </row>
    <row r="105" spans="1:9" ht="13.5" customHeight="1" x14ac:dyDescent="0.2">
      <c r="A105" s="112">
        <v>103</v>
      </c>
      <c r="B105" s="116" t="s">
        <v>667</v>
      </c>
      <c r="C105" s="117" t="s">
        <v>296</v>
      </c>
      <c r="D105" s="118" t="s">
        <v>384</v>
      </c>
      <c r="E105" s="119">
        <f>人物卡!AF5*2+MAX(人物卡!Z5,人物卡!Z3)*2</f>
        <v>270</v>
      </c>
      <c r="F105" s="122" t="s">
        <v>668</v>
      </c>
      <c r="G105" s="106" t="s">
        <v>669</v>
      </c>
      <c r="H105" s="106" t="s">
        <v>670</v>
      </c>
      <c r="I105" s="102" t="e">
        <f>EDUB*2+MAX(APPB,DEXB)*2</f>
        <v>#REF!</v>
      </c>
    </row>
    <row r="106" spans="1:9" ht="13.5" customHeight="1" x14ac:dyDescent="0.2">
      <c r="A106" s="111">
        <v>104</v>
      </c>
      <c r="B106" s="103" t="s">
        <v>671</v>
      </c>
      <c r="C106" s="102" t="s">
        <v>281</v>
      </c>
      <c r="D106" s="104" t="s">
        <v>276</v>
      </c>
      <c r="E106" s="102">
        <f>人物卡!AF5*2+MAX(人物卡!Z3,人物卡!T3)*2</f>
        <v>270</v>
      </c>
      <c r="F106" s="123" t="s">
        <v>672</v>
      </c>
      <c r="G106" s="106" t="s">
        <v>649</v>
      </c>
      <c r="H106" s="106" t="s">
        <v>673</v>
      </c>
      <c r="I106" s="119" t="e">
        <f>EDUB*2+MAX(DEXB,STRB)*2</f>
        <v>#REF!</v>
      </c>
    </row>
    <row r="107" spans="1:9" ht="13.5" customHeight="1" x14ac:dyDescent="0.2">
      <c r="A107" s="112">
        <v>105</v>
      </c>
      <c r="B107" s="116" t="s">
        <v>674</v>
      </c>
      <c r="C107" s="117" t="s">
        <v>379</v>
      </c>
      <c r="D107" s="118" t="s">
        <v>384</v>
      </c>
      <c r="E107" s="119">
        <f>人物卡!AF5*2+MAX(人物卡!Z5,人物卡!Z3)*2</f>
        <v>270</v>
      </c>
      <c r="F107" s="122" t="s">
        <v>675</v>
      </c>
      <c r="G107" s="106" t="s">
        <v>676</v>
      </c>
      <c r="H107" s="106" t="s">
        <v>677</v>
      </c>
      <c r="I107" s="102" t="e">
        <f>EDUB*2+MAX(APPB,DEXB)*2</f>
        <v>#REF!</v>
      </c>
    </row>
    <row r="108" spans="1:9" ht="13.5" customHeight="1" x14ac:dyDescent="0.2">
      <c r="A108" s="111">
        <v>106</v>
      </c>
      <c r="B108" s="103" t="s">
        <v>678</v>
      </c>
      <c r="C108" s="102" t="s">
        <v>679</v>
      </c>
      <c r="D108" s="104" t="s">
        <v>235</v>
      </c>
      <c r="E108" s="102">
        <f>人物卡!AF5*4</f>
        <v>220</v>
      </c>
      <c r="F108" s="123" t="s">
        <v>680</v>
      </c>
      <c r="G108" s="106" t="s">
        <v>681</v>
      </c>
      <c r="H108" s="106" t="s">
        <v>682</v>
      </c>
      <c r="I108" s="119" t="e">
        <f>SUM(EDUB*4)</f>
        <v>#REF!</v>
      </c>
    </row>
    <row r="109" spans="1:9" ht="13.5" customHeight="1" x14ac:dyDescent="0.2">
      <c r="A109" s="112">
        <v>107</v>
      </c>
      <c r="B109" s="116" t="s">
        <v>683</v>
      </c>
      <c r="C109" s="117" t="s">
        <v>684</v>
      </c>
      <c r="D109" s="118" t="s">
        <v>276</v>
      </c>
      <c r="E109" s="119">
        <f>人物卡!AF5*2+MAX(人物卡!Z3,人物卡!T3)*2</f>
        <v>270</v>
      </c>
      <c r="F109" s="122" t="s">
        <v>685</v>
      </c>
      <c r="G109" s="106" t="s">
        <v>686</v>
      </c>
      <c r="H109" s="106" t="s">
        <v>687</v>
      </c>
      <c r="I109" s="102" t="e">
        <f>EDUB*2+MAX(DEXB,STRB)*2</f>
        <v>#REF!</v>
      </c>
    </row>
    <row r="110" spans="1:9" ht="13.5" customHeight="1" x14ac:dyDescent="0.2">
      <c r="A110" s="111">
        <v>108</v>
      </c>
      <c r="B110" s="103" t="s">
        <v>688</v>
      </c>
      <c r="C110" s="102" t="s">
        <v>689</v>
      </c>
      <c r="D110" s="104" t="s">
        <v>276</v>
      </c>
      <c r="E110" s="102">
        <f>EDU*2+MAX(DEX,STR)*2</f>
        <v>270</v>
      </c>
      <c r="F110" s="123" t="s">
        <v>690</v>
      </c>
      <c r="G110" s="106" t="s">
        <v>691</v>
      </c>
      <c r="H110" s="106" t="s">
        <v>692</v>
      </c>
      <c r="I110" s="119" t="e">
        <f>EDUB*2+MAX(DEXB,STRB)*2</f>
        <v>#REF!</v>
      </c>
    </row>
    <row r="111" spans="1:9" ht="13.5" customHeight="1" x14ac:dyDescent="0.2">
      <c r="A111" s="112">
        <v>109</v>
      </c>
      <c r="B111" s="116" t="s">
        <v>693</v>
      </c>
      <c r="C111" s="117" t="s">
        <v>296</v>
      </c>
      <c r="D111" s="118" t="s">
        <v>235</v>
      </c>
      <c r="E111" s="119">
        <f>人物卡!AF5*4</f>
        <v>220</v>
      </c>
      <c r="F111" s="122" t="s">
        <v>694</v>
      </c>
      <c r="G111" s="106" t="s">
        <v>695</v>
      </c>
      <c r="H111" s="106" t="s">
        <v>696</v>
      </c>
      <c r="I111" s="102" t="e">
        <f>EDUB*4</f>
        <v>#REF!</v>
      </c>
    </row>
    <row r="112" spans="1:9" ht="13.5" customHeight="1" x14ac:dyDescent="0.2">
      <c r="A112" s="111">
        <v>110</v>
      </c>
      <c r="B112" s="103" t="s">
        <v>697</v>
      </c>
      <c r="C112" s="102" t="s">
        <v>631</v>
      </c>
      <c r="D112" s="104" t="s">
        <v>235</v>
      </c>
      <c r="E112" s="102">
        <f>人物卡!AF5*4</f>
        <v>220</v>
      </c>
      <c r="F112" s="123" t="s">
        <v>698</v>
      </c>
      <c r="G112" s="106" t="s">
        <v>699</v>
      </c>
      <c r="H112" s="106" t="s">
        <v>700</v>
      </c>
      <c r="I112" s="119" t="e">
        <f>EDUB*4</f>
        <v>#REF!</v>
      </c>
    </row>
    <row r="113" spans="1:9" ht="13.5" customHeight="1" x14ac:dyDescent="0.2">
      <c r="A113" s="112">
        <v>111</v>
      </c>
      <c r="B113" s="116" t="s">
        <v>701</v>
      </c>
      <c r="C113" s="117" t="s">
        <v>212</v>
      </c>
      <c r="D113" s="119" t="s">
        <v>499</v>
      </c>
      <c r="E113" s="119">
        <f>人物卡!AF5*2+MAX(人物卡!Z5,人物卡!Z3)*2</f>
        <v>270</v>
      </c>
      <c r="F113" s="122" t="s">
        <v>702</v>
      </c>
      <c r="G113" s="106" t="s">
        <v>703</v>
      </c>
      <c r="H113" s="106" t="s">
        <v>704</v>
      </c>
      <c r="I113" s="102" t="e">
        <f>EDUB*2+MAX(APPB,DEXB)*2</f>
        <v>#REF!</v>
      </c>
    </row>
    <row r="114" spans="1:9" ht="13.5" customHeight="1" x14ac:dyDescent="0.2">
      <c r="A114" s="111">
        <v>112</v>
      </c>
      <c r="B114" s="103" t="s">
        <v>705</v>
      </c>
      <c r="C114" s="102" t="s">
        <v>212</v>
      </c>
      <c r="D114" s="104" t="s">
        <v>235</v>
      </c>
      <c r="E114" s="102">
        <f>人物卡!AF5*4</f>
        <v>220</v>
      </c>
      <c r="F114" s="123" t="s">
        <v>706</v>
      </c>
      <c r="G114" s="106" t="s">
        <v>707</v>
      </c>
      <c r="H114" s="106" t="s">
        <v>708</v>
      </c>
      <c r="I114" s="119" t="e">
        <f>EDUB*4</f>
        <v>#REF!</v>
      </c>
    </row>
    <row r="115" spans="1:9" ht="13.5" customHeight="1" x14ac:dyDescent="0.2">
      <c r="A115" s="112">
        <v>113</v>
      </c>
      <c r="B115" s="116" t="s">
        <v>709</v>
      </c>
      <c r="C115" s="117" t="s">
        <v>710</v>
      </c>
      <c r="D115" s="118" t="s">
        <v>235</v>
      </c>
      <c r="E115" s="119">
        <f>人物卡!AF5*4</f>
        <v>220</v>
      </c>
      <c r="F115" s="122" t="s">
        <v>711</v>
      </c>
      <c r="G115" s="106" t="s">
        <v>712</v>
      </c>
      <c r="H115" s="106" t="s">
        <v>713</v>
      </c>
      <c r="I115" s="102" t="e">
        <f>EDUB*4</f>
        <v>#REF!</v>
      </c>
    </row>
    <row r="116" spans="1:9" ht="13.5" customHeight="1" x14ac:dyDescent="0.2">
      <c r="A116" s="111">
        <v>114</v>
      </c>
      <c r="B116" s="103" t="s">
        <v>714</v>
      </c>
      <c r="C116" s="102" t="s">
        <v>554</v>
      </c>
      <c r="D116" s="104" t="s">
        <v>241</v>
      </c>
      <c r="E116" s="102">
        <f>人物卡!AF5*2+MAX(人物卡!Z5,人物卡!AF3)*2</f>
        <v>250</v>
      </c>
      <c r="F116" s="123" t="s">
        <v>715</v>
      </c>
      <c r="G116" s="106" t="s">
        <v>716</v>
      </c>
      <c r="H116" s="106" t="s">
        <v>717</v>
      </c>
      <c r="I116" s="119" t="e">
        <f>EDUB*2+MAX(APPB,POWB)*2</f>
        <v>#REF!</v>
      </c>
    </row>
    <row r="117" spans="1:9" ht="13.5" customHeight="1" x14ac:dyDescent="0.2">
      <c r="A117" s="112">
        <v>115</v>
      </c>
      <c r="B117" s="116" t="s">
        <v>718</v>
      </c>
      <c r="C117" s="117" t="s">
        <v>218</v>
      </c>
      <c r="D117" s="118" t="s">
        <v>235</v>
      </c>
      <c r="E117" s="119">
        <f>SUM(EDU*4)</f>
        <v>220</v>
      </c>
      <c r="F117" s="122" t="s">
        <v>719</v>
      </c>
      <c r="G117" s="106" t="s">
        <v>720</v>
      </c>
      <c r="H117" s="106" t="s">
        <v>721</v>
      </c>
      <c r="I117" s="125" t="e">
        <f>SUM(EDUB*4)</f>
        <v>#REF!</v>
      </c>
    </row>
    <row r="118" spans="1:9" ht="13.5" customHeight="1" x14ac:dyDescent="0.2">
      <c r="A118" s="111">
        <v>116</v>
      </c>
      <c r="B118" s="103" t="s">
        <v>722</v>
      </c>
      <c r="C118" s="102" t="s">
        <v>442</v>
      </c>
      <c r="D118" s="104" t="s">
        <v>360</v>
      </c>
      <c r="E118" s="102">
        <f>EDU*2+APP*2</f>
        <v>250</v>
      </c>
      <c r="F118" s="123" t="s">
        <v>723</v>
      </c>
      <c r="G118" s="106" t="s">
        <v>724</v>
      </c>
      <c r="H118" s="106" t="s">
        <v>725</v>
      </c>
      <c r="I118" s="119" t="e">
        <f>EDUB*2+APPB*2</f>
        <v>#REF!</v>
      </c>
    </row>
    <row r="119" spans="1:9" ht="13.5" customHeight="1" x14ac:dyDescent="0.2">
      <c r="A119" s="112">
        <v>117</v>
      </c>
      <c r="B119" s="116" t="s">
        <v>726</v>
      </c>
      <c r="C119" s="117" t="s">
        <v>212</v>
      </c>
      <c r="D119" s="118" t="s">
        <v>276</v>
      </c>
      <c r="E119" s="119">
        <f>EDU*2+MAX(DEX,STR)*2</f>
        <v>270</v>
      </c>
      <c r="F119" s="122" t="s">
        <v>727</v>
      </c>
      <c r="G119" s="106" t="s">
        <v>278</v>
      </c>
      <c r="H119" s="106" t="s">
        <v>725</v>
      </c>
      <c r="I119" s="102" t="e">
        <f>EDUB*2+MAX(DEXB,STRB)*2</f>
        <v>#REF!</v>
      </c>
    </row>
    <row r="120" spans="1:9" ht="13.5" customHeight="1" x14ac:dyDescent="0.2">
      <c r="A120" s="111">
        <v>118</v>
      </c>
      <c r="B120" s="103" t="s">
        <v>728</v>
      </c>
      <c r="C120" s="102" t="s">
        <v>729</v>
      </c>
      <c r="D120" s="104" t="s">
        <v>276</v>
      </c>
      <c r="E120" s="102">
        <f>EDU*2+MAX(DEX,STR)*2</f>
        <v>270</v>
      </c>
      <c r="F120" s="123" t="s">
        <v>277</v>
      </c>
      <c r="G120" s="106" t="s">
        <v>730</v>
      </c>
      <c r="H120" s="106" t="s">
        <v>725</v>
      </c>
      <c r="I120" s="119" t="e">
        <f>EDUB*2+MAX(DEXB,STRB)*2</f>
        <v>#REF!</v>
      </c>
    </row>
    <row r="121" spans="1:9" ht="13.5" customHeight="1" x14ac:dyDescent="0.2">
      <c r="A121" s="112">
        <v>119</v>
      </c>
      <c r="B121" s="116" t="s">
        <v>731</v>
      </c>
      <c r="C121" s="117" t="s">
        <v>206</v>
      </c>
      <c r="D121" s="118" t="s">
        <v>276</v>
      </c>
      <c r="E121" s="119">
        <f>EDU*2+MAX(DEX,STR)*2</f>
        <v>270</v>
      </c>
      <c r="F121" s="122" t="s">
        <v>732</v>
      </c>
      <c r="G121" s="106" t="s">
        <v>733</v>
      </c>
      <c r="H121" s="106" t="s">
        <v>725</v>
      </c>
      <c r="I121" s="102" t="e">
        <f>EDUB*2+MAX(DEXB,STRB)*2</f>
        <v>#REF!</v>
      </c>
    </row>
    <row r="122" spans="1:9" ht="13.5" customHeight="1" x14ac:dyDescent="0.2">
      <c r="A122" s="111">
        <v>120</v>
      </c>
      <c r="B122" s="103" t="s">
        <v>734</v>
      </c>
      <c r="C122" s="102" t="s">
        <v>212</v>
      </c>
      <c r="D122" s="104" t="s">
        <v>276</v>
      </c>
      <c r="E122" s="102">
        <f>EDU*2+MAX(DEX,STR)*2</f>
        <v>270</v>
      </c>
      <c r="F122" s="123" t="s">
        <v>735</v>
      </c>
      <c r="G122" s="106" t="s">
        <v>736</v>
      </c>
      <c r="H122" s="106" t="s">
        <v>725</v>
      </c>
      <c r="I122" s="119" t="e">
        <f>EDUB*2+MAX(DEXB,STRB)*2</f>
        <v>#REF!</v>
      </c>
    </row>
    <row r="123" spans="1:9" ht="13.5" customHeight="1" x14ac:dyDescent="0.2">
      <c r="A123" s="112">
        <v>121</v>
      </c>
      <c r="B123" s="116" t="s">
        <v>737</v>
      </c>
      <c r="C123" s="117" t="s">
        <v>517</v>
      </c>
      <c r="D123" s="118" t="s">
        <v>235</v>
      </c>
      <c r="E123" s="119">
        <f t="shared" ref="E123:E128" si="0">SUM(EDU*4)</f>
        <v>220</v>
      </c>
      <c r="F123" s="122" t="s">
        <v>738</v>
      </c>
      <c r="G123" s="106" t="s">
        <v>739</v>
      </c>
      <c r="H123" s="106" t="s">
        <v>725</v>
      </c>
      <c r="I123" s="102" t="e">
        <f t="shared" ref="I123:I128" si="1">SUM(EDUB*4)</f>
        <v>#REF!</v>
      </c>
    </row>
    <row r="124" spans="1:9" ht="13.5" customHeight="1" x14ac:dyDescent="0.2">
      <c r="A124" s="111">
        <v>122</v>
      </c>
      <c r="B124" s="103" t="s">
        <v>740</v>
      </c>
      <c r="C124" s="102" t="s">
        <v>517</v>
      </c>
      <c r="D124" s="104" t="s">
        <v>235</v>
      </c>
      <c r="E124" s="102">
        <f t="shared" si="0"/>
        <v>220</v>
      </c>
      <c r="F124" s="123" t="s">
        <v>741</v>
      </c>
      <c r="G124" s="106" t="s">
        <v>742</v>
      </c>
      <c r="H124" s="106" t="s">
        <v>725</v>
      </c>
      <c r="I124" s="119" t="e">
        <f t="shared" si="1"/>
        <v>#REF!</v>
      </c>
    </row>
    <row r="125" spans="1:9" ht="13.5" customHeight="1" x14ac:dyDescent="0.2">
      <c r="A125" s="112">
        <v>123</v>
      </c>
      <c r="B125" s="116" t="s">
        <v>743</v>
      </c>
      <c r="C125" s="117" t="s">
        <v>549</v>
      </c>
      <c r="D125" s="118" t="s">
        <v>235</v>
      </c>
      <c r="E125" s="119">
        <f t="shared" si="0"/>
        <v>220</v>
      </c>
      <c r="F125" s="122" t="s">
        <v>744</v>
      </c>
      <c r="G125" s="106" t="s">
        <v>316</v>
      </c>
      <c r="H125" s="106" t="s">
        <v>725</v>
      </c>
      <c r="I125" s="102" t="e">
        <f t="shared" si="1"/>
        <v>#REF!</v>
      </c>
    </row>
    <row r="126" spans="1:9" ht="13.5" customHeight="1" x14ac:dyDescent="0.2">
      <c r="A126" s="111">
        <v>124</v>
      </c>
      <c r="B126" s="103" t="s">
        <v>745</v>
      </c>
      <c r="C126" s="102" t="s">
        <v>305</v>
      </c>
      <c r="D126" s="104" t="s">
        <v>235</v>
      </c>
      <c r="E126" s="102">
        <f t="shared" si="0"/>
        <v>220</v>
      </c>
      <c r="F126" s="123" t="s">
        <v>315</v>
      </c>
      <c r="G126" s="106" t="s">
        <v>316</v>
      </c>
      <c r="H126" s="106" t="s">
        <v>725</v>
      </c>
      <c r="I126" s="119" t="e">
        <f t="shared" si="1"/>
        <v>#REF!</v>
      </c>
    </row>
    <row r="127" spans="1:9" ht="13.5" customHeight="1" x14ac:dyDescent="0.2">
      <c r="A127" s="112">
        <v>125</v>
      </c>
      <c r="B127" s="116" t="s">
        <v>746</v>
      </c>
      <c r="C127" s="117" t="s">
        <v>305</v>
      </c>
      <c r="D127" s="118" t="s">
        <v>235</v>
      </c>
      <c r="E127" s="119">
        <f t="shared" si="0"/>
        <v>220</v>
      </c>
      <c r="F127" s="122" t="s">
        <v>747</v>
      </c>
      <c r="G127" s="106" t="s">
        <v>748</v>
      </c>
      <c r="H127" s="106" t="s">
        <v>725</v>
      </c>
      <c r="I127" s="102" t="e">
        <f t="shared" si="1"/>
        <v>#REF!</v>
      </c>
    </row>
    <row r="128" spans="1:9" ht="13.5" customHeight="1" x14ac:dyDescent="0.2">
      <c r="A128" s="111">
        <v>126</v>
      </c>
      <c r="B128" s="103" t="s">
        <v>749</v>
      </c>
      <c r="C128" s="102" t="s">
        <v>206</v>
      </c>
      <c r="D128" s="104" t="s">
        <v>235</v>
      </c>
      <c r="E128" s="102">
        <f t="shared" si="0"/>
        <v>220</v>
      </c>
      <c r="F128" s="123" t="s">
        <v>750</v>
      </c>
      <c r="G128" s="106" t="s">
        <v>751</v>
      </c>
      <c r="H128" s="106" t="s">
        <v>725</v>
      </c>
      <c r="I128" s="119" t="e">
        <f t="shared" si="1"/>
        <v>#REF!</v>
      </c>
    </row>
    <row r="129" spans="1:9" ht="13.5" customHeight="1" x14ac:dyDescent="0.2">
      <c r="A129" s="112">
        <v>127</v>
      </c>
      <c r="B129" s="116" t="s">
        <v>752</v>
      </c>
      <c r="C129" s="117" t="s">
        <v>554</v>
      </c>
      <c r="D129" s="118" t="s">
        <v>241</v>
      </c>
      <c r="E129" s="119">
        <f>EDU*2+MAX(APP,POW)*2</f>
        <v>250</v>
      </c>
      <c r="F129" s="122" t="s">
        <v>753</v>
      </c>
      <c r="G129" s="106" t="s">
        <v>754</v>
      </c>
      <c r="H129" s="106" t="s">
        <v>725</v>
      </c>
      <c r="I129" s="102" t="e">
        <f>EDUB*2+MAX(APPB,POWB)*2</f>
        <v>#REF!</v>
      </c>
    </row>
    <row r="130" spans="1:9" ht="13.5" customHeight="1" x14ac:dyDescent="0.2">
      <c r="A130" s="111">
        <v>128</v>
      </c>
      <c r="B130" s="103" t="s">
        <v>755</v>
      </c>
      <c r="C130" s="102" t="s">
        <v>379</v>
      </c>
      <c r="D130" s="104" t="s">
        <v>235</v>
      </c>
      <c r="E130" s="102">
        <f>SUM(EDU*4)</f>
        <v>220</v>
      </c>
      <c r="F130" s="123" t="s">
        <v>756</v>
      </c>
      <c r="G130" s="106" t="s">
        <v>757</v>
      </c>
      <c r="H130" s="106" t="s">
        <v>725</v>
      </c>
      <c r="I130" s="119" t="e">
        <f>SUM(EDUB*4)</f>
        <v>#REF!</v>
      </c>
    </row>
    <row r="131" spans="1:9" ht="13.5" customHeight="1" x14ac:dyDescent="0.2">
      <c r="A131" s="112">
        <v>129</v>
      </c>
      <c r="B131" s="116" t="s">
        <v>758</v>
      </c>
      <c r="C131" s="117" t="s">
        <v>517</v>
      </c>
      <c r="D131" s="118" t="s">
        <v>366</v>
      </c>
      <c r="E131" s="119">
        <f>EDU+MAX(DEX,APP)*2</f>
        <v>215</v>
      </c>
      <c r="F131" s="122" t="s">
        <v>759</v>
      </c>
      <c r="G131" s="106" t="s">
        <v>760</v>
      </c>
      <c r="H131" s="106" t="s">
        <v>725</v>
      </c>
      <c r="I131" s="102" t="e">
        <f>EDUB+MAX(DEXB,APPB)*2</f>
        <v>#REF!</v>
      </c>
    </row>
    <row r="132" spans="1:9" ht="13.5" customHeight="1" x14ac:dyDescent="0.2">
      <c r="A132" s="111">
        <v>130</v>
      </c>
      <c r="B132" s="103" t="s">
        <v>761</v>
      </c>
      <c r="C132" s="102" t="s">
        <v>517</v>
      </c>
      <c r="D132" s="104" t="s">
        <v>366</v>
      </c>
      <c r="E132" s="102">
        <f>EDU+MAX(DEX,APP)*2</f>
        <v>215</v>
      </c>
      <c r="F132" s="123" t="s">
        <v>762</v>
      </c>
      <c r="G132" s="106" t="s">
        <v>763</v>
      </c>
      <c r="H132" s="106" t="s">
        <v>725</v>
      </c>
      <c r="I132" s="119" t="e">
        <f>EDUB+MAX(DEXB,APPB)*2</f>
        <v>#REF!</v>
      </c>
    </row>
    <row r="133" spans="1:9" ht="13.5" customHeight="1" x14ac:dyDescent="0.2">
      <c r="A133" s="112">
        <v>131</v>
      </c>
      <c r="B133" s="116" t="s">
        <v>764</v>
      </c>
      <c r="C133" s="117" t="s">
        <v>281</v>
      </c>
      <c r="D133" s="118" t="s">
        <v>333</v>
      </c>
      <c r="E133" s="119">
        <f>EDU*2+DEX*2</f>
        <v>270</v>
      </c>
      <c r="F133" s="122" t="s">
        <v>765</v>
      </c>
      <c r="G133" s="106" t="s">
        <v>766</v>
      </c>
      <c r="H133" s="106" t="s">
        <v>725</v>
      </c>
      <c r="I133" s="102" t="e">
        <f>EDUB*2+DEXB*2</f>
        <v>#REF!</v>
      </c>
    </row>
    <row r="134" spans="1:9" ht="13.5" customHeight="1" x14ac:dyDescent="0.2">
      <c r="A134" s="111">
        <v>132</v>
      </c>
      <c r="B134" s="103" t="s">
        <v>767</v>
      </c>
      <c r="C134" s="102" t="s">
        <v>206</v>
      </c>
      <c r="D134" s="104" t="s">
        <v>207</v>
      </c>
      <c r="E134" s="102">
        <f>SUM(EDU*4)</f>
        <v>220</v>
      </c>
      <c r="F134" s="123" t="s">
        <v>208</v>
      </c>
      <c r="G134" s="106" t="s">
        <v>768</v>
      </c>
      <c r="H134" s="106" t="s">
        <v>725</v>
      </c>
      <c r="I134" s="119" t="e">
        <f>SUM(EDUB*4)</f>
        <v>#REF!</v>
      </c>
    </row>
    <row r="135" spans="1:9" ht="13.5" customHeight="1" x14ac:dyDescent="0.2">
      <c r="A135" s="112">
        <v>133</v>
      </c>
      <c r="B135" s="116" t="s">
        <v>769</v>
      </c>
      <c r="C135" s="117" t="s">
        <v>414</v>
      </c>
      <c r="D135" s="118" t="s">
        <v>235</v>
      </c>
      <c r="E135" s="119">
        <f>SUM(EDU*4)</f>
        <v>220</v>
      </c>
      <c r="F135" s="122" t="s">
        <v>536</v>
      </c>
      <c r="G135" s="106" t="s">
        <v>768</v>
      </c>
      <c r="H135" s="106" t="s">
        <v>725</v>
      </c>
      <c r="I135" s="102" t="e">
        <f>SUM(EDUB*4)</f>
        <v>#REF!</v>
      </c>
    </row>
    <row r="136" spans="1:9" ht="13.5" customHeight="1" x14ac:dyDescent="0.2">
      <c r="A136" s="111">
        <v>134</v>
      </c>
      <c r="B136" s="103" t="s">
        <v>770</v>
      </c>
      <c r="C136" s="102" t="s">
        <v>206</v>
      </c>
      <c r="D136" s="104" t="s">
        <v>235</v>
      </c>
      <c r="E136" s="102">
        <f>SUM(EDU*4)</f>
        <v>220</v>
      </c>
      <c r="F136" s="123" t="s">
        <v>415</v>
      </c>
      <c r="G136" s="106" t="s">
        <v>416</v>
      </c>
      <c r="H136" s="106" t="s">
        <v>725</v>
      </c>
      <c r="I136" s="119" t="e">
        <f>SUM(EDUB*4)</f>
        <v>#REF!</v>
      </c>
    </row>
    <row r="137" spans="1:9" ht="13.5" customHeight="1" x14ac:dyDescent="0.2">
      <c r="A137" s="112">
        <v>135</v>
      </c>
      <c r="B137" s="116" t="s">
        <v>771</v>
      </c>
      <c r="C137" s="117" t="s">
        <v>517</v>
      </c>
      <c r="D137" s="118" t="s">
        <v>235</v>
      </c>
      <c r="E137" s="119">
        <f>SUM(EDU*4)</f>
        <v>220</v>
      </c>
      <c r="F137" s="122" t="s">
        <v>415</v>
      </c>
      <c r="G137" s="106" t="s">
        <v>416</v>
      </c>
      <c r="H137" s="106" t="s">
        <v>725</v>
      </c>
      <c r="I137" s="102" t="e">
        <f>SUM(EDUB*4)</f>
        <v>#REF!</v>
      </c>
    </row>
    <row r="138" spans="1:9" ht="13.5" customHeight="1" x14ac:dyDescent="0.2">
      <c r="A138" s="111">
        <v>136</v>
      </c>
      <c r="B138" s="103" t="s">
        <v>772</v>
      </c>
      <c r="C138" s="102" t="s">
        <v>414</v>
      </c>
      <c r="D138" s="104" t="s">
        <v>235</v>
      </c>
      <c r="E138" s="102">
        <f>SUM(EDU*4)</f>
        <v>220</v>
      </c>
      <c r="F138" s="123" t="s">
        <v>415</v>
      </c>
      <c r="G138" s="106" t="s">
        <v>773</v>
      </c>
      <c r="H138" s="106" t="s">
        <v>725</v>
      </c>
      <c r="I138" s="119" t="e">
        <f>SUM(EDUB*4)</f>
        <v>#REF!</v>
      </c>
    </row>
    <row r="139" spans="1:9" ht="13.5" customHeight="1" x14ac:dyDescent="0.2">
      <c r="A139" s="112">
        <v>137</v>
      </c>
      <c r="B139" s="116" t="s">
        <v>774</v>
      </c>
      <c r="C139" s="117" t="s">
        <v>250</v>
      </c>
      <c r="D139" s="118" t="s">
        <v>213</v>
      </c>
      <c r="E139" s="119">
        <f>EDU*2+DEX*2</f>
        <v>270</v>
      </c>
      <c r="F139" s="122" t="s">
        <v>775</v>
      </c>
      <c r="G139" s="106" t="s">
        <v>776</v>
      </c>
      <c r="H139" s="106" t="s">
        <v>725</v>
      </c>
      <c r="I139" s="102" t="e">
        <f>EDUB*2+DEXB*2</f>
        <v>#REF!</v>
      </c>
    </row>
    <row r="140" spans="1:9" ht="13.5" customHeight="1" x14ac:dyDescent="0.2">
      <c r="A140" s="111">
        <v>138</v>
      </c>
      <c r="B140" s="103" t="s">
        <v>777</v>
      </c>
      <c r="C140" s="102" t="s">
        <v>281</v>
      </c>
      <c r="D140" s="104" t="s">
        <v>235</v>
      </c>
      <c r="E140" s="102">
        <f>SUM(EDU*4)</f>
        <v>220</v>
      </c>
      <c r="F140" s="123" t="s">
        <v>778</v>
      </c>
      <c r="G140" s="106" t="s">
        <v>779</v>
      </c>
      <c r="H140" s="106" t="s">
        <v>725</v>
      </c>
      <c r="I140" s="119" t="e">
        <f>SUM(EDUB*4)</f>
        <v>#REF!</v>
      </c>
    </row>
    <row r="141" spans="1:9" ht="13.5" customHeight="1" x14ac:dyDescent="0.2">
      <c r="A141" s="112">
        <v>139</v>
      </c>
      <c r="B141" s="116" t="s">
        <v>780</v>
      </c>
      <c r="C141" s="117" t="s">
        <v>281</v>
      </c>
      <c r="D141" s="118" t="s">
        <v>567</v>
      </c>
      <c r="E141" s="119">
        <f>EDU*2+MAX(POW,DEX)*2</f>
        <v>270</v>
      </c>
      <c r="F141" s="122" t="s">
        <v>781</v>
      </c>
      <c r="G141" s="106" t="s">
        <v>782</v>
      </c>
      <c r="H141" s="106" t="s">
        <v>725</v>
      </c>
      <c r="I141" s="102" t="e">
        <f>EDUB*2+MAX(POWB,DEXB)*2</f>
        <v>#REF!</v>
      </c>
    </row>
    <row r="142" spans="1:9" ht="13.5" customHeight="1" x14ac:dyDescent="0.2">
      <c r="A142" s="111">
        <v>140</v>
      </c>
      <c r="B142" s="103" t="s">
        <v>783</v>
      </c>
      <c r="C142" s="102" t="s">
        <v>250</v>
      </c>
      <c r="D142" s="104" t="s">
        <v>235</v>
      </c>
      <c r="E142" s="102">
        <f>SUM(EDU*4)</f>
        <v>220</v>
      </c>
      <c r="F142" s="123" t="s">
        <v>784</v>
      </c>
      <c r="G142" s="106" t="s">
        <v>785</v>
      </c>
      <c r="H142" s="106" t="s">
        <v>725</v>
      </c>
      <c r="I142" s="119" t="e">
        <f>SUM(EDUB*4)</f>
        <v>#REF!</v>
      </c>
    </row>
    <row r="143" spans="1:9" ht="13.5" customHeight="1" x14ac:dyDescent="0.2">
      <c r="A143" s="112">
        <v>141</v>
      </c>
      <c r="B143" s="116" t="s">
        <v>786</v>
      </c>
      <c r="C143" s="117" t="s">
        <v>549</v>
      </c>
      <c r="D143" s="118" t="s">
        <v>276</v>
      </c>
      <c r="E143" s="119">
        <f>EDU*2+MAX(DEX,STR)*2</f>
        <v>270</v>
      </c>
      <c r="F143" s="122" t="s">
        <v>787</v>
      </c>
      <c r="G143" s="106" t="s">
        <v>788</v>
      </c>
      <c r="H143" s="106" t="s">
        <v>725</v>
      </c>
      <c r="I143" s="102" t="e">
        <f>EDUB*2+MAX(DEXB,STRB)*2</f>
        <v>#REF!</v>
      </c>
    </row>
    <row r="144" spans="1:9" ht="13.5" customHeight="1" x14ac:dyDescent="0.2">
      <c r="A144" s="111">
        <v>142</v>
      </c>
      <c r="B144" s="103" t="s">
        <v>789</v>
      </c>
      <c r="C144" s="102" t="s">
        <v>790</v>
      </c>
      <c r="D144" s="104" t="s">
        <v>276</v>
      </c>
      <c r="E144" s="102">
        <f>EDU*2+MAX(DEX,STR)*2</f>
        <v>270</v>
      </c>
      <c r="F144" s="123" t="s">
        <v>791</v>
      </c>
      <c r="G144" s="106" t="s">
        <v>792</v>
      </c>
      <c r="H144" s="106" t="s">
        <v>725</v>
      </c>
      <c r="I144" s="119" t="e">
        <f>EDUB*2+MAX(DEXB,STRB)*2</f>
        <v>#REF!</v>
      </c>
    </row>
    <row r="145" spans="1:9" ht="13.5" customHeight="1" x14ac:dyDescent="0.2">
      <c r="A145" s="112">
        <v>143</v>
      </c>
      <c r="B145" s="116" t="s">
        <v>793</v>
      </c>
      <c r="C145" s="117" t="s">
        <v>281</v>
      </c>
      <c r="D145" s="118" t="s">
        <v>567</v>
      </c>
      <c r="E145" s="119">
        <f>EDU*2+MAX(POW,DEX)*2</f>
        <v>270</v>
      </c>
      <c r="F145" s="122" t="s">
        <v>794</v>
      </c>
      <c r="G145" s="106" t="s">
        <v>795</v>
      </c>
      <c r="H145" s="106" t="s">
        <v>725</v>
      </c>
      <c r="I145" s="102" t="e">
        <f>EDUB*2+MAX(POWB,DEXB)*2</f>
        <v>#REF!</v>
      </c>
    </row>
    <row r="146" spans="1:9" ht="13.5" customHeight="1" x14ac:dyDescent="0.2">
      <c r="A146" s="111">
        <v>144</v>
      </c>
      <c r="B146" s="103" t="s">
        <v>796</v>
      </c>
      <c r="C146" s="102" t="s">
        <v>206</v>
      </c>
      <c r="D146" s="104" t="s">
        <v>213</v>
      </c>
      <c r="E146" s="102">
        <f>EDU*2+DEX*2</f>
        <v>270</v>
      </c>
      <c r="F146" s="123" t="s">
        <v>797</v>
      </c>
      <c r="G146" s="106" t="s">
        <v>798</v>
      </c>
      <c r="H146" s="106" t="s">
        <v>725</v>
      </c>
      <c r="I146" s="119" t="e">
        <f>EDUB*2+DEXB*2</f>
        <v>#REF!</v>
      </c>
    </row>
    <row r="147" spans="1:9" ht="13.5" customHeight="1" x14ac:dyDescent="0.2">
      <c r="A147" s="112">
        <v>145</v>
      </c>
      <c r="B147" s="116" t="s">
        <v>799</v>
      </c>
      <c r="C147" s="117" t="s">
        <v>517</v>
      </c>
      <c r="D147" s="118" t="s">
        <v>235</v>
      </c>
      <c r="E147" s="119">
        <f>SUM(EDU*4)</f>
        <v>220</v>
      </c>
      <c r="F147" s="122" t="s">
        <v>800</v>
      </c>
      <c r="G147" s="106" t="s">
        <v>801</v>
      </c>
      <c r="H147" s="106" t="s">
        <v>725</v>
      </c>
      <c r="I147" s="102" t="e">
        <f>SUM(EDUB*4)</f>
        <v>#REF!</v>
      </c>
    </row>
    <row r="148" spans="1:9" ht="13.5" customHeight="1" x14ac:dyDescent="0.2">
      <c r="A148" s="111">
        <v>146</v>
      </c>
      <c r="B148" s="103" t="s">
        <v>802</v>
      </c>
      <c r="C148" s="102" t="s">
        <v>218</v>
      </c>
      <c r="D148" s="104" t="s">
        <v>360</v>
      </c>
      <c r="E148" s="102">
        <f>EDU*2+APP*2</f>
        <v>250</v>
      </c>
      <c r="F148" s="123" t="s">
        <v>656</v>
      </c>
      <c r="G148" s="106" t="s">
        <v>803</v>
      </c>
      <c r="H148" s="106" t="s">
        <v>725</v>
      </c>
      <c r="I148" s="119" t="e">
        <f>EDUB*2+APPB*2</f>
        <v>#REF!</v>
      </c>
    </row>
    <row r="149" spans="1:9" ht="13.5" customHeight="1" x14ac:dyDescent="0.2">
      <c r="A149" s="112">
        <v>147</v>
      </c>
      <c r="B149" s="116" t="s">
        <v>804</v>
      </c>
      <c r="C149" s="117" t="s">
        <v>281</v>
      </c>
      <c r="D149" s="118" t="s">
        <v>360</v>
      </c>
      <c r="E149" s="119">
        <f>EDU*2+APP*2</f>
        <v>250</v>
      </c>
      <c r="F149" s="122" t="s">
        <v>805</v>
      </c>
      <c r="G149" s="106" t="s">
        <v>776</v>
      </c>
      <c r="H149" s="106" t="s">
        <v>725</v>
      </c>
      <c r="I149" s="102" t="e">
        <f>EDUB*2+APPB*2</f>
        <v>#REF!</v>
      </c>
    </row>
    <row r="150" spans="1:9" ht="13.5" customHeight="1" x14ac:dyDescent="0.2">
      <c r="A150" s="111">
        <v>148</v>
      </c>
      <c r="B150" s="103" t="s">
        <v>806</v>
      </c>
      <c r="C150" s="102" t="s">
        <v>729</v>
      </c>
      <c r="D150" s="104" t="s">
        <v>235</v>
      </c>
      <c r="E150" s="102">
        <f>SUM(EDU*4)</f>
        <v>220</v>
      </c>
      <c r="F150" s="123" t="s">
        <v>807</v>
      </c>
      <c r="G150" s="106" t="s">
        <v>808</v>
      </c>
      <c r="H150" s="106" t="s">
        <v>725</v>
      </c>
      <c r="I150" s="119" t="e">
        <f>SUM(EDUB*4)</f>
        <v>#REF!</v>
      </c>
    </row>
    <row r="151" spans="1:9" ht="13.5" customHeight="1" x14ac:dyDescent="0.2">
      <c r="A151" s="112">
        <v>149</v>
      </c>
      <c r="B151" s="116" t="s">
        <v>809</v>
      </c>
      <c r="C151" s="117" t="s">
        <v>212</v>
      </c>
      <c r="D151" s="118" t="s">
        <v>276</v>
      </c>
      <c r="E151" s="119">
        <f>EDU*2+MAX(DEX,STR)*2</f>
        <v>270</v>
      </c>
      <c r="F151" s="122" t="s">
        <v>810</v>
      </c>
      <c r="G151" s="106" t="s">
        <v>811</v>
      </c>
      <c r="H151" s="106" t="s">
        <v>725</v>
      </c>
      <c r="I151" s="102" t="e">
        <f>EDUB*2+MAX(DEXB,STRB)*2</f>
        <v>#REF!</v>
      </c>
    </row>
    <row r="152" spans="1:9" ht="13.5" customHeight="1" x14ac:dyDescent="0.2">
      <c r="A152" s="111">
        <v>150</v>
      </c>
      <c r="B152" s="103" t="s">
        <v>812</v>
      </c>
      <c r="C152" s="102" t="s">
        <v>813</v>
      </c>
      <c r="D152" s="104" t="s">
        <v>235</v>
      </c>
      <c r="E152" s="102">
        <f t="shared" ref="E152:E157" si="2">SUM(EDU*4)</f>
        <v>220</v>
      </c>
      <c r="F152" s="123" t="s">
        <v>814</v>
      </c>
      <c r="G152" s="106" t="s">
        <v>815</v>
      </c>
      <c r="H152" s="106" t="s">
        <v>725</v>
      </c>
      <c r="I152" s="119" t="e">
        <f t="shared" ref="I152:I157" si="3">SUM(EDUB*4)</f>
        <v>#REF!</v>
      </c>
    </row>
    <row r="153" spans="1:9" ht="13.5" customHeight="1" x14ac:dyDescent="0.2">
      <c r="A153" s="112">
        <v>151</v>
      </c>
      <c r="B153" s="116" t="s">
        <v>816</v>
      </c>
      <c r="C153" s="117" t="s">
        <v>379</v>
      </c>
      <c r="D153" s="118" t="s">
        <v>235</v>
      </c>
      <c r="E153" s="119">
        <f t="shared" si="2"/>
        <v>220</v>
      </c>
      <c r="F153" s="122" t="s">
        <v>817</v>
      </c>
      <c r="G153" s="106" t="s">
        <v>818</v>
      </c>
      <c r="H153" s="106" t="s">
        <v>725</v>
      </c>
      <c r="I153" s="102" t="e">
        <f t="shared" si="3"/>
        <v>#REF!</v>
      </c>
    </row>
    <row r="154" spans="1:9" ht="13.5" customHeight="1" x14ac:dyDescent="0.2">
      <c r="A154" s="111">
        <v>152</v>
      </c>
      <c r="B154" s="103" t="s">
        <v>819</v>
      </c>
      <c r="C154" s="102" t="s">
        <v>291</v>
      </c>
      <c r="D154" s="104" t="s">
        <v>235</v>
      </c>
      <c r="E154" s="102">
        <f t="shared" si="2"/>
        <v>220</v>
      </c>
      <c r="F154" s="123" t="s">
        <v>820</v>
      </c>
      <c r="G154" s="106" t="s">
        <v>821</v>
      </c>
      <c r="H154" s="106" t="s">
        <v>725</v>
      </c>
      <c r="I154" s="119" t="e">
        <f t="shared" si="3"/>
        <v>#REF!</v>
      </c>
    </row>
    <row r="155" spans="1:9" ht="13.5" customHeight="1" x14ac:dyDescent="0.2">
      <c r="A155" s="112">
        <v>153</v>
      </c>
      <c r="B155" s="116" t="s">
        <v>822</v>
      </c>
      <c r="C155" s="117" t="s">
        <v>281</v>
      </c>
      <c r="D155" s="118" t="s">
        <v>235</v>
      </c>
      <c r="E155" s="119">
        <f t="shared" si="2"/>
        <v>220</v>
      </c>
      <c r="F155" s="122" t="s">
        <v>823</v>
      </c>
      <c r="G155" s="106" t="s">
        <v>824</v>
      </c>
      <c r="H155" s="106" t="s">
        <v>725</v>
      </c>
      <c r="I155" s="102" t="e">
        <f t="shared" si="3"/>
        <v>#REF!</v>
      </c>
    </row>
    <row r="156" spans="1:9" ht="13.5" customHeight="1" x14ac:dyDescent="0.2">
      <c r="A156" s="111">
        <v>154</v>
      </c>
      <c r="B156" s="103" t="s">
        <v>825</v>
      </c>
      <c r="C156" s="102" t="s">
        <v>338</v>
      </c>
      <c r="D156" s="104" t="s">
        <v>235</v>
      </c>
      <c r="E156" s="102">
        <f t="shared" si="2"/>
        <v>220</v>
      </c>
      <c r="F156" s="123" t="s">
        <v>826</v>
      </c>
      <c r="G156" s="124" t="s">
        <v>827</v>
      </c>
      <c r="H156" s="106" t="s">
        <v>725</v>
      </c>
      <c r="I156" s="119" t="e">
        <f t="shared" si="3"/>
        <v>#REF!</v>
      </c>
    </row>
    <row r="157" spans="1:9" ht="13.5" customHeight="1" x14ac:dyDescent="0.2">
      <c r="A157" s="112">
        <v>155</v>
      </c>
      <c r="B157" s="116" t="s">
        <v>828</v>
      </c>
      <c r="C157" s="117" t="s">
        <v>281</v>
      </c>
      <c r="D157" s="118" t="s">
        <v>235</v>
      </c>
      <c r="E157" s="119">
        <f t="shared" si="2"/>
        <v>220</v>
      </c>
      <c r="F157" s="122" t="s">
        <v>829</v>
      </c>
      <c r="G157" s="106" t="s">
        <v>830</v>
      </c>
      <c r="H157" s="106" t="s">
        <v>725</v>
      </c>
      <c r="I157" s="102" t="e">
        <f t="shared" si="3"/>
        <v>#REF!</v>
      </c>
    </row>
    <row r="158" spans="1:9" ht="13.5" customHeight="1" x14ac:dyDescent="0.2">
      <c r="A158" s="111">
        <v>156</v>
      </c>
      <c r="B158" s="103" t="s">
        <v>831</v>
      </c>
      <c r="C158" s="102" t="s">
        <v>281</v>
      </c>
      <c r="D158" s="104" t="s">
        <v>276</v>
      </c>
      <c r="E158" s="102">
        <f>EDU*2+MAX(DEX,STR)*2</f>
        <v>270</v>
      </c>
      <c r="F158" s="123" t="s">
        <v>832</v>
      </c>
      <c r="G158" s="106" t="s">
        <v>833</v>
      </c>
      <c r="H158" s="106" t="s">
        <v>725</v>
      </c>
      <c r="I158" s="119" t="e">
        <f>EDUB*2+MAX(DEXB,STRB)*2</f>
        <v>#REF!</v>
      </c>
    </row>
    <row r="159" spans="1:9" ht="13.5" customHeight="1" x14ac:dyDescent="0.2">
      <c r="A159" s="112">
        <v>157</v>
      </c>
      <c r="B159" s="116" t="s">
        <v>834</v>
      </c>
      <c r="C159" s="117" t="s">
        <v>291</v>
      </c>
      <c r="D159" s="118" t="s">
        <v>276</v>
      </c>
      <c r="E159" s="119">
        <f>EDU*2+MAX(DEX,STR)*2</f>
        <v>270</v>
      </c>
      <c r="F159" s="122" t="s">
        <v>835</v>
      </c>
      <c r="G159" s="106" t="s">
        <v>836</v>
      </c>
      <c r="H159" s="106" t="s">
        <v>837</v>
      </c>
      <c r="I159" s="102" t="e">
        <f>EDUB*2+MAX(DEXB,STRB)*2</f>
        <v>#REF!</v>
      </c>
    </row>
    <row r="160" spans="1:9" ht="13.5" customHeight="1" x14ac:dyDescent="0.2">
      <c r="A160" s="111">
        <v>158</v>
      </c>
      <c r="B160" s="103" t="s">
        <v>838</v>
      </c>
      <c r="C160" s="102" t="s">
        <v>679</v>
      </c>
      <c r="D160" s="104" t="s">
        <v>276</v>
      </c>
      <c r="E160" s="102">
        <f>EDU*2+MAX(DEX,STR)*2</f>
        <v>270</v>
      </c>
      <c r="F160" s="123" t="s">
        <v>839</v>
      </c>
      <c r="G160" s="106" t="s">
        <v>840</v>
      </c>
      <c r="H160" s="106" t="s">
        <v>837</v>
      </c>
      <c r="I160" s="119" t="e">
        <f>EDUB*2+MAX(DEXB,STRB)*2</f>
        <v>#REF!</v>
      </c>
    </row>
    <row r="161" spans="1:9" ht="13.5" customHeight="1" x14ac:dyDescent="0.2">
      <c r="A161" s="112">
        <v>159</v>
      </c>
      <c r="B161" s="116" t="s">
        <v>841</v>
      </c>
      <c r="C161" s="117" t="s">
        <v>842</v>
      </c>
      <c r="D161" s="118" t="s">
        <v>235</v>
      </c>
      <c r="E161" s="119">
        <f>SUM(EDU*4)</f>
        <v>220</v>
      </c>
      <c r="F161" s="122" t="s">
        <v>843</v>
      </c>
      <c r="G161" s="106" t="s">
        <v>844</v>
      </c>
      <c r="H161" s="106" t="s">
        <v>837</v>
      </c>
      <c r="I161" s="102" t="e">
        <f>SUM(EDUB*4)</f>
        <v>#REF!</v>
      </c>
    </row>
    <row r="162" spans="1:9" ht="13.5" customHeight="1" x14ac:dyDescent="0.2">
      <c r="A162" s="111">
        <v>160</v>
      </c>
      <c r="B162" s="103" t="s">
        <v>845</v>
      </c>
      <c r="C162" s="102" t="s">
        <v>379</v>
      </c>
      <c r="D162" s="104" t="s">
        <v>235</v>
      </c>
      <c r="E162" s="102">
        <f>SUM(EDU*4)</f>
        <v>220</v>
      </c>
      <c r="F162" s="123" t="s">
        <v>846</v>
      </c>
      <c r="G162" s="106" t="s">
        <v>316</v>
      </c>
      <c r="H162" s="106" t="s">
        <v>837</v>
      </c>
      <c r="I162" s="119" t="e">
        <f>SUM(EDUB*4)</f>
        <v>#REF!</v>
      </c>
    </row>
    <row r="163" spans="1:9" ht="13.5" customHeight="1" x14ac:dyDescent="0.2">
      <c r="A163" s="112">
        <v>161</v>
      </c>
      <c r="B163" s="116" t="s">
        <v>847</v>
      </c>
      <c r="C163" s="117" t="s">
        <v>291</v>
      </c>
      <c r="D163" s="118" t="s">
        <v>235</v>
      </c>
      <c r="E163" s="119">
        <f>SUM(EDU*4)</f>
        <v>220</v>
      </c>
      <c r="F163" s="122" t="s">
        <v>848</v>
      </c>
      <c r="H163" s="106" t="s">
        <v>837</v>
      </c>
      <c r="I163" s="102" t="e">
        <f>SUM(EDUB*4)</f>
        <v>#REF!</v>
      </c>
    </row>
    <row r="164" spans="1:9" ht="13.5" customHeight="1" x14ac:dyDescent="0.2">
      <c r="A164" s="111">
        <v>162</v>
      </c>
      <c r="B164" s="103" t="s">
        <v>849</v>
      </c>
      <c r="C164" s="102" t="s">
        <v>212</v>
      </c>
      <c r="D164" s="104" t="s">
        <v>276</v>
      </c>
      <c r="E164" s="102">
        <f>EDU*2+MAX(DEX,STR)*2</f>
        <v>270</v>
      </c>
      <c r="F164" s="123" t="s">
        <v>850</v>
      </c>
      <c r="H164" s="106" t="s">
        <v>837</v>
      </c>
      <c r="I164" s="119" t="e">
        <f>EDUB*2+MAX(DEXB,STRB)*2</f>
        <v>#REF!</v>
      </c>
    </row>
    <row r="165" spans="1:9" ht="13.5" customHeight="1" x14ac:dyDescent="0.2">
      <c r="A165" s="112">
        <v>163</v>
      </c>
      <c r="B165" s="116" t="s">
        <v>851</v>
      </c>
      <c r="C165" s="117" t="s">
        <v>679</v>
      </c>
      <c r="D165" s="118" t="s">
        <v>235</v>
      </c>
      <c r="E165" s="119">
        <f>SUM(EDU*4)</f>
        <v>220</v>
      </c>
      <c r="F165" s="122" t="s">
        <v>852</v>
      </c>
      <c r="G165" s="106" t="s">
        <v>853</v>
      </c>
      <c r="H165" s="106" t="s">
        <v>837</v>
      </c>
      <c r="I165" s="102" t="e">
        <f>SUM(EDUB*4)</f>
        <v>#REF!</v>
      </c>
    </row>
    <row r="166" spans="1:9" ht="13.5" customHeight="1" x14ac:dyDescent="0.2">
      <c r="A166" s="111">
        <v>164</v>
      </c>
      <c r="B166" s="103" t="s">
        <v>854</v>
      </c>
      <c r="C166" s="102" t="s">
        <v>349</v>
      </c>
      <c r="D166" s="104" t="s">
        <v>235</v>
      </c>
      <c r="E166" s="102">
        <f>SUM(EDU*4)</f>
        <v>220</v>
      </c>
      <c r="F166" s="126" t="s">
        <v>855</v>
      </c>
      <c r="H166" s="106" t="s">
        <v>837</v>
      </c>
      <c r="I166" s="119" t="e">
        <f>SUM(EDUB*4)</f>
        <v>#REF!</v>
      </c>
    </row>
    <row r="167" spans="1:9" ht="13.5" customHeight="1" x14ac:dyDescent="0.2">
      <c r="A167" s="112">
        <v>165</v>
      </c>
      <c r="B167" s="116" t="s">
        <v>856</v>
      </c>
      <c r="C167" s="117" t="s">
        <v>212</v>
      </c>
      <c r="D167" s="118" t="s">
        <v>235</v>
      </c>
      <c r="E167" s="119">
        <f>SUM(EDU*4)</f>
        <v>220</v>
      </c>
      <c r="F167" s="122" t="s">
        <v>857</v>
      </c>
      <c r="H167" s="106" t="s">
        <v>837</v>
      </c>
      <c r="I167" s="102" t="e">
        <f>SUM(EDUB*4)</f>
        <v>#REF!</v>
      </c>
    </row>
    <row r="168" spans="1:9" ht="13.5" customHeight="1" x14ac:dyDescent="0.2">
      <c r="A168" s="111">
        <v>166</v>
      </c>
      <c r="B168" s="103" t="s">
        <v>858</v>
      </c>
      <c r="C168" s="102" t="s">
        <v>250</v>
      </c>
      <c r="D168" s="104" t="s">
        <v>235</v>
      </c>
      <c r="E168" s="102">
        <f>SUM(EDU*4)</f>
        <v>220</v>
      </c>
      <c r="F168" s="123" t="s">
        <v>859</v>
      </c>
      <c r="H168" s="106" t="s">
        <v>837</v>
      </c>
      <c r="I168" s="119" t="e">
        <f>SUM(EDUB*4)</f>
        <v>#REF!</v>
      </c>
    </row>
    <row r="169" spans="1:9" ht="13.5" customHeight="1" x14ac:dyDescent="0.2">
      <c r="A169" s="112">
        <v>167</v>
      </c>
      <c r="B169" s="116" t="s">
        <v>860</v>
      </c>
      <c r="C169" s="117" t="s">
        <v>338</v>
      </c>
      <c r="D169" s="118" t="s">
        <v>235</v>
      </c>
      <c r="E169" s="119">
        <f>SUM(EDU*4)</f>
        <v>220</v>
      </c>
      <c r="F169" s="122" t="s">
        <v>861</v>
      </c>
      <c r="G169" s="106" t="s">
        <v>862</v>
      </c>
      <c r="H169" s="106" t="s">
        <v>837</v>
      </c>
      <c r="I169" s="102" t="e">
        <f>SUM(EDUB*4)</f>
        <v>#REF!</v>
      </c>
    </row>
    <row r="170" spans="1:9" ht="13.5" customHeight="1" x14ac:dyDescent="0.2">
      <c r="A170" s="111">
        <v>168</v>
      </c>
      <c r="B170" s="103" t="s">
        <v>863</v>
      </c>
      <c r="C170" s="102" t="s">
        <v>419</v>
      </c>
      <c r="D170" s="104" t="s">
        <v>276</v>
      </c>
      <c r="E170" s="102">
        <f>EDU*2+MAX(DEX,STR)*2</f>
        <v>270</v>
      </c>
      <c r="F170" s="123" t="s">
        <v>864</v>
      </c>
      <c r="G170" s="106" t="s">
        <v>865</v>
      </c>
      <c r="H170" s="106" t="s">
        <v>837</v>
      </c>
      <c r="I170" s="119" t="e">
        <f>EDUB*2+MAX(DEXB,STRB)*2</f>
        <v>#REF!</v>
      </c>
    </row>
    <row r="171" spans="1:9" ht="13.5" customHeight="1" x14ac:dyDescent="0.2">
      <c r="A171" s="112">
        <v>169</v>
      </c>
      <c r="B171" s="116" t="s">
        <v>866</v>
      </c>
      <c r="C171" s="117" t="s">
        <v>305</v>
      </c>
      <c r="D171" s="118" t="s">
        <v>306</v>
      </c>
      <c r="E171" s="119">
        <f>SUM(EDU*4)</f>
        <v>220</v>
      </c>
      <c r="F171" s="122" t="s">
        <v>867</v>
      </c>
      <c r="H171" s="106" t="s">
        <v>837</v>
      </c>
      <c r="I171" s="102" t="e">
        <f>SUM(EDUB*4)</f>
        <v>#REF!</v>
      </c>
    </row>
    <row r="172" spans="1:9" ht="13.5" customHeight="1" x14ac:dyDescent="0.2">
      <c r="A172" s="111">
        <v>170</v>
      </c>
      <c r="B172" s="103" t="s">
        <v>868</v>
      </c>
      <c r="C172" s="102" t="s">
        <v>281</v>
      </c>
      <c r="D172" s="104" t="s">
        <v>276</v>
      </c>
      <c r="E172" s="102">
        <f>EDU*2+MAX(DEX,STR)*2</f>
        <v>270</v>
      </c>
      <c r="F172" s="123" t="s">
        <v>869</v>
      </c>
      <c r="G172" s="106" t="s">
        <v>870</v>
      </c>
      <c r="H172" s="106" t="s">
        <v>871</v>
      </c>
      <c r="I172" s="119" t="e">
        <f>EDUB*2+MAX(DEXB,STRB)*2</f>
        <v>#REF!</v>
      </c>
    </row>
    <row r="173" spans="1:9" ht="13.5" customHeight="1" x14ac:dyDescent="0.2">
      <c r="A173" s="112">
        <v>171</v>
      </c>
      <c r="B173" s="116" t="s">
        <v>872</v>
      </c>
      <c r="C173" s="117" t="s">
        <v>250</v>
      </c>
      <c r="D173" s="118" t="s">
        <v>235</v>
      </c>
      <c r="E173" s="119">
        <f>SUM(EDU*4)</f>
        <v>220</v>
      </c>
      <c r="F173" s="122" t="s">
        <v>873</v>
      </c>
      <c r="G173" s="106" t="s">
        <v>874</v>
      </c>
      <c r="H173" s="106" t="s">
        <v>871</v>
      </c>
      <c r="I173" s="102" t="e">
        <f>SUM(EDUB*4)</f>
        <v>#REF!</v>
      </c>
    </row>
    <row r="174" spans="1:9" ht="13.5" customHeight="1" x14ac:dyDescent="0.2">
      <c r="A174" s="111">
        <v>172</v>
      </c>
      <c r="B174" s="103" t="s">
        <v>875</v>
      </c>
      <c r="C174" s="102" t="s">
        <v>679</v>
      </c>
      <c r="D174" s="104" t="s">
        <v>235</v>
      </c>
      <c r="E174" s="102">
        <f>SUM(EDU*4)</f>
        <v>220</v>
      </c>
      <c r="F174" s="123" t="s">
        <v>876</v>
      </c>
      <c r="H174" s="106" t="s">
        <v>877</v>
      </c>
      <c r="I174" s="119" t="e">
        <f>SUM(EDUB*4)</f>
        <v>#REF!</v>
      </c>
    </row>
    <row r="175" spans="1:9" ht="13.5" customHeight="1" x14ac:dyDescent="0.2">
      <c r="A175" s="112">
        <v>173</v>
      </c>
      <c r="B175" s="116" t="s">
        <v>878</v>
      </c>
      <c r="C175" s="117" t="s">
        <v>679</v>
      </c>
      <c r="D175" s="118" t="s">
        <v>235</v>
      </c>
      <c r="E175" s="119">
        <f>SUM(EDU*4)</f>
        <v>220</v>
      </c>
      <c r="F175" s="122" t="s">
        <v>879</v>
      </c>
      <c r="G175" s="106" t="s">
        <v>880</v>
      </c>
      <c r="H175" s="106" t="s">
        <v>877</v>
      </c>
      <c r="I175" s="102" t="e">
        <f>SUM(EDUB*4)</f>
        <v>#REF!</v>
      </c>
    </row>
    <row r="176" spans="1:9" ht="13.5" customHeight="1" x14ac:dyDescent="0.2">
      <c r="A176" s="111">
        <v>174</v>
      </c>
      <c r="B176" s="103" t="s">
        <v>881</v>
      </c>
      <c r="C176" s="102" t="s">
        <v>250</v>
      </c>
      <c r="D176" s="104" t="s">
        <v>241</v>
      </c>
      <c r="E176" s="102">
        <f>EDU*2+MAX(APP,POW)*2</f>
        <v>250</v>
      </c>
      <c r="F176" s="123" t="s">
        <v>882</v>
      </c>
      <c r="H176" s="106" t="s">
        <v>883</v>
      </c>
      <c r="I176" s="119" t="e">
        <f>EDUB*2+MAX(APPB,POWB)*2</f>
        <v>#REF!</v>
      </c>
    </row>
    <row r="177" spans="1:9" ht="13.5" customHeight="1" x14ac:dyDescent="0.2">
      <c r="A177" s="112">
        <v>175</v>
      </c>
      <c r="B177" s="116" t="s">
        <v>884</v>
      </c>
      <c r="C177" s="117" t="s">
        <v>684</v>
      </c>
      <c r="D177" s="118" t="s">
        <v>235</v>
      </c>
      <c r="E177" s="119">
        <f>SUM(EDU*4)</f>
        <v>220</v>
      </c>
      <c r="F177" s="122" t="s">
        <v>885</v>
      </c>
      <c r="H177" s="106" t="s">
        <v>883</v>
      </c>
      <c r="I177" s="102" t="e">
        <f>SUM(EDUB*4)</f>
        <v>#REF!</v>
      </c>
    </row>
    <row r="178" spans="1:9" ht="13.5" customHeight="1" x14ac:dyDescent="0.2">
      <c r="A178" s="111">
        <v>176</v>
      </c>
      <c r="B178" s="103" t="s">
        <v>886</v>
      </c>
      <c r="C178" s="102" t="s">
        <v>319</v>
      </c>
      <c r="D178" s="104" t="s">
        <v>235</v>
      </c>
      <c r="E178" s="102">
        <f>SUM(EDU*4)</f>
        <v>220</v>
      </c>
      <c r="F178" s="123" t="s">
        <v>887</v>
      </c>
      <c r="H178" s="106" t="s">
        <v>883</v>
      </c>
      <c r="I178" s="119" t="e">
        <f>SUM(EDUB*4)</f>
        <v>#REF!</v>
      </c>
    </row>
    <row r="179" spans="1:9" ht="13.5" customHeight="1" x14ac:dyDescent="0.2">
      <c r="A179" s="112">
        <v>177</v>
      </c>
      <c r="B179" s="116" t="s">
        <v>888</v>
      </c>
      <c r="C179" s="117" t="s">
        <v>250</v>
      </c>
      <c r="D179" s="119" t="s">
        <v>235</v>
      </c>
      <c r="E179" s="119">
        <f>SUM(EDU*4)</f>
        <v>220</v>
      </c>
      <c r="F179" s="122" t="s">
        <v>784</v>
      </c>
      <c r="G179" s="106" t="s">
        <v>785</v>
      </c>
      <c r="H179" s="106" t="s">
        <v>883</v>
      </c>
      <c r="I179" s="102" t="e">
        <f>SUM(EDUB*4)</f>
        <v>#REF!</v>
      </c>
    </row>
    <row r="180" spans="1:9" ht="13.5" customHeight="1" x14ac:dyDescent="0.2">
      <c r="A180" s="111">
        <v>178</v>
      </c>
      <c r="B180" s="103" t="s">
        <v>889</v>
      </c>
      <c r="C180" s="102" t="s">
        <v>684</v>
      </c>
      <c r="D180" s="104" t="s">
        <v>276</v>
      </c>
      <c r="E180" s="102">
        <f>EDU*2+MAX(DEX,STR)*2</f>
        <v>270</v>
      </c>
      <c r="F180" s="123" t="s">
        <v>890</v>
      </c>
      <c r="H180" s="106" t="s">
        <v>883</v>
      </c>
      <c r="I180" s="119" t="e">
        <f>EDUB*2+MAX(DEXB,STRB)*2</f>
        <v>#REF!</v>
      </c>
    </row>
    <row r="181" spans="1:9" ht="13.5" customHeight="1" x14ac:dyDescent="0.2">
      <c r="A181" s="112">
        <v>179</v>
      </c>
      <c r="B181" s="116" t="s">
        <v>891</v>
      </c>
      <c r="C181" s="117" t="s">
        <v>275</v>
      </c>
      <c r="D181" s="118" t="s">
        <v>219</v>
      </c>
      <c r="E181" s="119">
        <f>EDU*2+APP*2</f>
        <v>250</v>
      </c>
      <c r="F181" s="122" t="s">
        <v>451</v>
      </c>
      <c r="H181" s="106" t="s">
        <v>883</v>
      </c>
      <c r="I181" s="102" t="e">
        <f>EDUB*2+APPB*2</f>
        <v>#REF!</v>
      </c>
    </row>
    <row r="182" spans="1:9" ht="13.5" customHeight="1" x14ac:dyDescent="0.2">
      <c r="A182" s="111">
        <v>180</v>
      </c>
      <c r="B182" s="103" t="s">
        <v>892</v>
      </c>
      <c r="C182" s="102" t="s">
        <v>379</v>
      </c>
      <c r="D182" s="104" t="s">
        <v>235</v>
      </c>
      <c r="E182" s="102">
        <f>SUM(EDU*4)</f>
        <v>220</v>
      </c>
      <c r="F182" s="126" t="s">
        <v>893</v>
      </c>
      <c r="H182" s="106" t="s">
        <v>883</v>
      </c>
      <c r="I182" s="119" t="e">
        <f>SUM(EDUB*4)</f>
        <v>#REF!</v>
      </c>
    </row>
    <row r="183" spans="1:9" ht="13.5" customHeight="1" x14ac:dyDescent="0.2">
      <c r="A183" s="112">
        <v>181</v>
      </c>
      <c r="B183" s="116" t="s">
        <v>894</v>
      </c>
      <c r="C183" s="117" t="s">
        <v>281</v>
      </c>
      <c r="D183" s="118" t="s">
        <v>235</v>
      </c>
      <c r="E183" s="119">
        <f>SUM(EDU*4)</f>
        <v>220</v>
      </c>
      <c r="F183" s="122" t="s">
        <v>648</v>
      </c>
      <c r="H183" s="106" t="s">
        <v>883</v>
      </c>
      <c r="I183" s="102" t="e">
        <f>SUM(EDUB*4)</f>
        <v>#REF!</v>
      </c>
    </row>
    <row r="184" spans="1:9" ht="13.5" customHeight="1" x14ac:dyDescent="0.2">
      <c r="A184" s="111">
        <v>182</v>
      </c>
      <c r="B184" s="103" t="s">
        <v>895</v>
      </c>
      <c r="C184" s="102" t="s">
        <v>296</v>
      </c>
      <c r="D184" s="104" t="s">
        <v>235</v>
      </c>
      <c r="E184" s="102">
        <f>SUM(EDU*4)</f>
        <v>220</v>
      </c>
      <c r="F184" s="123" t="s">
        <v>652</v>
      </c>
      <c r="H184" s="106" t="s">
        <v>883</v>
      </c>
      <c r="I184" s="119" t="e">
        <f>SUM(EDUB*4)</f>
        <v>#REF!</v>
      </c>
    </row>
    <row r="185" spans="1:9" ht="13.5" customHeight="1" x14ac:dyDescent="0.2">
      <c r="A185" s="112">
        <v>183</v>
      </c>
      <c r="B185" s="116" t="s">
        <v>896</v>
      </c>
      <c r="C185" s="117" t="s">
        <v>281</v>
      </c>
      <c r="D185" s="118" t="s">
        <v>276</v>
      </c>
      <c r="E185" s="119">
        <f>EDU*2+MAX(DEX,STR)*2</f>
        <v>270</v>
      </c>
      <c r="F185" s="122" t="s">
        <v>672</v>
      </c>
      <c r="H185" s="106" t="s">
        <v>883</v>
      </c>
      <c r="I185" s="102" t="e">
        <f>EDUB*2+MAX(DEXB,STRB)*2</f>
        <v>#REF!</v>
      </c>
    </row>
    <row r="186" spans="1:9" ht="13.5" customHeight="1" x14ac:dyDescent="0.2">
      <c r="A186" s="111">
        <v>184</v>
      </c>
      <c r="B186" s="103" t="s">
        <v>897</v>
      </c>
      <c r="C186" s="102" t="s">
        <v>281</v>
      </c>
      <c r="D186" s="104" t="s">
        <v>276</v>
      </c>
      <c r="E186" s="102">
        <f>EDU*2+MAX(DEX,STR)*2</f>
        <v>270</v>
      </c>
      <c r="F186" s="123" t="s">
        <v>672</v>
      </c>
      <c r="H186" s="106" t="s">
        <v>883</v>
      </c>
      <c r="I186" s="119" t="e">
        <f>EDUB*2+MAX(DEXB,STRB)*2</f>
        <v>#REF!</v>
      </c>
    </row>
    <row r="187" spans="1:9" ht="13.5" customHeight="1" x14ac:dyDescent="0.2">
      <c r="A187" s="112">
        <v>185</v>
      </c>
      <c r="B187" s="116" t="s">
        <v>898</v>
      </c>
      <c r="C187" s="117" t="s">
        <v>455</v>
      </c>
      <c r="D187" s="118" t="s">
        <v>420</v>
      </c>
      <c r="E187" s="119">
        <f>(MAX(APP,DEX,STR))*2+EDU*2</f>
        <v>270</v>
      </c>
      <c r="F187" s="122" t="s">
        <v>456</v>
      </c>
      <c r="H187" s="106" t="s">
        <v>883</v>
      </c>
      <c r="I187" s="102" t="e">
        <f>(MAX(APPB,DEXB,STRB))*2+EDUB*2</f>
        <v>#REF!</v>
      </c>
    </row>
    <row r="188" spans="1:9" ht="13.5" customHeight="1" x14ac:dyDescent="0.2">
      <c r="A188" s="111">
        <v>186</v>
      </c>
      <c r="B188" s="103" t="s">
        <v>899</v>
      </c>
      <c r="C188" s="102" t="s">
        <v>206</v>
      </c>
      <c r="D188" s="104" t="s">
        <v>235</v>
      </c>
      <c r="E188" s="102">
        <f>SUM(EDU*4)</f>
        <v>220</v>
      </c>
      <c r="F188" s="123" t="s">
        <v>750</v>
      </c>
      <c r="H188" s="106" t="s">
        <v>883</v>
      </c>
      <c r="I188" s="119" t="e">
        <f>SUM(EDUB*4)</f>
        <v>#REF!</v>
      </c>
    </row>
    <row r="189" spans="1:9" ht="13.5" customHeight="1" x14ac:dyDescent="0.2">
      <c r="A189" s="112">
        <v>187</v>
      </c>
      <c r="B189" s="116" t="s">
        <v>900</v>
      </c>
      <c r="C189" s="117" t="s">
        <v>275</v>
      </c>
      <c r="D189" s="118" t="s">
        <v>219</v>
      </c>
      <c r="E189" s="119">
        <f>EDU*2+APP*2</f>
        <v>250</v>
      </c>
      <c r="F189" s="122" t="s">
        <v>901</v>
      </c>
      <c r="H189" s="106" t="s">
        <v>883</v>
      </c>
      <c r="I189" s="102" t="e">
        <f>EDUB*2+APPB*2</f>
        <v>#REF!</v>
      </c>
    </row>
    <row r="190" spans="1:9" ht="13.5" customHeight="1" x14ac:dyDescent="0.2">
      <c r="A190" s="111">
        <v>188</v>
      </c>
      <c r="B190" s="103" t="s">
        <v>902</v>
      </c>
      <c r="C190" s="102" t="s">
        <v>275</v>
      </c>
      <c r="D190" s="104" t="s">
        <v>219</v>
      </c>
      <c r="E190" s="102">
        <f>EDU*2+APP*2</f>
        <v>250</v>
      </c>
      <c r="F190" s="123" t="s">
        <v>903</v>
      </c>
      <c r="H190" s="106" t="s">
        <v>883</v>
      </c>
      <c r="I190" s="119" t="e">
        <f>EDUB*2+APPB*2</f>
        <v>#REF!</v>
      </c>
    </row>
    <row r="191" spans="1:9" ht="13.5" customHeight="1" x14ac:dyDescent="0.2">
      <c r="A191" s="112">
        <v>189</v>
      </c>
      <c r="B191" s="116" t="s">
        <v>904</v>
      </c>
      <c r="C191" s="117" t="s">
        <v>275</v>
      </c>
      <c r="D191" s="118" t="s">
        <v>219</v>
      </c>
      <c r="E191" s="119">
        <f>EDU*2+APP*2</f>
        <v>250</v>
      </c>
      <c r="F191" s="122" t="s">
        <v>905</v>
      </c>
      <c r="H191" s="106" t="s">
        <v>883</v>
      </c>
      <c r="I191" s="102" t="e">
        <f>EDUB*2+APPB*2</f>
        <v>#REF!</v>
      </c>
    </row>
    <row r="192" spans="1:9" ht="13.5" customHeight="1" x14ac:dyDescent="0.2">
      <c r="A192" s="111">
        <v>190</v>
      </c>
      <c r="B192" s="103" t="s">
        <v>906</v>
      </c>
      <c r="C192" s="102" t="s">
        <v>212</v>
      </c>
      <c r="D192" s="104" t="s">
        <v>213</v>
      </c>
      <c r="E192" s="102">
        <f>EDU*2+DEX*2</f>
        <v>270</v>
      </c>
      <c r="F192" s="123" t="s">
        <v>214</v>
      </c>
      <c r="H192" s="106" t="s">
        <v>883</v>
      </c>
      <c r="I192" s="119" t="e">
        <f>EDUB*2+DEXB*2</f>
        <v>#REF!</v>
      </c>
    </row>
    <row r="193" spans="1:9" ht="13.5" customHeight="1" x14ac:dyDescent="0.2">
      <c r="A193" s="112">
        <v>191</v>
      </c>
      <c r="B193" s="116" t="s">
        <v>907</v>
      </c>
      <c r="C193" s="117" t="s">
        <v>517</v>
      </c>
      <c r="D193" s="118" t="s">
        <v>235</v>
      </c>
      <c r="E193" s="119">
        <f>SUM(EDU*4)</f>
        <v>220</v>
      </c>
      <c r="F193" s="122" t="s">
        <v>800</v>
      </c>
      <c r="H193" s="106" t="s">
        <v>883</v>
      </c>
      <c r="I193" s="102" t="e">
        <f>SUM(EDUB*4)</f>
        <v>#REF!</v>
      </c>
    </row>
    <row r="194" spans="1:9" ht="13.5" customHeight="1" x14ac:dyDescent="0.2">
      <c r="A194" s="111">
        <v>192</v>
      </c>
      <c r="B194" s="103" t="s">
        <v>908</v>
      </c>
      <c r="C194" s="102" t="s">
        <v>517</v>
      </c>
      <c r="D194" s="104" t="s">
        <v>235</v>
      </c>
      <c r="E194" s="102">
        <f>SUM(EDU*4)</f>
        <v>220</v>
      </c>
      <c r="F194" s="123" t="s">
        <v>800</v>
      </c>
      <c r="H194" s="106" t="s">
        <v>883</v>
      </c>
      <c r="I194" s="119" t="e">
        <f>SUM(EDUB*4)</f>
        <v>#REF!</v>
      </c>
    </row>
    <row r="195" spans="1:9" ht="13.5" customHeight="1" x14ac:dyDescent="0.2">
      <c r="A195" s="112">
        <v>193</v>
      </c>
      <c r="B195" s="116" t="s">
        <v>909</v>
      </c>
      <c r="C195" s="117" t="s">
        <v>517</v>
      </c>
      <c r="D195" s="118" t="s">
        <v>235</v>
      </c>
      <c r="E195" s="119">
        <f>SUM(EDU*4)</f>
        <v>220</v>
      </c>
      <c r="F195" s="122" t="s">
        <v>800</v>
      </c>
      <c r="H195" s="106" t="s">
        <v>883</v>
      </c>
      <c r="I195" s="102" t="e">
        <f>SUM(EDUB*4)</f>
        <v>#REF!</v>
      </c>
    </row>
    <row r="196" spans="1:9" ht="13.5" customHeight="1" x14ac:dyDescent="0.2">
      <c r="A196" s="111">
        <v>194</v>
      </c>
      <c r="B196" s="103" t="s">
        <v>910</v>
      </c>
      <c r="C196" s="102" t="s">
        <v>275</v>
      </c>
      <c r="D196" s="104" t="s">
        <v>219</v>
      </c>
      <c r="E196" s="102">
        <f>EDU*2+APP*2</f>
        <v>250</v>
      </c>
      <c r="F196" s="123" t="s">
        <v>911</v>
      </c>
      <c r="H196" s="106" t="s">
        <v>883</v>
      </c>
      <c r="I196" s="119" t="e">
        <f>EDUB*2+APPB*2</f>
        <v>#REF!</v>
      </c>
    </row>
    <row r="197" spans="1:9" ht="13.5" customHeight="1" x14ac:dyDescent="0.2">
      <c r="A197" s="112">
        <v>195</v>
      </c>
      <c r="B197" s="116" t="s">
        <v>912</v>
      </c>
      <c r="C197" s="117" t="s">
        <v>206</v>
      </c>
      <c r="D197" s="118" t="s">
        <v>235</v>
      </c>
      <c r="E197" s="119">
        <f>SUM(EDU*4)</f>
        <v>220</v>
      </c>
      <c r="F197" s="122" t="s">
        <v>913</v>
      </c>
      <c r="H197" s="106" t="s">
        <v>883</v>
      </c>
      <c r="I197" s="102" t="e">
        <f>SUM(EDUB*4)</f>
        <v>#REF!</v>
      </c>
    </row>
    <row r="198" spans="1:9" ht="13.5" customHeight="1" x14ac:dyDescent="0.2">
      <c r="A198" s="111">
        <v>196</v>
      </c>
      <c r="B198" s="103" t="s">
        <v>914</v>
      </c>
      <c r="C198" s="102" t="s">
        <v>281</v>
      </c>
      <c r="D198" s="104" t="s">
        <v>213</v>
      </c>
      <c r="E198" s="102">
        <f>EDU*2+DEX*2</f>
        <v>270</v>
      </c>
      <c r="F198" s="123" t="s">
        <v>915</v>
      </c>
      <c r="H198" s="106" t="s">
        <v>883</v>
      </c>
      <c r="I198" s="119" t="e">
        <f>EDUB*2+DEXB*2</f>
        <v>#REF!</v>
      </c>
    </row>
    <row r="199" spans="1:9" ht="13.5" customHeight="1" x14ac:dyDescent="0.2">
      <c r="A199" s="112">
        <v>197</v>
      </c>
      <c r="B199" s="116" t="s">
        <v>916</v>
      </c>
      <c r="C199" s="117" t="s">
        <v>281</v>
      </c>
      <c r="D199" s="118" t="s">
        <v>917</v>
      </c>
      <c r="E199" s="119">
        <f>EDU*2+MAX(EDU,APP)*2</f>
        <v>250</v>
      </c>
      <c r="F199" s="122" t="s">
        <v>918</v>
      </c>
      <c r="H199" s="106" t="s">
        <v>883</v>
      </c>
      <c r="I199" s="102" t="e">
        <f>EDUB*2+MAX(EDUB,APPB)*2</f>
        <v>#REF!</v>
      </c>
    </row>
    <row r="200" spans="1:9" ht="13.5" customHeight="1" x14ac:dyDescent="0.2">
      <c r="A200" s="111">
        <v>198</v>
      </c>
      <c r="B200" s="103" t="s">
        <v>919</v>
      </c>
      <c r="C200" s="102" t="s">
        <v>218</v>
      </c>
      <c r="D200" s="104" t="s">
        <v>235</v>
      </c>
      <c r="E200" s="102">
        <f>SUM(EDU*4)</f>
        <v>220</v>
      </c>
      <c r="F200" s="123" t="s">
        <v>545</v>
      </c>
      <c r="H200" s="106" t="s">
        <v>883</v>
      </c>
      <c r="I200" s="119" t="e">
        <f>SUM(EDUB*4)</f>
        <v>#REF!</v>
      </c>
    </row>
    <row r="201" spans="1:9" ht="13.5" customHeight="1" x14ac:dyDescent="0.2">
      <c r="A201" s="112">
        <v>199</v>
      </c>
      <c r="B201" s="116" t="s">
        <v>920</v>
      </c>
      <c r="C201" s="117" t="s">
        <v>281</v>
      </c>
      <c r="D201" s="118" t="s">
        <v>213</v>
      </c>
      <c r="E201" s="119">
        <f>EDU*2+DEX*2</f>
        <v>270</v>
      </c>
      <c r="F201" s="122" t="s">
        <v>921</v>
      </c>
      <c r="H201" s="106" t="s">
        <v>883</v>
      </c>
      <c r="I201" s="102" t="e">
        <f>EDUB*2+DEXB*2</f>
        <v>#REF!</v>
      </c>
    </row>
    <row r="202" spans="1:9" ht="13.5" customHeight="1" x14ac:dyDescent="0.2">
      <c r="A202" s="111">
        <v>200</v>
      </c>
      <c r="B202" s="103" t="s">
        <v>922</v>
      </c>
      <c r="C202" s="102" t="s">
        <v>319</v>
      </c>
      <c r="D202" s="104" t="s">
        <v>235</v>
      </c>
      <c r="E202" s="102">
        <f>SUM(EDU*4)</f>
        <v>220</v>
      </c>
      <c r="F202" s="123" t="s">
        <v>324</v>
      </c>
      <c r="H202" s="106" t="s">
        <v>883</v>
      </c>
      <c r="I202" s="119" t="e">
        <f>SUM(EDUB*4)</f>
        <v>#REF!</v>
      </c>
    </row>
    <row r="203" spans="1:9" ht="13.5" customHeight="1" x14ac:dyDescent="0.2">
      <c r="A203" s="112">
        <v>201</v>
      </c>
      <c r="B203" s="116" t="s">
        <v>923</v>
      </c>
      <c r="C203" s="117" t="s">
        <v>281</v>
      </c>
      <c r="D203" s="118" t="s">
        <v>276</v>
      </c>
      <c r="E203" s="119">
        <f>EDU*2+MAX(DEX,STR)*2</f>
        <v>270</v>
      </c>
      <c r="F203" s="122" t="s">
        <v>672</v>
      </c>
      <c r="H203" s="106" t="s">
        <v>883</v>
      </c>
      <c r="I203" s="102" t="e">
        <f>EDUB*2+MAX(DEXB,STRB)*2</f>
        <v>#REF!</v>
      </c>
    </row>
    <row r="204" spans="1:9" ht="13.5" customHeight="1" x14ac:dyDescent="0.2">
      <c r="A204" s="111">
        <v>202</v>
      </c>
      <c r="B204" s="103" t="s">
        <v>924</v>
      </c>
      <c r="C204" s="102" t="s">
        <v>925</v>
      </c>
      <c r="D204" s="104" t="s">
        <v>235</v>
      </c>
      <c r="E204" s="102">
        <f>SUM(EDU*4)</f>
        <v>220</v>
      </c>
      <c r="F204" s="123" t="s">
        <v>926</v>
      </c>
      <c r="H204" s="106" t="s">
        <v>883</v>
      </c>
      <c r="I204" s="119" t="e">
        <f>SUM(EDUB*4)</f>
        <v>#REF!</v>
      </c>
    </row>
    <row r="205" spans="1:9" ht="13.5" customHeight="1" x14ac:dyDescent="0.2">
      <c r="A205" s="112">
        <v>203</v>
      </c>
      <c r="B205" s="116" t="s">
        <v>927</v>
      </c>
      <c r="C205" s="117" t="s">
        <v>281</v>
      </c>
      <c r="D205" s="118" t="s">
        <v>276</v>
      </c>
      <c r="E205" s="119">
        <f>EDU*2+MAX(DEX,STR)*2</f>
        <v>270</v>
      </c>
      <c r="F205" s="122" t="s">
        <v>614</v>
      </c>
      <c r="H205" s="106" t="s">
        <v>883</v>
      </c>
      <c r="I205" s="102" t="e">
        <f>EDUB*2+MAX(DEXB,STRB)*2</f>
        <v>#REF!</v>
      </c>
    </row>
    <row r="206" spans="1:9" ht="13.5" customHeight="1" x14ac:dyDescent="0.2">
      <c r="A206" s="127">
        <v>204</v>
      </c>
      <c r="B206" s="128" t="s">
        <v>928</v>
      </c>
      <c r="C206" s="125" t="s">
        <v>212</v>
      </c>
      <c r="D206" s="129" t="s">
        <v>235</v>
      </c>
      <c r="E206" s="125">
        <f>SUM(EDU*4)</f>
        <v>220</v>
      </c>
      <c r="F206" s="134" t="s">
        <v>929</v>
      </c>
      <c r="H206" s="106" t="s">
        <v>883</v>
      </c>
      <c r="I206" s="136" t="e">
        <f>SUM(EDUB*4)</f>
        <v>#REF!</v>
      </c>
    </row>
    <row r="207" spans="1:9" ht="13.5" customHeight="1" x14ac:dyDescent="0.2">
      <c r="A207" s="130"/>
      <c r="B207" s="131"/>
      <c r="C207" s="130"/>
      <c r="D207" s="132"/>
      <c r="E207" s="130"/>
      <c r="F207" s="131"/>
      <c r="I207" s="130"/>
    </row>
    <row r="208" spans="1:9" ht="13.5" customHeight="1" x14ac:dyDescent="0.2">
      <c r="A208" s="130"/>
      <c r="B208" s="131"/>
      <c r="C208" s="133"/>
      <c r="D208" s="132"/>
      <c r="E208" s="130"/>
      <c r="F208" s="135"/>
      <c r="I208" s="130"/>
    </row>
    <row r="209" spans="1:9" ht="13.5" customHeight="1" x14ac:dyDescent="0.2">
      <c r="A209" s="130"/>
      <c r="B209" s="131"/>
      <c r="C209" s="130"/>
      <c r="D209" s="132"/>
      <c r="E209" s="130"/>
      <c r="F209" s="131"/>
      <c r="I209" s="130"/>
    </row>
    <row r="210" spans="1:9" ht="13.5" customHeight="1" x14ac:dyDescent="0.2">
      <c r="A210" s="130"/>
      <c r="B210" s="131"/>
      <c r="C210" s="133"/>
      <c r="D210" s="132"/>
      <c r="E210" s="130"/>
      <c r="F210" s="135"/>
      <c r="I210" s="130"/>
    </row>
    <row r="211" spans="1:9" ht="13.5" customHeight="1" x14ac:dyDescent="0.2">
      <c r="A211" s="130"/>
      <c r="B211" s="131"/>
      <c r="C211" s="130"/>
      <c r="D211" s="132"/>
      <c r="E211" s="130"/>
      <c r="F211" s="131"/>
      <c r="I211" s="130"/>
    </row>
    <row r="212" spans="1:9" ht="13.5" customHeight="1" x14ac:dyDescent="0.2">
      <c r="A212" s="130"/>
      <c r="B212" s="131"/>
      <c r="C212" s="133"/>
      <c r="D212" s="132"/>
      <c r="E212" s="130"/>
      <c r="F212" s="135"/>
      <c r="I212" s="130"/>
    </row>
    <row r="213" spans="1:9" ht="13.5" customHeight="1" x14ac:dyDescent="0.2">
      <c r="A213" s="130"/>
      <c r="B213" s="131"/>
      <c r="C213" s="130"/>
      <c r="D213" s="132"/>
      <c r="E213" s="130"/>
      <c r="F213" s="131"/>
      <c r="I213" s="130"/>
    </row>
    <row r="214" spans="1:9" ht="13.5" customHeight="1" x14ac:dyDescent="0.2">
      <c r="A214" s="130"/>
      <c r="B214" s="131"/>
      <c r="C214" s="133"/>
      <c r="D214" s="132"/>
      <c r="E214" s="130"/>
      <c r="F214" s="135"/>
      <c r="I214" s="130"/>
    </row>
    <row r="215" spans="1:9" ht="13.5" customHeight="1" x14ac:dyDescent="0.2">
      <c r="A215" s="130"/>
      <c r="B215" s="131"/>
      <c r="C215" s="130"/>
      <c r="D215" s="132"/>
      <c r="E215" s="130"/>
      <c r="F215" s="131"/>
      <c r="I215" s="130"/>
    </row>
    <row r="216" spans="1:9" ht="13.5" customHeight="1" x14ac:dyDescent="0.2">
      <c r="A216" s="130"/>
      <c r="B216" s="131"/>
      <c r="C216" s="133"/>
      <c r="D216" s="132"/>
      <c r="E216" s="130"/>
      <c r="F216" s="135"/>
      <c r="I216" s="130"/>
    </row>
    <row r="217" spans="1:9" ht="13.5" customHeight="1" x14ac:dyDescent="0.2">
      <c r="A217" s="130"/>
      <c r="B217" s="131"/>
      <c r="C217" s="130"/>
      <c r="D217" s="132"/>
      <c r="E217" s="130"/>
      <c r="F217" s="131"/>
      <c r="I217" s="130"/>
    </row>
    <row r="218" spans="1:9" ht="13.5" customHeight="1" x14ac:dyDescent="0.2">
      <c r="A218" s="130"/>
      <c r="B218" s="131"/>
      <c r="C218" s="133"/>
      <c r="D218" s="132"/>
      <c r="E218" s="130"/>
      <c r="F218" s="135"/>
      <c r="I218" s="130"/>
    </row>
    <row r="219" spans="1:9" ht="13.5" customHeight="1" x14ac:dyDescent="0.2">
      <c r="A219" s="130"/>
      <c r="B219" s="131"/>
      <c r="C219" s="130"/>
      <c r="D219" s="132"/>
      <c r="E219" s="130"/>
      <c r="F219" s="131"/>
      <c r="I219" s="130"/>
    </row>
    <row r="220" spans="1:9" ht="13.5" customHeight="1" x14ac:dyDescent="0.2">
      <c r="A220" s="130"/>
      <c r="B220" s="131"/>
      <c r="C220" s="133"/>
      <c r="D220" s="132"/>
      <c r="E220" s="130"/>
      <c r="F220" s="135"/>
      <c r="I220" s="130"/>
    </row>
    <row r="221" spans="1:9" ht="13.5" customHeight="1" x14ac:dyDescent="0.2">
      <c r="A221" s="130"/>
      <c r="B221" s="131"/>
      <c r="C221" s="130"/>
      <c r="D221" s="132"/>
      <c r="E221" s="130"/>
      <c r="F221" s="131"/>
      <c r="I221" s="130"/>
    </row>
    <row r="222" spans="1:9" ht="13.5" customHeight="1" x14ac:dyDescent="0.2">
      <c r="A222" s="130"/>
      <c r="B222" s="131"/>
      <c r="C222" s="133"/>
      <c r="D222" s="132"/>
      <c r="E222" s="130"/>
      <c r="F222" s="135"/>
      <c r="I222" s="130"/>
    </row>
    <row r="223" spans="1:9" ht="13.5" customHeight="1" x14ac:dyDescent="0.2">
      <c r="A223" s="130"/>
      <c r="B223" s="131"/>
      <c r="C223" s="130"/>
      <c r="D223" s="132"/>
      <c r="E223" s="130"/>
      <c r="F223" s="131"/>
      <c r="I223" s="130"/>
    </row>
    <row r="224" spans="1:9" ht="13.5" customHeight="1" x14ac:dyDescent="0.2">
      <c r="A224" s="130"/>
      <c r="B224" s="131"/>
      <c r="C224" s="133"/>
      <c r="D224" s="132"/>
      <c r="E224" s="130"/>
      <c r="F224" s="135"/>
      <c r="I224" s="130"/>
    </row>
    <row r="225" spans="1:9" ht="13.5" customHeight="1" x14ac:dyDescent="0.2">
      <c r="A225" s="130"/>
      <c r="B225" s="131"/>
      <c r="C225" s="130"/>
      <c r="D225" s="132"/>
      <c r="E225" s="130"/>
      <c r="F225" s="131"/>
      <c r="I225" s="130"/>
    </row>
    <row r="226" spans="1:9" ht="13.5" customHeight="1" x14ac:dyDescent="0.2">
      <c r="A226" s="130"/>
      <c r="B226" s="131"/>
      <c r="C226" s="133"/>
      <c r="D226" s="132"/>
      <c r="E226" s="130"/>
      <c r="F226" s="135"/>
      <c r="I226" s="130"/>
    </row>
    <row r="227" spans="1:9" ht="13.5" customHeight="1" x14ac:dyDescent="0.2">
      <c r="A227" s="130"/>
      <c r="B227" s="131"/>
      <c r="C227" s="130"/>
      <c r="D227" s="132"/>
      <c r="E227" s="130"/>
      <c r="F227" s="131"/>
      <c r="I227" s="130"/>
    </row>
    <row r="228" spans="1:9" ht="13.5" customHeight="1" x14ac:dyDescent="0.2">
      <c r="A228" s="130"/>
      <c r="B228" s="131"/>
      <c r="C228" s="133"/>
      <c r="D228" s="132"/>
      <c r="E228" s="130"/>
      <c r="F228" s="135"/>
      <c r="I228" s="130"/>
    </row>
    <row r="229" spans="1:9" ht="13.5" customHeight="1" x14ac:dyDescent="0.2">
      <c r="A229" s="130"/>
      <c r="B229" s="131"/>
      <c r="C229" s="130"/>
      <c r="D229" s="132"/>
      <c r="E229" s="130"/>
      <c r="F229" s="131"/>
      <c r="I229" s="130"/>
    </row>
    <row r="230" spans="1:9" ht="13.5" customHeight="1" x14ac:dyDescent="0.2">
      <c r="A230" s="130"/>
      <c r="B230" s="131"/>
      <c r="C230" s="133"/>
      <c r="D230" s="132"/>
      <c r="E230" s="130"/>
      <c r="F230" s="135"/>
      <c r="I230" s="130"/>
    </row>
    <row r="231" spans="1:9" ht="13.5" customHeight="1" x14ac:dyDescent="0.2">
      <c r="A231" s="130"/>
      <c r="B231" s="131"/>
      <c r="C231" s="130"/>
      <c r="D231" s="132"/>
      <c r="E231" s="130"/>
      <c r="F231" s="131"/>
      <c r="I231" s="130"/>
    </row>
    <row r="232" spans="1:9" ht="13.5" customHeight="1" x14ac:dyDescent="0.2">
      <c r="A232" s="130"/>
      <c r="B232" s="131"/>
      <c r="C232" s="133"/>
      <c r="D232" s="132"/>
      <c r="E232" s="130"/>
      <c r="F232" s="135"/>
      <c r="I232" s="130"/>
    </row>
    <row r="233" spans="1:9" ht="13.5" customHeight="1" x14ac:dyDescent="0.2">
      <c r="A233" s="130"/>
      <c r="B233" s="131"/>
      <c r="C233" s="133"/>
      <c r="D233" s="132"/>
      <c r="E233" s="130"/>
      <c r="F233" s="135"/>
      <c r="I233" s="130"/>
    </row>
  </sheetData>
  <sheetProtection formatCells="0"/>
  <mergeCells count="1">
    <mergeCell ref="B2:F2"/>
  </mergeCells>
  <phoneticPr fontId="43" type="noConversion"/>
  <pageMargins left="0.69930555555555596" right="0.69930555555555596"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67"/>
  <sheetViews>
    <sheetView workbookViewId="0">
      <pane xSplit="1" ySplit="2" topLeftCell="BA3" activePane="bottomRight" state="frozen"/>
      <selection pane="topRight"/>
      <selection pane="bottomLeft"/>
      <selection pane="bottomRight" activeCell="BM40" sqref="BM40"/>
    </sheetView>
  </sheetViews>
  <sheetFormatPr defaultColWidth="9" defaultRowHeight="110.25" customHeight="1" x14ac:dyDescent="0.2"/>
  <sheetData>
    <row r="1" spans="1:256" ht="15" customHeight="1" x14ac:dyDescent="0.2">
      <c r="B1" s="88">
        <v>2</v>
      </c>
      <c r="C1" s="88">
        <v>3</v>
      </c>
      <c r="D1" s="88">
        <v>4</v>
      </c>
      <c r="E1" s="88">
        <v>5</v>
      </c>
      <c r="F1" s="88">
        <v>6</v>
      </c>
      <c r="G1" s="88">
        <v>7</v>
      </c>
      <c r="H1" s="88">
        <v>8</v>
      </c>
      <c r="I1" s="88">
        <v>9</v>
      </c>
      <c r="J1" s="88">
        <v>10</v>
      </c>
      <c r="K1" s="88">
        <v>11</v>
      </c>
      <c r="L1" s="88">
        <v>12</v>
      </c>
      <c r="M1" s="88">
        <v>13</v>
      </c>
      <c r="N1" s="88">
        <v>14</v>
      </c>
      <c r="O1" s="88">
        <v>15</v>
      </c>
      <c r="P1" s="88">
        <v>16</v>
      </c>
      <c r="Q1" s="88">
        <v>17</v>
      </c>
      <c r="R1" s="88">
        <v>18</v>
      </c>
      <c r="S1" s="88">
        <v>19</v>
      </c>
      <c r="T1" s="88">
        <v>20</v>
      </c>
      <c r="U1" s="88">
        <v>21</v>
      </c>
      <c r="V1" s="88">
        <v>22</v>
      </c>
      <c r="W1" s="88">
        <v>23</v>
      </c>
      <c r="X1" s="88">
        <v>24</v>
      </c>
      <c r="Y1" s="88">
        <v>25</v>
      </c>
      <c r="Z1" s="88">
        <v>26</v>
      </c>
      <c r="AA1" s="88">
        <v>27</v>
      </c>
      <c r="AB1" s="88">
        <v>28</v>
      </c>
      <c r="AC1" s="88">
        <v>29</v>
      </c>
      <c r="AD1" s="88">
        <v>30</v>
      </c>
      <c r="AE1" s="88">
        <v>31</v>
      </c>
      <c r="AF1" s="88">
        <v>32</v>
      </c>
      <c r="AG1" s="88">
        <v>33</v>
      </c>
      <c r="AH1" s="88">
        <v>34</v>
      </c>
      <c r="AI1" s="88">
        <v>35</v>
      </c>
      <c r="AJ1" s="88">
        <v>36</v>
      </c>
      <c r="AK1" s="88">
        <v>37</v>
      </c>
      <c r="AL1" s="88">
        <v>38</v>
      </c>
      <c r="AM1" s="88">
        <v>39</v>
      </c>
      <c r="AN1" s="88">
        <v>40</v>
      </c>
      <c r="AO1" s="88">
        <v>41</v>
      </c>
      <c r="AP1" s="88">
        <v>42</v>
      </c>
      <c r="AQ1" s="88">
        <v>43</v>
      </c>
      <c r="AR1" s="88">
        <v>44</v>
      </c>
      <c r="AS1" s="88">
        <v>45</v>
      </c>
      <c r="AT1" s="88">
        <v>46</v>
      </c>
      <c r="AU1" s="88">
        <v>47</v>
      </c>
      <c r="AV1" s="88">
        <v>48</v>
      </c>
      <c r="AW1" s="88">
        <v>49</v>
      </c>
      <c r="AX1" s="88">
        <v>50</v>
      </c>
      <c r="AY1" s="88">
        <v>51</v>
      </c>
      <c r="AZ1" s="88">
        <v>52</v>
      </c>
      <c r="BA1" s="88">
        <v>53</v>
      </c>
      <c r="BB1" s="88">
        <v>54</v>
      </c>
      <c r="BC1" s="88">
        <v>55</v>
      </c>
      <c r="BD1" s="88">
        <v>56</v>
      </c>
      <c r="BE1" s="88">
        <v>57</v>
      </c>
      <c r="BF1" s="88">
        <v>58</v>
      </c>
      <c r="BG1" s="88">
        <v>59</v>
      </c>
      <c r="BH1" s="88">
        <v>60</v>
      </c>
      <c r="BI1" s="88">
        <v>61</v>
      </c>
      <c r="BJ1" s="88">
        <v>62</v>
      </c>
      <c r="BK1" s="88">
        <v>63</v>
      </c>
      <c r="BL1" s="88">
        <v>64</v>
      </c>
      <c r="BM1" s="88">
        <v>65</v>
      </c>
      <c r="BN1" s="88">
        <v>66</v>
      </c>
      <c r="BO1" s="88">
        <v>67</v>
      </c>
      <c r="BP1" s="88">
        <v>68</v>
      </c>
      <c r="BQ1" s="88">
        <v>69</v>
      </c>
      <c r="BR1" s="88">
        <v>70</v>
      </c>
      <c r="BS1" s="88">
        <v>71</v>
      </c>
      <c r="BT1" s="88">
        <v>72</v>
      </c>
      <c r="BU1" s="88">
        <v>73</v>
      </c>
      <c r="BV1" s="88">
        <v>74</v>
      </c>
      <c r="BW1" s="88">
        <v>75</v>
      </c>
      <c r="BX1" s="88">
        <v>76</v>
      </c>
      <c r="BY1" s="88">
        <v>77</v>
      </c>
      <c r="BZ1" s="88">
        <v>78</v>
      </c>
      <c r="CA1" s="88">
        <v>79</v>
      </c>
      <c r="CB1" s="88">
        <v>80</v>
      </c>
      <c r="CC1" s="88">
        <v>81</v>
      </c>
      <c r="CD1" s="88">
        <v>82</v>
      </c>
      <c r="CE1" s="88">
        <v>83</v>
      </c>
      <c r="CF1" s="88">
        <v>84</v>
      </c>
      <c r="CG1" s="88">
        <v>85</v>
      </c>
      <c r="CH1" s="88">
        <v>86</v>
      </c>
      <c r="CI1" s="88">
        <v>87</v>
      </c>
      <c r="CJ1" s="88">
        <v>88</v>
      </c>
      <c r="CK1" s="88">
        <v>89</v>
      </c>
      <c r="CL1" s="88">
        <v>90</v>
      </c>
      <c r="CM1" s="88">
        <v>91</v>
      </c>
      <c r="CN1" s="88">
        <v>92</v>
      </c>
      <c r="CO1" s="88">
        <v>93</v>
      </c>
      <c r="CP1" s="88">
        <v>94</v>
      </c>
      <c r="CQ1" s="88">
        <v>95</v>
      </c>
      <c r="CR1" s="88">
        <v>96</v>
      </c>
      <c r="CS1" s="88">
        <v>97</v>
      </c>
      <c r="CT1" s="88">
        <v>98</v>
      </c>
      <c r="CU1" s="88">
        <v>99</v>
      </c>
      <c r="CV1" s="88">
        <v>100</v>
      </c>
      <c r="CW1" s="88">
        <v>101</v>
      </c>
      <c r="CX1" s="88">
        <v>102</v>
      </c>
      <c r="CY1" s="88">
        <v>103</v>
      </c>
      <c r="CZ1" s="88">
        <v>104</v>
      </c>
      <c r="DA1" s="88">
        <v>105</v>
      </c>
      <c r="DB1" s="88">
        <v>106</v>
      </c>
      <c r="DC1" s="88">
        <v>107</v>
      </c>
      <c r="DD1" s="88">
        <v>108</v>
      </c>
      <c r="DE1" s="88">
        <v>109</v>
      </c>
      <c r="DF1" s="88">
        <v>110</v>
      </c>
      <c r="DG1" s="88">
        <v>111</v>
      </c>
      <c r="DH1" s="88">
        <v>112</v>
      </c>
      <c r="DI1" s="88">
        <v>113</v>
      </c>
      <c r="DJ1" s="88">
        <v>114</v>
      </c>
      <c r="DK1" s="88">
        <v>115</v>
      </c>
      <c r="DL1" s="88">
        <v>116</v>
      </c>
      <c r="DM1" s="88">
        <v>117</v>
      </c>
      <c r="DN1" s="88">
        <v>118</v>
      </c>
      <c r="DO1" s="88">
        <v>119</v>
      </c>
      <c r="DP1" s="88">
        <v>120</v>
      </c>
      <c r="DQ1" s="88">
        <v>121</v>
      </c>
      <c r="DR1" s="88">
        <v>122</v>
      </c>
      <c r="DS1" s="88">
        <v>123</v>
      </c>
      <c r="DT1" s="88">
        <v>124</v>
      </c>
      <c r="DU1" s="88">
        <v>125</v>
      </c>
      <c r="DV1" s="88">
        <v>126</v>
      </c>
      <c r="DW1" s="88">
        <v>127</v>
      </c>
      <c r="DX1" s="88">
        <v>128</v>
      </c>
      <c r="DY1" s="88">
        <v>129</v>
      </c>
      <c r="DZ1" s="88">
        <v>130</v>
      </c>
      <c r="EA1" s="88">
        <v>131</v>
      </c>
      <c r="EB1" s="88">
        <v>132</v>
      </c>
      <c r="EC1" s="88">
        <v>133</v>
      </c>
      <c r="ED1" s="88">
        <v>134</v>
      </c>
      <c r="EE1" s="88">
        <v>135</v>
      </c>
      <c r="EF1" s="88">
        <v>136</v>
      </c>
      <c r="EG1" s="88">
        <v>137</v>
      </c>
      <c r="EH1" s="88">
        <v>138</v>
      </c>
      <c r="EI1" s="88">
        <v>139</v>
      </c>
      <c r="EJ1" s="88">
        <v>140</v>
      </c>
      <c r="EK1" s="88">
        <v>141</v>
      </c>
      <c r="EL1" s="88">
        <v>142</v>
      </c>
      <c r="EM1" s="88">
        <v>143</v>
      </c>
      <c r="EN1" s="88">
        <v>144</v>
      </c>
      <c r="EO1" s="88">
        <v>145</v>
      </c>
      <c r="EP1" s="88">
        <v>146</v>
      </c>
      <c r="EQ1" s="88">
        <v>147</v>
      </c>
      <c r="ER1" s="88">
        <v>148</v>
      </c>
      <c r="ES1" s="88">
        <v>149</v>
      </c>
      <c r="ET1" s="88">
        <v>150</v>
      </c>
      <c r="EU1" s="88">
        <v>151</v>
      </c>
      <c r="EV1" s="88">
        <v>152</v>
      </c>
      <c r="EW1" s="88">
        <v>153</v>
      </c>
      <c r="EX1" s="88">
        <v>154</v>
      </c>
      <c r="EY1" s="88">
        <v>155</v>
      </c>
      <c r="EZ1" s="88">
        <v>156</v>
      </c>
      <c r="FA1" s="88">
        <v>157</v>
      </c>
      <c r="FB1" s="88">
        <v>158</v>
      </c>
      <c r="FC1" s="88">
        <v>159</v>
      </c>
      <c r="FD1" s="88">
        <v>160</v>
      </c>
      <c r="FE1" s="88">
        <v>161</v>
      </c>
      <c r="FF1" s="88">
        <v>162</v>
      </c>
      <c r="FG1" s="88">
        <v>163</v>
      </c>
      <c r="FH1" s="88">
        <v>164</v>
      </c>
      <c r="FI1" s="88">
        <v>165</v>
      </c>
      <c r="FJ1" s="88">
        <v>166</v>
      </c>
      <c r="FK1" s="88">
        <v>167</v>
      </c>
      <c r="FL1" s="88">
        <v>168</v>
      </c>
      <c r="FM1" s="88">
        <v>169</v>
      </c>
      <c r="FN1" s="88">
        <v>170</v>
      </c>
      <c r="FO1" s="88">
        <v>171</v>
      </c>
      <c r="FP1" s="88">
        <v>172</v>
      </c>
      <c r="FQ1" s="88">
        <v>173</v>
      </c>
      <c r="FR1" s="88">
        <v>174</v>
      </c>
      <c r="FS1" s="88">
        <v>175</v>
      </c>
      <c r="FT1" s="88">
        <v>176</v>
      </c>
      <c r="FU1" s="88">
        <v>177</v>
      </c>
      <c r="FV1" s="88">
        <v>178</v>
      </c>
      <c r="FW1" s="88">
        <v>179</v>
      </c>
      <c r="FX1" s="88">
        <v>180</v>
      </c>
      <c r="FY1" s="88">
        <v>181</v>
      </c>
      <c r="FZ1" s="88">
        <v>182</v>
      </c>
      <c r="GA1" s="88">
        <v>183</v>
      </c>
      <c r="GB1" s="88">
        <v>184</v>
      </c>
      <c r="GC1" s="88">
        <v>185</v>
      </c>
      <c r="GD1" s="88">
        <v>186</v>
      </c>
      <c r="GE1" s="88">
        <v>187</v>
      </c>
      <c r="GF1" s="88">
        <v>188</v>
      </c>
      <c r="GG1" s="88">
        <v>189</v>
      </c>
      <c r="GH1" s="88">
        <v>190</v>
      </c>
      <c r="GI1" s="88">
        <v>191</v>
      </c>
      <c r="GJ1" s="88">
        <v>192</v>
      </c>
      <c r="GK1" s="88">
        <v>193</v>
      </c>
      <c r="GL1" s="88">
        <v>194</v>
      </c>
      <c r="GM1" s="88">
        <v>195</v>
      </c>
      <c r="GN1" s="88">
        <v>196</v>
      </c>
      <c r="GO1" s="88">
        <v>197</v>
      </c>
      <c r="GP1" s="88">
        <v>198</v>
      </c>
      <c r="GQ1" s="88">
        <v>199</v>
      </c>
      <c r="GR1" s="88">
        <v>200</v>
      </c>
      <c r="GS1" s="88">
        <v>201</v>
      </c>
      <c r="GT1" s="88">
        <v>202</v>
      </c>
      <c r="GU1" s="88">
        <v>203</v>
      </c>
      <c r="GV1" s="88">
        <v>204</v>
      </c>
      <c r="GW1" s="88">
        <v>1</v>
      </c>
    </row>
    <row r="2" spans="1:256" s="1" customFormat="1" ht="151.5" customHeight="1" x14ac:dyDescent="0.2">
      <c r="B2" s="1" t="s">
        <v>205</v>
      </c>
      <c r="C2" s="1" t="s">
        <v>211</v>
      </c>
      <c r="D2" s="1" t="s">
        <v>217</v>
      </c>
      <c r="E2" s="1" t="s">
        <v>223</v>
      </c>
      <c r="F2" s="1" t="s">
        <v>227</v>
      </c>
      <c r="G2" s="1" t="s">
        <v>233</v>
      </c>
      <c r="H2" s="1" t="s">
        <v>239</v>
      </c>
      <c r="I2" s="1" t="s">
        <v>245</v>
      </c>
      <c r="J2" s="1" t="s">
        <v>249</v>
      </c>
      <c r="K2" s="1" t="s">
        <v>254</v>
      </c>
      <c r="L2" s="1" t="s">
        <v>258</v>
      </c>
      <c r="M2" s="1" t="s">
        <v>262</v>
      </c>
      <c r="N2" s="1" t="s">
        <v>268</v>
      </c>
      <c r="O2" s="1" t="s">
        <v>274</v>
      </c>
      <c r="P2" s="1" t="s">
        <v>280</v>
      </c>
      <c r="Q2" s="1" t="s">
        <v>285</v>
      </c>
      <c r="R2" s="1" t="s">
        <v>290</v>
      </c>
      <c r="S2" s="1" t="s">
        <v>295</v>
      </c>
      <c r="T2" s="1" t="s">
        <v>300</v>
      </c>
      <c r="U2" s="1" t="s">
        <v>304</v>
      </c>
      <c r="V2" s="1" t="s">
        <v>310</v>
      </c>
      <c r="W2" s="1" t="s">
        <v>314</v>
      </c>
      <c r="X2" s="1" t="s">
        <v>318</v>
      </c>
      <c r="Y2" s="1" t="s">
        <v>323</v>
      </c>
      <c r="Z2" s="1" t="s">
        <v>327</v>
      </c>
      <c r="AA2" s="1" t="s">
        <v>332</v>
      </c>
      <c r="AB2" s="1" t="s">
        <v>337</v>
      </c>
      <c r="AC2" s="1" t="s">
        <v>343</v>
      </c>
      <c r="AD2" s="1" t="s">
        <v>348</v>
      </c>
      <c r="AE2" s="1" t="s">
        <v>354</v>
      </c>
      <c r="AF2" s="1" t="s">
        <v>358</v>
      </c>
      <c r="AG2" s="1" t="s">
        <v>364</v>
      </c>
      <c r="AH2" s="1" t="s">
        <v>369</v>
      </c>
      <c r="AI2" s="1" t="s">
        <v>374</v>
      </c>
      <c r="AJ2" s="1" t="s">
        <v>378</v>
      </c>
      <c r="AK2" s="1" t="s">
        <v>383</v>
      </c>
      <c r="AL2" s="1" t="s">
        <v>388</v>
      </c>
      <c r="AM2" s="1" t="s">
        <v>393</v>
      </c>
      <c r="AN2" s="1" t="s">
        <v>397</v>
      </c>
      <c r="AO2" s="1" t="s">
        <v>401</v>
      </c>
      <c r="AP2" s="1" t="s">
        <v>405</v>
      </c>
      <c r="AQ2" s="1" t="s">
        <v>410</v>
      </c>
      <c r="AR2" s="1" t="s">
        <v>14</v>
      </c>
      <c r="AS2" s="1" t="s">
        <v>418</v>
      </c>
      <c r="AT2" s="1" t="s">
        <v>424</v>
      </c>
      <c r="AU2" s="1" t="s">
        <v>428</v>
      </c>
      <c r="AV2" s="1" t="s">
        <v>432</v>
      </c>
      <c r="AW2" s="1" t="s">
        <v>436</v>
      </c>
      <c r="AX2" s="1" t="s">
        <v>441</v>
      </c>
      <c r="AY2" s="1" t="s">
        <v>446</v>
      </c>
      <c r="AZ2" s="1" t="s">
        <v>450</v>
      </c>
      <c r="BA2" s="1" t="s">
        <v>454</v>
      </c>
      <c r="BB2" s="1" t="s">
        <v>459</v>
      </c>
      <c r="BC2" s="1" t="s">
        <v>463</v>
      </c>
      <c r="BD2" s="1" t="s">
        <v>467</v>
      </c>
      <c r="BE2" s="1" t="s">
        <v>471</v>
      </c>
      <c r="BF2" s="1" t="s">
        <v>475</v>
      </c>
      <c r="BG2" s="1" t="s">
        <v>480</v>
      </c>
      <c r="BH2" s="1" t="s">
        <v>485</v>
      </c>
      <c r="BI2" s="1" t="s">
        <v>490</v>
      </c>
      <c r="BJ2" s="1" t="s">
        <v>493</v>
      </c>
      <c r="BK2" s="1" t="s">
        <v>498</v>
      </c>
      <c r="BL2" s="1" t="s">
        <v>503</v>
      </c>
      <c r="BM2" s="1" t="s">
        <v>508</v>
      </c>
      <c r="BN2" s="1" t="s">
        <v>512</v>
      </c>
      <c r="BO2" s="1" t="s">
        <v>516</v>
      </c>
      <c r="BP2" s="1" t="s">
        <v>521</v>
      </c>
      <c r="BQ2" s="1" t="s">
        <v>525</v>
      </c>
      <c r="BR2" s="1" t="s">
        <v>529</v>
      </c>
      <c r="BS2" s="1" t="s">
        <v>532</v>
      </c>
      <c r="BT2" s="1" t="s">
        <v>535</v>
      </c>
      <c r="BU2" s="1" t="s">
        <v>539</v>
      </c>
      <c r="BV2" s="1" t="s">
        <v>544</v>
      </c>
      <c r="BW2" s="1" t="s">
        <v>548</v>
      </c>
      <c r="BX2" s="1" t="s">
        <v>553</v>
      </c>
      <c r="BY2" s="1" t="s">
        <v>558</v>
      </c>
      <c r="BZ2" s="1" t="s">
        <v>562</v>
      </c>
      <c r="CA2" s="1" t="s">
        <v>566</v>
      </c>
      <c r="CB2" s="1" t="s">
        <v>571</v>
      </c>
      <c r="CC2" s="1" t="s">
        <v>575</v>
      </c>
      <c r="CD2" s="1" t="s">
        <v>580</v>
      </c>
      <c r="CE2" s="1" t="s">
        <v>585</v>
      </c>
      <c r="CF2" s="1" t="s">
        <v>589</v>
      </c>
      <c r="CG2" s="1" t="s">
        <v>594</v>
      </c>
      <c r="CH2" s="1" t="s">
        <v>598</v>
      </c>
      <c r="CI2" s="1" t="s">
        <v>601</v>
      </c>
      <c r="CJ2" s="1" t="s">
        <v>605</v>
      </c>
      <c r="CK2" s="1" t="s">
        <v>609</v>
      </c>
      <c r="CL2" s="1" t="s">
        <v>613</v>
      </c>
      <c r="CM2" s="1" t="s">
        <v>617</v>
      </c>
      <c r="CN2" s="1" t="s">
        <v>621</v>
      </c>
      <c r="CO2" s="1" t="s">
        <v>625</v>
      </c>
      <c r="CP2" s="1" t="s">
        <v>630</v>
      </c>
      <c r="CQ2" s="1" t="s">
        <v>635</v>
      </c>
      <c r="CR2" s="1" t="s">
        <v>639</v>
      </c>
      <c r="CS2" s="1" t="s">
        <v>643</v>
      </c>
      <c r="CT2" s="1" t="s">
        <v>647</v>
      </c>
      <c r="CU2" s="1" t="s">
        <v>651</v>
      </c>
      <c r="CV2" s="1" t="s">
        <v>655</v>
      </c>
      <c r="CW2" s="1" t="s">
        <v>659</v>
      </c>
      <c r="CX2" s="1" t="s">
        <v>663</v>
      </c>
      <c r="CY2" s="1" t="s">
        <v>667</v>
      </c>
      <c r="CZ2" s="1" t="s">
        <v>671</v>
      </c>
      <c r="DA2" s="1" t="s">
        <v>674</v>
      </c>
      <c r="DB2" s="1" t="s">
        <v>678</v>
      </c>
      <c r="DC2" s="1" t="s">
        <v>683</v>
      </c>
      <c r="DD2" s="1" t="s">
        <v>688</v>
      </c>
      <c r="DE2" s="1" t="s">
        <v>693</v>
      </c>
      <c r="DF2" s="1" t="s">
        <v>697</v>
      </c>
      <c r="DG2" s="1" t="s">
        <v>701</v>
      </c>
      <c r="DH2" s="1" t="s">
        <v>705</v>
      </c>
      <c r="DI2" s="1" t="s">
        <v>709</v>
      </c>
      <c r="DJ2" s="1" t="s">
        <v>714</v>
      </c>
      <c r="DK2" s="1" t="s">
        <v>718</v>
      </c>
      <c r="DL2" s="1" t="s">
        <v>722</v>
      </c>
      <c r="DM2" s="1" t="s">
        <v>726</v>
      </c>
      <c r="DN2" s="1" t="s">
        <v>728</v>
      </c>
      <c r="DO2" s="1" t="s">
        <v>731</v>
      </c>
      <c r="DP2" s="1" t="s">
        <v>734</v>
      </c>
      <c r="DQ2" s="1" t="s">
        <v>737</v>
      </c>
      <c r="DR2" s="1" t="s">
        <v>740</v>
      </c>
      <c r="DS2" s="1" t="s">
        <v>743</v>
      </c>
      <c r="DT2" s="1" t="s">
        <v>745</v>
      </c>
      <c r="DU2" s="1" t="s">
        <v>746</v>
      </c>
      <c r="DV2" s="1" t="s">
        <v>749</v>
      </c>
      <c r="DW2" s="1" t="s">
        <v>752</v>
      </c>
      <c r="DX2" s="1" t="s">
        <v>755</v>
      </c>
      <c r="DY2" s="1" t="s">
        <v>758</v>
      </c>
      <c r="DZ2" s="1" t="s">
        <v>761</v>
      </c>
      <c r="EA2" s="1" t="s">
        <v>764</v>
      </c>
      <c r="EB2" s="1" t="s">
        <v>767</v>
      </c>
      <c r="EC2" s="1" t="s">
        <v>769</v>
      </c>
      <c r="ED2" s="1" t="s">
        <v>770</v>
      </c>
      <c r="EE2" s="1" t="s">
        <v>771</v>
      </c>
      <c r="EF2" s="1" t="s">
        <v>772</v>
      </c>
      <c r="EG2" s="1" t="s">
        <v>774</v>
      </c>
      <c r="EH2" s="1" t="s">
        <v>777</v>
      </c>
      <c r="EI2" s="1" t="s">
        <v>780</v>
      </c>
      <c r="EJ2" s="1" t="s">
        <v>783</v>
      </c>
      <c r="EK2" s="1" t="s">
        <v>786</v>
      </c>
      <c r="EL2" s="1" t="s">
        <v>789</v>
      </c>
      <c r="EM2" s="1" t="s">
        <v>793</v>
      </c>
      <c r="EN2" s="1" t="s">
        <v>796</v>
      </c>
      <c r="EO2" s="1" t="s">
        <v>799</v>
      </c>
      <c r="EP2" s="1" t="s">
        <v>802</v>
      </c>
      <c r="EQ2" s="1" t="s">
        <v>804</v>
      </c>
      <c r="ER2" s="1" t="s">
        <v>806</v>
      </c>
      <c r="ES2" s="1" t="s">
        <v>809</v>
      </c>
      <c r="ET2" s="1" t="s">
        <v>812</v>
      </c>
      <c r="EU2" s="1" t="s">
        <v>816</v>
      </c>
      <c r="EV2" s="1" t="s">
        <v>819</v>
      </c>
      <c r="EW2" s="1" t="s">
        <v>822</v>
      </c>
      <c r="EX2" s="1" t="s">
        <v>825</v>
      </c>
      <c r="EY2" s="1" t="s">
        <v>828</v>
      </c>
      <c r="EZ2" s="1" t="s">
        <v>831</v>
      </c>
      <c r="FA2" s="1" t="s">
        <v>834</v>
      </c>
      <c r="FB2" s="1" t="s">
        <v>838</v>
      </c>
      <c r="FC2" s="1" t="s">
        <v>841</v>
      </c>
      <c r="FD2" s="1" t="s">
        <v>845</v>
      </c>
      <c r="FE2" s="1" t="s">
        <v>847</v>
      </c>
      <c r="FF2" s="1" t="s">
        <v>849</v>
      </c>
      <c r="FG2" s="1" t="s">
        <v>851</v>
      </c>
      <c r="FH2" s="1" t="s">
        <v>854</v>
      </c>
      <c r="FI2" s="1" t="s">
        <v>856</v>
      </c>
      <c r="FJ2" s="1" t="s">
        <v>858</v>
      </c>
      <c r="FK2" s="1" t="s">
        <v>860</v>
      </c>
      <c r="FL2" s="1" t="s">
        <v>863</v>
      </c>
      <c r="FM2" s="1" t="s">
        <v>866</v>
      </c>
      <c r="FN2" s="1" t="s">
        <v>868</v>
      </c>
      <c r="FO2" s="1" t="s">
        <v>872</v>
      </c>
      <c r="FP2" s="1" t="s">
        <v>875</v>
      </c>
      <c r="FQ2" s="1" t="s">
        <v>878</v>
      </c>
      <c r="FR2" s="1" t="s">
        <v>881</v>
      </c>
      <c r="FS2" s="1" t="s">
        <v>884</v>
      </c>
      <c r="FT2" s="1" t="s">
        <v>886</v>
      </c>
      <c r="FU2" s="1" t="s">
        <v>888</v>
      </c>
      <c r="FV2" s="1" t="s">
        <v>889</v>
      </c>
      <c r="FW2" s="1" t="s">
        <v>891</v>
      </c>
      <c r="FX2" s="1" t="s">
        <v>892</v>
      </c>
      <c r="FY2" s="1" t="s">
        <v>894</v>
      </c>
      <c r="FZ2" s="1" t="s">
        <v>895</v>
      </c>
      <c r="GA2" s="1" t="s">
        <v>896</v>
      </c>
      <c r="GB2" s="1" t="s">
        <v>897</v>
      </c>
      <c r="GC2" s="1" t="s">
        <v>898</v>
      </c>
      <c r="GD2" s="1" t="s">
        <v>899</v>
      </c>
      <c r="GE2" s="1" t="s">
        <v>900</v>
      </c>
      <c r="GF2" s="1" t="s">
        <v>902</v>
      </c>
      <c r="GG2" s="1" t="s">
        <v>904</v>
      </c>
      <c r="GH2" s="1" t="s">
        <v>906</v>
      </c>
      <c r="GI2" s="1" t="s">
        <v>907</v>
      </c>
      <c r="GJ2" s="1" t="s">
        <v>908</v>
      </c>
      <c r="GK2" s="1" t="s">
        <v>909</v>
      </c>
      <c r="GL2" s="1" t="s">
        <v>910</v>
      </c>
      <c r="GM2" s="1" t="s">
        <v>912</v>
      </c>
      <c r="GN2" s="1" t="s">
        <v>914</v>
      </c>
      <c r="GO2" s="1" t="s">
        <v>916</v>
      </c>
      <c r="GP2" s="1" t="s">
        <v>919</v>
      </c>
      <c r="GQ2" s="1" t="s">
        <v>920</v>
      </c>
      <c r="GR2" s="1" t="s">
        <v>922</v>
      </c>
      <c r="GS2" s="1" t="s">
        <v>923</v>
      </c>
      <c r="GT2" s="1" t="s">
        <v>924</v>
      </c>
      <c r="GU2" s="1" t="s">
        <v>927</v>
      </c>
      <c r="GV2" s="1" t="s">
        <v>928</v>
      </c>
      <c r="GW2" s="1" t="s">
        <v>200</v>
      </c>
      <c r="GX2" s="1" t="s">
        <v>57</v>
      </c>
      <c r="GY2" s="1" t="s">
        <v>57</v>
      </c>
      <c r="GZ2" s="1" t="s">
        <v>57</v>
      </c>
      <c r="HA2" s="1" t="s">
        <v>57</v>
      </c>
      <c r="HB2" s="1" t="s">
        <v>57</v>
      </c>
      <c r="HC2" s="1" t="s">
        <v>57</v>
      </c>
      <c r="HD2" s="1" t="s">
        <v>57</v>
      </c>
      <c r="HE2" s="1" t="s">
        <v>57</v>
      </c>
      <c r="HF2" s="1" t="s">
        <v>57</v>
      </c>
      <c r="HG2" s="1" t="s">
        <v>57</v>
      </c>
      <c r="HH2" s="1" t="s">
        <v>57</v>
      </c>
      <c r="HI2" s="1" t="s">
        <v>57</v>
      </c>
      <c r="HJ2" s="1" t="s">
        <v>57</v>
      </c>
      <c r="HK2" s="1" t="s">
        <v>57</v>
      </c>
      <c r="HL2" s="1" t="s">
        <v>57</v>
      </c>
      <c r="HM2" s="1" t="s">
        <v>57</v>
      </c>
      <c r="HN2" s="1" t="s">
        <v>57</v>
      </c>
      <c r="HO2" s="1" t="s">
        <v>57</v>
      </c>
      <c r="HP2" s="1" t="s">
        <v>57</v>
      </c>
      <c r="HQ2" s="1" t="s">
        <v>57</v>
      </c>
      <c r="HR2" s="1" t="s">
        <v>57</v>
      </c>
      <c r="HS2" s="1" t="s">
        <v>57</v>
      </c>
      <c r="HT2" s="1" t="s">
        <v>57</v>
      </c>
      <c r="HU2" s="1" t="s">
        <v>57</v>
      </c>
      <c r="HV2" s="1" t="s">
        <v>57</v>
      </c>
      <c r="HW2" s="93" t="s">
        <v>57</v>
      </c>
      <c r="HX2" s="93" t="s">
        <v>57</v>
      </c>
      <c r="HY2" s="93" t="s">
        <v>57</v>
      </c>
      <c r="HZ2" s="93" t="s">
        <v>57</v>
      </c>
      <c r="IA2" s="93" t="s">
        <v>57</v>
      </c>
      <c r="IB2" s="93" t="s">
        <v>57</v>
      </c>
      <c r="IC2" s="93" t="s">
        <v>57</v>
      </c>
      <c r="ID2" s="93" t="s">
        <v>57</v>
      </c>
      <c r="IE2" s="93" t="s">
        <v>57</v>
      </c>
      <c r="IF2" s="93" t="s">
        <v>57</v>
      </c>
      <c r="IG2" s="93" t="s">
        <v>57</v>
      </c>
      <c r="IH2" s="93" t="s">
        <v>57</v>
      </c>
      <c r="II2" s="93" t="s">
        <v>57</v>
      </c>
      <c r="IJ2" s="93" t="s">
        <v>57</v>
      </c>
      <c r="IK2" s="93" t="s">
        <v>57</v>
      </c>
      <c r="IL2" s="93" t="s">
        <v>57</v>
      </c>
      <c r="IM2" s="93" t="s">
        <v>57</v>
      </c>
      <c r="IN2" s="93" t="s">
        <v>57</v>
      </c>
      <c r="IO2" s="93" t="s">
        <v>57</v>
      </c>
      <c r="IP2" s="93" t="s">
        <v>57</v>
      </c>
      <c r="IQ2" s="93" t="s">
        <v>57</v>
      </c>
      <c r="IR2" s="93" t="s">
        <v>57</v>
      </c>
      <c r="IS2" s="93" t="s">
        <v>57</v>
      </c>
      <c r="IT2" s="93" t="s">
        <v>57</v>
      </c>
      <c r="IU2" s="93" t="s">
        <v>57</v>
      </c>
      <c r="IV2" s="93" t="s">
        <v>57</v>
      </c>
    </row>
    <row r="3" spans="1:256" ht="21" customHeight="1" x14ac:dyDescent="0.2">
      <c r="A3" s="89" t="s">
        <v>930</v>
      </c>
      <c r="B3" s="89" t="s">
        <v>60</v>
      </c>
      <c r="C3" s="89" t="s">
        <v>42</v>
      </c>
      <c r="D3" s="89" t="s">
        <v>44</v>
      </c>
      <c r="E3" s="89" t="s">
        <v>44</v>
      </c>
      <c r="F3" s="89" t="s">
        <v>931</v>
      </c>
      <c r="G3" s="89" t="s">
        <v>60</v>
      </c>
      <c r="H3" s="89" t="s">
        <v>932</v>
      </c>
      <c r="I3" s="89" t="s">
        <v>60</v>
      </c>
      <c r="J3" s="89" t="s">
        <v>60</v>
      </c>
      <c r="K3" s="89" t="s">
        <v>60</v>
      </c>
      <c r="L3" s="89" t="s">
        <v>60</v>
      </c>
      <c r="M3" s="89" t="s">
        <v>933</v>
      </c>
      <c r="N3" s="89" t="s">
        <v>931</v>
      </c>
      <c r="O3" s="89" t="s">
        <v>931</v>
      </c>
      <c r="P3" s="89" t="s">
        <v>60</v>
      </c>
      <c r="Q3" s="89" t="s">
        <v>44</v>
      </c>
      <c r="R3" s="89" t="s">
        <v>931</v>
      </c>
      <c r="S3" s="89" t="s">
        <v>60</v>
      </c>
      <c r="T3" s="89" t="s">
        <v>931</v>
      </c>
      <c r="U3" s="89" t="s">
        <v>31</v>
      </c>
      <c r="V3" s="89" t="s">
        <v>60</v>
      </c>
      <c r="W3" s="89" t="s">
        <v>60</v>
      </c>
      <c r="X3" s="89" t="s">
        <v>60</v>
      </c>
      <c r="Y3" s="89" t="s">
        <v>60</v>
      </c>
      <c r="Z3" s="89" t="s">
        <v>931</v>
      </c>
      <c r="AA3" s="89" t="s">
        <v>42</v>
      </c>
      <c r="AB3" s="89" t="s">
        <v>931</v>
      </c>
      <c r="AC3" s="89" t="s">
        <v>931</v>
      </c>
      <c r="AD3" s="89" t="s">
        <v>31</v>
      </c>
      <c r="AE3" s="89" t="s">
        <v>42</v>
      </c>
      <c r="AF3" s="89" t="s">
        <v>44</v>
      </c>
      <c r="AG3" s="89" t="s">
        <v>934</v>
      </c>
      <c r="AH3" s="89" t="s">
        <v>44</v>
      </c>
      <c r="AI3" s="89" t="s">
        <v>44</v>
      </c>
      <c r="AJ3" s="89" t="s">
        <v>60</v>
      </c>
      <c r="AK3" s="89" t="s">
        <v>934</v>
      </c>
      <c r="AL3" s="89" t="s">
        <v>931</v>
      </c>
      <c r="AM3" s="89" t="s">
        <v>60</v>
      </c>
      <c r="AN3" s="89" t="s">
        <v>60</v>
      </c>
      <c r="AO3" s="89" t="s">
        <v>60</v>
      </c>
      <c r="AP3" s="89" t="s">
        <v>44</v>
      </c>
      <c r="AQ3" s="89" t="s">
        <v>42</v>
      </c>
      <c r="AR3" s="89" t="s">
        <v>60</v>
      </c>
      <c r="AS3" s="89" t="s">
        <v>935</v>
      </c>
      <c r="AT3" s="89" t="s">
        <v>42</v>
      </c>
      <c r="AU3" s="89" t="s">
        <v>931</v>
      </c>
      <c r="AV3" s="89" t="s">
        <v>42</v>
      </c>
      <c r="AW3" s="89" t="s">
        <v>60</v>
      </c>
      <c r="AX3" s="89" t="s">
        <v>44</v>
      </c>
      <c r="AY3" s="89" t="s">
        <v>60</v>
      </c>
      <c r="AZ3" s="89" t="s">
        <v>44</v>
      </c>
      <c r="BA3" s="89" t="s">
        <v>935</v>
      </c>
      <c r="BB3" s="89" t="s">
        <v>931</v>
      </c>
      <c r="BC3" s="89" t="s">
        <v>60</v>
      </c>
      <c r="BD3" s="89" t="s">
        <v>931</v>
      </c>
      <c r="BE3" s="89" t="s">
        <v>60</v>
      </c>
      <c r="BF3" s="89" t="s">
        <v>60</v>
      </c>
      <c r="BG3" s="89" t="s">
        <v>934</v>
      </c>
      <c r="BH3" s="89" t="s">
        <v>44</v>
      </c>
      <c r="BI3" s="89" t="s">
        <v>931</v>
      </c>
      <c r="BJ3" s="89" t="s">
        <v>44</v>
      </c>
      <c r="BK3" s="89" t="s">
        <v>934</v>
      </c>
      <c r="BL3" s="89" t="s">
        <v>31</v>
      </c>
      <c r="BM3" s="89" t="s">
        <v>60</v>
      </c>
      <c r="BN3" s="89" t="s">
        <v>60</v>
      </c>
      <c r="BO3" s="89" t="s">
        <v>60</v>
      </c>
      <c r="BP3" s="89" t="s">
        <v>60</v>
      </c>
      <c r="BQ3" s="89" t="s">
        <v>931</v>
      </c>
      <c r="BR3" s="89" t="s">
        <v>931</v>
      </c>
      <c r="BS3" s="89" t="s">
        <v>931</v>
      </c>
      <c r="BT3" s="89" t="s">
        <v>60</v>
      </c>
      <c r="BU3" s="89" t="s">
        <v>60</v>
      </c>
      <c r="BV3" s="89" t="s">
        <v>60</v>
      </c>
      <c r="BW3" s="89" t="s">
        <v>931</v>
      </c>
      <c r="BX3" s="89" t="s">
        <v>44</v>
      </c>
      <c r="BY3" s="89" t="s">
        <v>931</v>
      </c>
      <c r="BZ3" s="89" t="s">
        <v>60</v>
      </c>
      <c r="CA3" s="89" t="s">
        <v>933</v>
      </c>
      <c r="CB3" s="89" t="s">
        <v>60</v>
      </c>
      <c r="CC3" s="89" t="s">
        <v>60</v>
      </c>
      <c r="CD3" s="89" t="s">
        <v>931</v>
      </c>
      <c r="CE3" s="89" t="s">
        <v>60</v>
      </c>
      <c r="CF3" s="89" t="s">
        <v>60</v>
      </c>
      <c r="CG3" s="89" t="s">
        <v>60</v>
      </c>
      <c r="CH3" s="89" t="s">
        <v>60</v>
      </c>
      <c r="CI3" s="89" t="s">
        <v>42</v>
      </c>
      <c r="CJ3" s="89" t="s">
        <v>60</v>
      </c>
      <c r="CK3" s="89" t="s">
        <v>931</v>
      </c>
      <c r="CL3" s="89" t="s">
        <v>931</v>
      </c>
      <c r="CM3" s="89" t="s">
        <v>931</v>
      </c>
      <c r="CN3" s="89" t="s">
        <v>60</v>
      </c>
      <c r="CO3" s="89" t="s">
        <v>931</v>
      </c>
      <c r="CP3" s="89" t="s">
        <v>44</v>
      </c>
      <c r="CQ3" s="89" t="s">
        <v>60</v>
      </c>
      <c r="CR3" s="89" t="s">
        <v>60</v>
      </c>
      <c r="CS3" s="89" t="s">
        <v>60</v>
      </c>
      <c r="CT3" s="89" t="s">
        <v>931</v>
      </c>
      <c r="CU3" s="89" t="s">
        <v>931</v>
      </c>
      <c r="CV3" s="89" t="s">
        <v>44</v>
      </c>
      <c r="CW3" s="89" t="s">
        <v>60</v>
      </c>
      <c r="CX3" s="89" t="s">
        <v>934</v>
      </c>
      <c r="CY3" s="89" t="s">
        <v>934</v>
      </c>
      <c r="CZ3" s="89" t="s">
        <v>931</v>
      </c>
      <c r="DA3" s="89" t="s">
        <v>934</v>
      </c>
      <c r="DB3" s="89" t="s">
        <v>60</v>
      </c>
      <c r="DC3" s="89" t="s">
        <v>931</v>
      </c>
      <c r="DD3" s="89" t="s">
        <v>931</v>
      </c>
      <c r="DE3" s="89" t="s">
        <v>60</v>
      </c>
      <c r="DF3" s="89" t="s">
        <v>60</v>
      </c>
      <c r="DG3" s="89" t="s">
        <v>934</v>
      </c>
      <c r="DH3" s="89" t="s">
        <v>60</v>
      </c>
      <c r="DI3" s="89" t="s">
        <v>60</v>
      </c>
      <c r="DJ3" s="89" t="s">
        <v>932</v>
      </c>
      <c r="DK3" s="89" t="s">
        <v>60</v>
      </c>
      <c r="DL3" s="93" t="s">
        <v>57</v>
      </c>
      <c r="DM3" s="93" t="s">
        <v>57</v>
      </c>
      <c r="DN3" s="93" t="s">
        <v>57</v>
      </c>
      <c r="DO3" s="93" t="s">
        <v>57</v>
      </c>
      <c r="DP3" s="93" t="s">
        <v>57</v>
      </c>
      <c r="DQ3" s="93" t="s">
        <v>57</v>
      </c>
      <c r="DR3" s="93" t="s">
        <v>57</v>
      </c>
      <c r="DS3" s="93" t="s">
        <v>57</v>
      </c>
      <c r="DT3" s="93" t="s">
        <v>57</v>
      </c>
      <c r="DU3" s="93" t="s">
        <v>57</v>
      </c>
      <c r="DV3" s="93" t="s">
        <v>57</v>
      </c>
      <c r="DW3" s="93" t="s">
        <v>57</v>
      </c>
      <c r="DX3" s="93" t="s">
        <v>57</v>
      </c>
      <c r="DY3" s="93" t="s">
        <v>57</v>
      </c>
      <c r="DZ3" s="93" t="s">
        <v>57</v>
      </c>
      <c r="EA3" s="93" t="s">
        <v>57</v>
      </c>
      <c r="EB3" s="93" t="s">
        <v>57</v>
      </c>
      <c r="EC3" s="93" t="s">
        <v>57</v>
      </c>
      <c r="ED3" s="93" t="s">
        <v>57</v>
      </c>
      <c r="EE3" s="93" t="s">
        <v>57</v>
      </c>
      <c r="EF3" s="93" t="s">
        <v>57</v>
      </c>
      <c r="EG3" s="93" t="s">
        <v>57</v>
      </c>
      <c r="EH3" s="93" t="s">
        <v>57</v>
      </c>
      <c r="EI3" s="93" t="s">
        <v>57</v>
      </c>
      <c r="EJ3" s="93" t="s">
        <v>57</v>
      </c>
      <c r="EK3" s="93" t="s">
        <v>57</v>
      </c>
      <c r="EL3" s="93" t="s">
        <v>57</v>
      </c>
      <c r="EM3" s="93" t="s">
        <v>57</v>
      </c>
      <c r="EN3" s="93" t="s">
        <v>57</v>
      </c>
      <c r="EO3" s="93" t="s">
        <v>57</v>
      </c>
      <c r="EP3" s="93" t="s">
        <v>57</v>
      </c>
      <c r="EQ3" s="93" t="s">
        <v>57</v>
      </c>
      <c r="ER3" s="93" t="s">
        <v>57</v>
      </c>
      <c r="ES3" s="93" t="s">
        <v>57</v>
      </c>
      <c r="ET3" s="93" t="s">
        <v>57</v>
      </c>
      <c r="EU3" s="93" t="s">
        <v>57</v>
      </c>
      <c r="EV3" s="93" t="s">
        <v>57</v>
      </c>
      <c r="EW3" s="93" t="s">
        <v>57</v>
      </c>
      <c r="EX3" s="93" t="s">
        <v>57</v>
      </c>
      <c r="EY3" s="93" t="s">
        <v>57</v>
      </c>
      <c r="EZ3" s="93" t="s">
        <v>57</v>
      </c>
      <c r="FA3" s="93" t="s">
        <v>57</v>
      </c>
      <c r="FB3" s="93" t="s">
        <v>57</v>
      </c>
      <c r="FC3" s="93" t="s">
        <v>57</v>
      </c>
      <c r="FD3" s="93" t="s">
        <v>57</v>
      </c>
      <c r="FE3" s="93" t="s">
        <v>57</v>
      </c>
      <c r="FF3" s="93" t="s">
        <v>57</v>
      </c>
      <c r="FG3" s="93" t="s">
        <v>57</v>
      </c>
      <c r="FH3" s="93" t="s">
        <v>57</v>
      </c>
      <c r="FI3" s="93" t="s">
        <v>57</v>
      </c>
      <c r="FJ3" s="93" t="s">
        <v>57</v>
      </c>
      <c r="FK3" s="93" t="s">
        <v>57</v>
      </c>
      <c r="FL3" s="93" t="s">
        <v>57</v>
      </c>
      <c r="FM3" s="93" t="s">
        <v>57</v>
      </c>
      <c r="FN3" s="93" t="s">
        <v>57</v>
      </c>
      <c r="FO3" s="93" t="s">
        <v>57</v>
      </c>
      <c r="FP3" s="93" t="s">
        <v>57</v>
      </c>
      <c r="FQ3" s="93" t="s">
        <v>57</v>
      </c>
      <c r="FR3" s="93" t="s">
        <v>57</v>
      </c>
      <c r="FS3" s="93" t="s">
        <v>57</v>
      </c>
      <c r="FT3" s="93" t="s">
        <v>57</v>
      </c>
      <c r="FU3" s="93" t="s">
        <v>57</v>
      </c>
      <c r="FV3" s="93" t="s">
        <v>57</v>
      </c>
      <c r="FW3" s="93" t="s">
        <v>57</v>
      </c>
      <c r="FX3" s="93" t="s">
        <v>57</v>
      </c>
      <c r="FY3" s="93" t="s">
        <v>57</v>
      </c>
      <c r="FZ3" s="93" t="s">
        <v>57</v>
      </c>
      <c r="GA3" s="93" t="s">
        <v>57</v>
      </c>
      <c r="GB3" s="93" t="s">
        <v>57</v>
      </c>
      <c r="GC3" s="93" t="s">
        <v>57</v>
      </c>
      <c r="GD3" s="93" t="s">
        <v>57</v>
      </c>
      <c r="GE3" s="93" t="s">
        <v>57</v>
      </c>
      <c r="GF3" s="93" t="s">
        <v>57</v>
      </c>
      <c r="GG3" s="93" t="s">
        <v>57</v>
      </c>
      <c r="GH3" s="93" t="s">
        <v>57</v>
      </c>
      <c r="GI3" s="93" t="s">
        <v>57</v>
      </c>
      <c r="GJ3" s="93" t="s">
        <v>57</v>
      </c>
      <c r="GK3" s="93" t="s">
        <v>57</v>
      </c>
      <c r="GL3" s="93" t="s">
        <v>57</v>
      </c>
      <c r="GM3" s="93" t="s">
        <v>57</v>
      </c>
      <c r="GN3" s="93" t="s">
        <v>57</v>
      </c>
      <c r="GO3" s="93" t="s">
        <v>57</v>
      </c>
      <c r="GP3" s="93" t="s">
        <v>57</v>
      </c>
      <c r="GQ3" s="93" t="s">
        <v>57</v>
      </c>
      <c r="GR3" s="93" t="s">
        <v>57</v>
      </c>
      <c r="GS3" s="93" t="s">
        <v>57</v>
      </c>
      <c r="GT3" s="93" t="s">
        <v>57</v>
      </c>
      <c r="GU3" s="93" t="s">
        <v>57</v>
      </c>
      <c r="GV3" s="93" t="s">
        <v>57</v>
      </c>
      <c r="GW3" s="93" t="s">
        <v>57</v>
      </c>
      <c r="GX3" s="93" t="s">
        <v>57</v>
      </c>
      <c r="GY3" s="93" t="s">
        <v>57</v>
      </c>
      <c r="GZ3" s="93" t="s">
        <v>57</v>
      </c>
      <c r="HA3" s="93" t="s">
        <v>57</v>
      </c>
      <c r="HB3" s="93" t="s">
        <v>57</v>
      </c>
      <c r="HC3" s="93" t="s">
        <v>57</v>
      </c>
      <c r="HD3" s="93" t="s">
        <v>57</v>
      </c>
      <c r="HE3" s="93" t="s">
        <v>57</v>
      </c>
      <c r="HF3" s="93" t="s">
        <v>57</v>
      </c>
      <c r="HG3" s="93" t="s">
        <v>57</v>
      </c>
      <c r="HH3" s="93" t="s">
        <v>57</v>
      </c>
      <c r="HI3" s="93" t="s">
        <v>57</v>
      </c>
      <c r="HJ3" s="93" t="s">
        <v>57</v>
      </c>
      <c r="HK3" s="93" t="s">
        <v>57</v>
      </c>
      <c r="HL3" s="93" t="s">
        <v>57</v>
      </c>
      <c r="HM3" s="93" t="s">
        <v>57</v>
      </c>
      <c r="HN3" s="93" t="s">
        <v>57</v>
      </c>
      <c r="HO3" s="93" t="s">
        <v>57</v>
      </c>
      <c r="HP3" s="93" t="s">
        <v>57</v>
      </c>
      <c r="HQ3" s="93" t="s">
        <v>57</v>
      </c>
      <c r="HR3" s="93" t="s">
        <v>57</v>
      </c>
      <c r="HS3" s="93" t="s">
        <v>57</v>
      </c>
      <c r="HT3" s="93" t="s">
        <v>57</v>
      </c>
      <c r="HU3" s="93" t="s">
        <v>57</v>
      </c>
      <c r="HV3" s="93" t="s">
        <v>57</v>
      </c>
      <c r="HW3" s="93" t="s">
        <v>57</v>
      </c>
      <c r="HX3" s="93" t="s">
        <v>57</v>
      </c>
      <c r="HY3" s="93" t="s">
        <v>57</v>
      </c>
      <c r="HZ3" s="93" t="s">
        <v>57</v>
      </c>
      <c r="IA3" s="93" t="s">
        <v>57</v>
      </c>
      <c r="IB3" s="93" t="s">
        <v>57</v>
      </c>
      <c r="IC3" s="93" t="s">
        <v>57</v>
      </c>
      <c r="ID3" s="93" t="s">
        <v>57</v>
      </c>
      <c r="IE3" s="93" t="s">
        <v>57</v>
      </c>
      <c r="IF3" s="93" t="s">
        <v>57</v>
      </c>
      <c r="IG3" s="93" t="s">
        <v>57</v>
      </c>
      <c r="IH3" s="93" t="s">
        <v>57</v>
      </c>
      <c r="II3" s="93" t="s">
        <v>57</v>
      </c>
      <c r="IJ3" s="93" t="s">
        <v>57</v>
      </c>
      <c r="IK3" s="93" t="s">
        <v>57</v>
      </c>
      <c r="IL3" s="93" t="s">
        <v>57</v>
      </c>
      <c r="IM3" s="93" t="s">
        <v>57</v>
      </c>
      <c r="IN3" s="93" t="s">
        <v>57</v>
      </c>
      <c r="IO3" s="93" t="s">
        <v>57</v>
      </c>
      <c r="IP3" s="93" t="s">
        <v>57</v>
      </c>
      <c r="IQ3" s="93" t="s">
        <v>57</v>
      </c>
      <c r="IR3" s="93" t="s">
        <v>57</v>
      </c>
      <c r="IS3" s="93" t="s">
        <v>57</v>
      </c>
      <c r="IT3" s="93" t="s">
        <v>57</v>
      </c>
      <c r="IU3" s="93" t="s">
        <v>57</v>
      </c>
      <c r="IV3" s="93" t="s">
        <v>57</v>
      </c>
    </row>
    <row r="4" spans="1:256" ht="21" customHeight="1" x14ac:dyDescent="0.2">
      <c r="A4" s="89" t="s">
        <v>936</v>
      </c>
      <c r="B4" s="89" t="s">
        <v>937</v>
      </c>
      <c r="C4" s="90" t="s">
        <v>938</v>
      </c>
      <c r="D4" s="89" t="s">
        <v>939</v>
      </c>
      <c r="E4" s="89" t="s">
        <v>940</v>
      </c>
      <c r="F4" s="89" t="s">
        <v>941</v>
      </c>
      <c r="G4" s="89" t="s">
        <v>942</v>
      </c>
      <c r="H4" s="89" t="s">
        <v>943</v>
      </c>
      <c r="I4" s="89" t="s">
        <v>937</v>
      </c>
      <c r="J4" s="89" t="s">
        <v>944</v>
      </c>
      <c r="K4" s="89" t="s">
        <v>943</v>
      </c>
      <c r="L4" s="89" t="s">
        <v>937</v>
      </c>
      <c r="M4" s="89" t="s">
        <v>945</v>
      </c>
      <c r="N4" s="89" t="s">
        <v>946</v>
      </c>
      <c r="O4" s="89" t="s">
        <v>947</v>
      </c>
      <c r="P4" s="89" t="s">
        <v>948</v>
      </c>
      <c r="Q4" s="89" t="s">
        <v>949</v>
      </c>
      <c r="R4" s="89" t="s">
        <v>950</v>
      </c>
      <c r="S4" s="89" t="s">
        <v>951</v>
      </c>
      <c r="T4" s="89" t="s">
        <v>948</v>
      </c>
      <c r="U4" s="89" t="s">
        <v>952</v>
      </c>
      <c r="V4" s="89" t="s">
        <v>939</v>
      </c>
      <c r="W4" s="89" t="s">
        <v>952</v>
      </c>
      <c r="X4" s="89" t="s">
        <v>953</v>
      </c>
      <c r="Y4" s="89" t="s">
        <v>953</v>
      </c>
      <c r="Z4" s="89" t="s">
        <v>938</v>
      </c>
      <c r="AA4" s="89" t="s">
        <v>943</v>
      </c>
      <c r="AB4" s="89" t="s">
        <v>954</v>
      </c>
      <c r="AC4" s="89" t="s">
        <v>955</v>
      </c>
      <c r="AD4" s="89" t="s">
        <v>956</v>
      </c>
      <c r="AE4" s="89" t="s">
        <v>957</v>
      </c>
      <c r="AF4" s="89" t="s">
        <v>958</v>
      </c>
      <c r="AG4" s="89" t="s">
        <v>959</v>
      </c>
      <c r="AH4" s="89" t="s">
        <v>960</v>
      </c>
      <c r="AI4" s="89" t="s">
        <v>951</v>
      </c>
      <c r="AJ4" s="89" t="s">
        <v>961</v>
      </c>
      <c r="AK4" s="89" t="s">
        <v>961</v>
      </c>
      <c r="AL4" s="89" t="s">
        <v>962</v>
      </c>
      <c r="AM4" s="89" t="s">
        <v>954</v>
      </c>
      <c r="AN4" s="89" t="s">
        <v>950</v>
      </c>
      <c r="AO4" s="89" t="s">
        <v>961</v>
      </c>
      <c r="AP4" s="89" t="s">
        <v>963</v>
      </c>
      <c r="AQ4" s="89" t="s">
        <v>948</v>
      </c>
      <c r="AR4" s="89" t="s">
        <v>964</v>
      </c>
      <c r="AS4" s="89" t="s">
        <v>965</v>
      </c>
      <c r="AT4" s="89" t="s">
        <v>943</v>
      </c>
      <c r="AU4" s="89"/>
      <c r="AV4" s="89" t="s">
        <v>948</v>
      </c>
      <c r="AW4" s="89" t="s">
        <v>966</v>
      </c>
      <c r="AX4" s="89" t="s">
        <v>967</v>
      </c>
      <c r="AY4" s="89" t="s">
        <v>954</v>
      </c>
      <c r="AZ4" s="89" t="s">
        <v>947</v>
      </c>
      <c r="BA4" s="89" t="s">
        <v>968</v>
      </c>
      <c r="BB4" s="89" t="s">
        <v>948</v>
      </c>
      <c r="BC4" s="89" t="s">
        <v>951</v>
      </c>
      <c r="BD4" s="89" t="s">
        <v>948</v>
      </c>
      <c r="BE4" s="89" t="s">
        <v>943</v>
      </c>
      <c r="BF4" s="89" t="s">
        <v>969</v>
      </c>
      <c r="BG4" s="89" t="s">
        <v>970</v>
      </c>
      <c r="BH4" s="89" t="s">
        <v>971</v>
      </c>
      <c r="BI4" s="89" t="s">
        <v>938</v>
      </c>
      <c r="BJ4" s="89" t="s">
        <v>972</v>
      </c>
      <c r="BK4" s="89" t="s">
        <v>965</v>
      </c>
      <c r="BL4" s="89" t="s">
        <v>973</v>
      </c>
      <c r="BM4" s="89" t="s">
        <v>948</v>
      </c>
      <c r="BN4" s="89" t="s">
        <v>948</v>
      </c>
      <c r="BO4" s="89" t="s">
        <v>974</v>
      </c>
      <c r="BP4" s="89" t="s">
        <v>966</v>
      </c>
      <c r="BQ4" s="89" t="s">
        <v>948</v>
      </c>
      <c r="BR4" s="89" t="s">
        <v>948</v>
      </c>
      <c r="BS4" s="89" t="s">
        <v>948</v>
      </c>
      <c r="BT4" s="89" t="s">
        <v>964</v>
      </c>
      <c r="BU4" s="89" t="s">
        <v>975</v>
      </c>
      <c r="BV4" s="89" t="s">
        <v>939</v>
      </c>
      <c r="BW4" s="89" t="s">
        <v>976</v>
      </c>
      <c r="BX4" s="89" t="s">
        <v>977</v>
      </c>
      <c r="BY4" s="89" t="s">
        <v>954</v>
      </c>
      <c r="BZ4" s="89" t="s">
        <v>966</v>
      </c>
      <c r="CA4" s="89" t="s">
        <v>948</v>
      </c>
      <c r="CB4" s="89" t="s">
        <v>948</v>
      </c>
      <c r="CC4" s="89" t="s">
        <v>978</v>
      </c>
      <c r="CD4" s="89" t="s">
        <v>979</v>
      </c>
      <c r="CE4" s="89" t="s">
        <v>948</v>
      </c>
      <c r="CF4" s="89" t="s">
        <v>980</v>
      </c>
      <c r="CG4" s="89" t="s">
        <v>948</v>
      </c>
      <c r="CH4" s="89" t="s">
        <v>966</v>
      </c>
      <c r="CI4" s="89" t="s">
        <v>976</v>
      </c>
      <c r="CJ4" s="89" t="s">
        <v>954</v>
      </c>
      <c r="CK4" s="89" t="s">
        <v>950</v>
      </c>
      <c r="CL4" s="89" t="s">
        <v>948</v>
      </c>
      <c r="CM4" s="89" t="s">
        <v>948</v>
      </c>
      <c r="CN4" s="89" t="s">
        <v>976</v>
      </c>
      <c r="CO4" s="89" t="s">
        <v>981</v>
      </c>
      <c r="CP4" s="89" t="s">
        <v>982</v>
      </c>
      <c r="CQ4" s="89" t="s">
        <v>964</v>
      </c>
      <c r="CR4" s="89" t="s">
        <v>943</v>
      </c>
      <c r="CS4" s="89" t="s">
        <v>948</v>
      </c>
      <c r="CT4" s="89" t="s">
        <v>948</v>
      </c>
      <c r="CU4" s="89" t="s">
        <v>951</v>
      </c>
      <c r="CV4" s="89" t="s">
        <v>939</v>
      </c>
      <c r="CW4" s="89" t="s">
        <v>945</v>
      </c>
      <c r="CX4" s="89" t="s">
        <v>948</v>
      </c>
      <c r="CY4" s="89" t="s">
        <v>951</v>
      </c>
      <c r="CZ4" s="89" t="s">
        <v>948</v>
      </c>
      <c r="DA4" s="89" t="s">
        <v>961</v>
      </c>
      <c r="DB4" s="89" t="s">
        <v>983</v>
      </c>
      <c r="DC4" s="89" t="s">
        <v>984</v>
      </c>
      <c r="DD4" s="89" t="s">
        <v>985</v>
      </c>
      <c r="DE4" s="89" t="s">
        <v>951</v>
      </c>
      <c r="DF4" s="89" t="s">
        <v>982</v>
      </c>
      <c r="DG4" s="89" t="s">
        <v>938</v>
      </c>
      <c r="DH4" s="89" t="s">
        <v>938</v>
      </c>
      <c r="DI4" s="89" t="s">
        <v>986</v>
      </c>
      <c r="DJ4" s="89" t="s">
        <v>977</v>
      </c>
      <c r="DK4" s="89" t="s">
        <v>939</v>
      </c>
      <c r="DL4" s="93" t="s">
        <v>57</v>
      </c>
      <c r="DM4" s="93" t="s">
        <v>57</v>
      </c>
      <c r="DN4" s="93" t="s">
        <v>57</v>
      </c>
      <c r="DO4" s="93" t="s">
        <v>57</v>
      </c>
      <c r="DP4" s="93" t="s">
        <v>57</v>
      </c>
      <c r="DQ4" s="93" t="s">
        <v>57</v>
      </c>
      <c r="DR4" s="93" t="s">
        <v>57</v>
      </c>
      <c r="DS4" s="93" t="s">
        <v>57</v>
      </c>
      <c r="DT4" s="93" t="s">
        <v>57</v>
      </c>
      <c r="DU4" s="93" t="s">
        <v>57</v>
      </c>
      <c r="DV4" s="93" t="s">
        <v>57</v>
      </c>
      <c r="DW4" s="93" t="s">
        <v>57</v>
      </c>
      <c r="DX4" s="93" t="s">
        <v>57</v>
      </c>
      <c r="DY4" s="93" t="s">
        <v>57</v>
      </c>
      <c r="DZ4" s="93" t="s">
        <v>57</v>
      </c>
      <c r="EA4" s="93" t="s">
        <v>57</v>
      </c>
      <c r="EB4" s="93" t="s">
        <v>57</v>
      </c>
      <c r="EC4" s="93" t="s">
        <v>57</v>
      </c>
      <c r="ED4" s="93" t="s">
        <v>57</v>
      </c>
      <c r="EE4" s="93" t="s">
        <v>57</v>
      </c>
      <c r="EF4" s="93" t="s">
        <v>57</v>
      </c>
      <c r="EG4" s="93" t="s">
        <v>57</v>
      </c>
      <c r="EH4" s="93" t="s">
        <v>57</v>
      </c>
      <c r="EI4" s="93" t="s">
        <v>57</v>
      </c>
      <c r="EJ4" s="93" t="s">
        <v>57</v>
      </c>
      <c r="EK4" s="93" t="s">
        <v>57</v>
      </c>
      <c r="EL4" s="93" t="s">
        <v>57</v>
      </c>
      <c r="EM4" s="93" t="s">
        <v>57</v>
      </c>
      <c r="EN4" s="93" t="s">
        <v>57</v>
      </c>
      <c r="EO4" s="93" t="s">
        <v>57</v>
      </c>
      <c r="EP4" s="93" t="s">
        <v>57</v>
      </c>
      <c r="EQ4" s="93" t="s">
        <v>57</v>
      </c>
      <c r="ER4" s="93" t="s">
        <v>57</v>
      </c>
      <c r="ES4" s="93" t="s">
        <v>57</v>
      </c>
      <c r="ET4" s="93" t="s">
        <v>57</v>
      </c>
      <c r="EU4" s="93" t="s">
        <v>57</v>
      </c>
      <c r="EV4" s="93" t="s">
        <v>57</v>
      </c>
      <c r="EW4" s="93" t="s">
        <v>57</v>
      </c>
      <c r="EX4" s="93" t="s">
        <v>57</v>
      </c>
      <c r="EY4" s="93" t="s">
        <v>57</v>
      </c>
      <c r="EZ4" s="93" t="s">
        <v>57</v>
      </c>
      <c r="FA4" s="93" t="s">
        <v>57</v>
      </c>
      <c r="FB4" s="93" t="s">
        <v>57</v>
      </c>
      <c r="FC4" s="93" t="s">
        <v>57</v>
      </c>
      <c r="FD4" s="93" t="s">
        <v>57</v>
      </c>
      <c r="FE4" s="93" t="s">
        <v>57</v>
      </c>
      <c r="FF4" s="93" t="s">
        <v>57</v>
      </c>
      <c r="FG4" s="93" t="s">
        <v>57</v>
      </c>
      <c r="FH4" s="93" t="s">
        <v>57</v>
      </c>
      <c r="FI4" s="93" t="s">
        <v>57</v>
      </c>
      <c r="FJ4" s="93" t="s">
        <v>57</v>
      </c>
      <c r="FK4" s="93" t="s">
        <v>57</v>
      </c>
      <c r="FL4" s="93" t="s">
        <v>57</v>
      </c>
      <c r="FM4" s="93" t="s">
        <v>57</v>
      </c>
      <c r="FN4" s="93" t="s">
        <v>57</v>
      </c>
      <c r="FO4" s="93" t="s">
        <v>57</v>
      </c>
      <c r="FP4" s="93" t="s">
        <v>57</v>
      </c>
      <c r="FQ4" s="93" t="s">
        <v>57</v>
      </c>
      <c r="FR4" s="93" t="s">
        <v>57</v>
      </c>
      <c r="FS4" s="93" t="s">
        <v>57</v>
      </c>
      <c r="FT4" s="93" t="s">
        <v>57</v>
      </c>
      <c r="FU4" s="93" t="s">
        <v>57</v>
      </c>
      <c r="FV4" s="93" t="s">
        <v>57</v>
      </c>
      <c r="FW4" s="93" t="s">
        <v>57</v>
      </c>
      <c r="FX4" s="93" t="s">
        <v>57</v>
      </c>
      <c r="FY4" s="93" t="s">
        <v>57</v>
      </c>
      <c r="FZ4" s="93" t="s">
        <v>57</v>
      </c>
      <c r="GA4" s="93" t="s">
        <v>57</v>
      </c>
      <c r="GB4" s="93" t="s">
        <v>57</v>
      </c>
      <c r="GC4" s="93" t="s">
        <v>57</v>
      </c>
      <c r="GD4" s="93" t="s">
        <v>57</v>
      </c>
      <c r="GE4" s="93" t="s">
        <v>57</v>
      </c>
      <c r="GF4" s="93" t="s">
        <v>57</v>
      </c>
      <c r="GG4" s="93" t="s">
        <v>57</v>
      </c>
      <c r="GH4" s="93" t="s">
        <v>57</v>
      </c>
      <c r="GI4" s="93" t="s">
        <v>57</v>
      </c>
      <c r="GJ4" s="93" t="s">
        <v>57</v>
      </c>
      <c r="GK4" s="93" t="s">
        <v>57</v>
      </c>
      <c r="GL4" s="93" t="s">
        <v>57</v>
      </c>
      <c r="GM4" s="93" t="s">
        <v>57</v>
      </c>
      <c r="GN4" s="93" t="s">
        <v>57</v>
      </c>
      <c r="GO4" s="93" t="s">
        <v>57</v>
      </c>
      <c r="GP4" s="93" t="s">
        <v>57</v>
      </c>
      <c r="GQ4" s="93" t="s">
        <v>57</v>
      </c>
      <c r="GR4" s="93" t="s">
        <v>57</v>
      </c>
      <c r="GS4" s="93" t="s">
        <v>57</v>
      </c>
      <c r="GT4" s="93" t="s">
        <v>57</v>
      </c>
      <c r="GU4" s="93" t="s">
        <v>57</v>
      </c>
      <c r="GV4" s="93" t="s">
        <v>57</v>
      </c>
      <c r="GW4" s="93" t="s">
        <v>57</v>
      </c>
      <c r="GX4" s="93" t="s">
        <v>57</v>
      </c>
      <c r="GY4" s="93" t="s">
        <v>57</v>
      </c>
      <c r="GZ4" s="93" t="s">
        <v>57</v>
      </c>
      <c r="HA4" s="93" t="s">
        <v>57</v>
      </c>
      <c r="HB4" s="93" t="s">
        <v>57</v>
      </c>
      <c r="HC4" s="93" t="s">
        <v>57</v>
      </c>
      <c r="HD4" s="93" t="s">
        <v>57</v>
      </c>
      <c r="HE4" s="93" t="s">
        <v>57</v>
      </c>
      <c r="HF4" s="93" t="s">
        <v>57</v>
      </c>
      <c r="HG4" s="93" t="s">
        <v>57</v>
      </c>
      <c r="HH4" s="93" t="s">
        <v>57</v>
      </c>
      <c r="HI4" s="93" t="s">
        <v>57</v>
      </c>
      <c r="HJ4" s="93" t="s">
        <v>57</v>
      </c>
      <c r="HK4" s="93" t="s">
        <v>57</v>
      </c>
      <c r="HL4" s="93" t="s">
        <v>57</v>
      </c>
      <c r="HM4" s="93" t="s">
        <v>57</v>
      </c>
      <c r="HN4" s="93" t="s">
        <v>57</v>
      </c>
      <c r="HO4" s="93" t="s">
        <v>57</v>
      </c>
      <c r="HP4" s="93" t="s">
        <v>57</v>
      </c>
      <c r="HQ4" s="93" t="s">
        <v>57</v>
      </c>
      <c r="HR4" s="93" t="s">
        <v>57</v>
      </c>
      <c r="HS4" s="93" t="s">
        <v>57</v>
      </c>
      <c r="HT4" s="93" t="s">
        <v>57</v>
      </c>
      <c r="HU4" s="93" t="s">
        <v>57</v>
      </c>
      <c r="HV4" s="93" t="s">
        <v>57</v>
      </c>
      <c r="HW4" s="93" t="s">
        <v>57</v>
      </c>
      <c r="HX4" s="93" t="s">
        <v>57</v>
      </c>
      <c r="HY4" s="93" t="s">
        <v>57</v>
      </c>
      <c r="HZ4" s="93" t="s">
        <v>57</v>
      </c>
      <c r="IA4" s="93" t="s">
        <v>57</v>
      </c>
      <c r="IB4" s="93" t="s">
        <v>57</v>
      </c>
      <c r="IC4" s="93" t="s">
        <v>57</v>
      </c>
      <c r="ID4" s="93" t="s">
        <v>57</v>
      </c>
      <c r="IE4" s="93" t="s">
        <v>57</v>
      </c>
      <c r="IF4" s="93" t="s">
        <v>57</v>
      </c>
      <c r="IG4" s="93" t="s">
        <v>57</v>
      </c>
      <c r="IH4" s="93" t="s">
        <v>57</v>
      </c>
      <c r="II4" s="93" t="s">
        <v>57</v>
      </c>
      <c r="IJ4" s="93" t="s">
        <v>57</v>
      </c>
      <c r="IK4" s="93" t="s">
        <v>57</v>
      </c>
      <c r="IL4" s="93" t="s">
        <v>57</v>
      </c>
      <c r="IM4" s="93" t="s">
        <v>57</v>
      </c>
      <c r="IN4" s="93" t="s">
        <v>57</v>
      </c>
      <c r="IO4" s="93" t="s">
        <v>57</v>
      </c>
      <c r="IP4" s="93" t="s">
        <v>57</v>
      </c>
      <c r="IQ4" s="93" t="s">
        <v>57</v>
      </c>
      <c r="IR4" s="93" t="s">
        <v>57</v>
      </c>
      <c r="IS4" s="93" t="s">
        <v>57</v>
      </c>
      <c r="IT4" s="93" t="s">
        <v>57</v>
      </c>
      <c r="IU4" s="93" t="s">
        <v>57</v>
      </c>
      <c r="IV4" s="93" t="s">
        <v>57</v>
      </c>
    </row>
    <row r="5" spans="1:256" ht="21" customHeight="1" x14ac:dyDescent="0.2">
      <c r="A5" s="91" t="s">
        <v>987</v>
      </c>
      <c r="B5" s="89" t="s">
        <v>988</v>
      </c>
      <c r="C5" s="89" t="s">
        <v>988</v>
      </c>
      <c r="D5" s="89" t="s">
        <v>989</v>
      </c>
      <c r="E5" s="89" t="s">
        <v>990</v>
      </c>
      <c r="F5" s="93" t="s">
        <v>991</v>
      </c>
      <c r="G5" s="89" t="s">
        <v>992</v>
      </c>
      <c r="H5" s="89" t="s">
        <v>993</v>
      </c>
      <c r="I5" s="93" t="s">
        <v>994</v>
      </c>
      <c r="J5" s="89" t="s">
        <v>995</v>
      </c>
      <c r="K5" s="89" t="s">
        <v>996</v>
      </c>
      <c r="L5" s="89" t="s">
        <v>996</v>
      </c>
      <c r="M5" s="89" t="s">
        <v>997</v>
      </c>
      <c r="N5" s="89" t="s">
        <v>995</v>
      </c>
      <c r="O5" s="93" t="s">
        <v>994</v>
      </c>
      <c r="P5" s="89" t="s">
        <v>998</v>
      </c>
      <c r="Q5" s="89" t="s">
        <v>989</v>
      </c>
      <c r="R5" s="89" t="s">
        <v>999</v>
      </c>
      <c r="S5" s="93" t="s">
        <v>991</v>
      </c>
      <c r="T5" s="89" t="s">
        <v>1000</v>
      </c>
      <c r="U5" s="89" t="s">
        <v>988</v>
      </c>
      <c r="V5" s="89" t="s">
        <v>998</v>
      </c>
      <c r="W5" s="89" t="s">
        <v>994</v>
      </c>
      <c r="X5" s="89" t="s">
        <v>988</v>
      </c>
      <c r="Y5" s="89" t="s">
        <v>1001</v>
      </c>
      <c r="Z5" s="89" t="s">
        <v>999</v>
      </c>
      <c r="AA5" s="89" t="s">
        <v>988</v>
      </c>
      <c r="AB5" s="89" t="s">
        <v>993</v>
      </c>
      <c r="AC5" s="89" t="s">
        <v>998</v>
      </c>
      <c r="AD5" s="89" t="s">
        <v>995</v>
      </c>
      <c r="AE5" s="89" t="s">
        <v>996</v>
      </c>
      <c r="AF5" s="89" t="s">
        <v>1002</v>
      </c>
      <c r="AG5" s="89" t="s">
        <v>1003</v>
      </c>
      <c r="AH5" s="89" t="s">
        <v>1004</v>
      </c>
      <c r="AI5" s="89" t="s">
        <v>994</v>
      </c>
      <c r="AJ5" s="89" t="s">
        <v>993</v>
      </c>
      <c r="AK5" s="89" t="s">
        <v>1002</v>
      </c>
      <c r="AL5" s="89" t="s">
        <v>991</v>
      </c>
      <c r="AM5" s="89" t="s">
        <v>990</v>
      </c>
      <c r="AN5" s="89" t="s">
        <v>1004</v>
      </c>
      <c r="AO5" s="89" t="s">
        <v>1005</v>
      </c>
      <c r="AP5" s="89" t="s">
        <v>1006</v>
      </c>
      <c r="AQ5" s="89" t="s">
        <v>993</v>
      </c>
      <c r="AR5" s="89" t="s">
        <v>988</v>
      </c>
      <c r="AS5" s="89" t="s">
        <v>1001</v>
      </c>
      <c r="AT5" s="89" t="s">
        <v>989</v>
      </c>
      <c r="AU5" s="89" t="s">
        <v>993</v>
      </c>
      <c r="AV5" s="89" t="s">
        <v>993</v>
      </c>
      <c r="AW5" s="89" t="s">
        <v>989</v>
      </c>
      <c r="AX5" s="89" t="s">
        <v>992</v>
      </c>
      <c r="AY5" s="89" t="s">
        <v>993</v>
      </c>
      <c r="AZ5" s="89" t="s">
        <v>990</v>
      </c>
      <c r="BA5" s="89" t="s">
        <v>996</v>
      </c>
      <c r="BB5" s="89" t="s">
        <v>994</v>
      </c>
      <c r="BC5" s="89" t="s">
        <v>993</v>
      </c>
      <c r="BD5" s="89" t="s">
        <v>992</v>
      </c>
      <c r="BE5" s="89" t="s">
        <v>989</v>
      </c>
      <c r="BF5" s="89" t="s">
        <v>992</v>
      </c>
      <c r="BG5" s="89" t="s">
        <v>995</v>
      </c>
      <c r="BH5" s="89" t="s">
        <v>995</v>
      </c>
      <c r="BI5" s="89" t="s">
        <v>990</v>
      </c>
      <c r="BJ5" s="89" t="s">
        <v>995</v>
      </c>
      <c r="BK5" s="89" t="s">
        <v>998</v>
      </c>
      <c r="BL5" s="89" t="s">
        <v>991</v>
      </c>
      <c r="BM5" s="89" t="s">
        <v>1007</v>
      </c>
      <c r="BN5" s="89" t="s">
        <v>991</v>
      </c>
      <c r="BO5" s="89" t="s">
        <v>992</v>
      </c>
      <c r="BP5" s="89" t="s">
        <v>993</v>
      </c>
      <c r="BQ5" s="89" t="s">
        <v>993</v>
      </c>
      <c r="BR5" s="89" t="s">
        <v>996</v>
      </c>
      <c r="BS5" s="89" t="s">
        <v>993</v>
      </c>
      <c r="BT5" s="89" t="s">
        <v>990</v>
      </c>
      <c r="BU5" s="89" t="s">
        <v>1008</v>
      </c>
      <c r="BV5" s="89" t="s">
        <v>988</v>
      </c>
      <c r="BW5" s="89" t="s">
        <v>989</v>
      </c>
      <c r="BX5" s="89" t="s">
        <v>1001</v>
      </c>
      <c r="BY5" s="89" t="s">
        <v>992</v>
      </c>
      <c r="BZ5" s="89" t="s">
        <v>992</v>
      </c>
      <c r="CA5" s="89" t="s">
        <v>1009</v>
      </c>
      <c r="CB5" s="89" t="s">
        <v>991</v>
      </c>
      <c r="CC5" s="89" t="s">
        <v>994</v>
      </c>
      <c r="CD5" s="89" t="s">
        <v>992</v>
      </c>
      <c r="CE5" s="89" t="s">
        <v>993</v>
      </c>
      <c r="CF5" s="89" t="s">
        <v>991</v>
      </c>
      <c r="CG5" s="89" t="s">
        <v>1001</v>
      </c>
      <c r="CH5" s="89" t="s">
        <v>1001</v>
      </c>
      <c r="CI5" s="89" t="s">
        <v>988</v>
      </c>
      <c r="CJ5" s="89" t="s">
        <v>993</v>
      </c>
      <c r="CK5" s="89" t="s">
        <v>994</v>
      </c>
      <c r="CL5" s="89" t="s">
        <v>1002</v>
      </c>
      <c r="CM5" s="89" t="s">
        <v>994</v>
      </c>
      <c r="CN5" s="89" t="s">
        <v>1008</v>
      </c>
      <c r="CO5" s="89" t="s">
        <v>993</v>
      </c>
      <c r="CP5" s="89" t="s">
        <v>989</v>
      </c>
      <c r="CQ5" s="89" t="s">
        <v>992</v>
      </c>
      <c r="CR5" s="89" t="s">
        <v>988</v>
      </c>
      <c r="CS5" s="89" t="s">
        <v>1006</v>
      </c>
      <c r="CT5" s="89" t="s">
        <v>996</v>
      </c>
      <c r="CU5" s="89" t="s">
        <v>991</v>
      </c>
      <c r="CV5" s="89" t="s">
        <v>989</v>
      </c>
      <c r="CW5" s="89" t="s">
        <v>991</v>
      </c>
      <c r="CX5" s="89" t="s">
        <v>1010</v>
      </c>
      <c r="CY5" s="89" t="s">
        <v>995</v>
      </c>
      <c r="CZ5" s="89" t="s">
        <v>1011</v>
      </c>
      <c r="DA5" s="89" t="s">
        <v>1002</v>
      </c>
      <c r="DB5" s="89" t="s">
        <v>1012</v>
      </c>
      <c r="DC5" s="89" t="s">
        <v>999</v>
      </c>
      <c r="DD5" s="89" t="s">
        <v>996</v>
      </c>
      <c r="DE5" s="89" t="s">
        <v>991</v>
      </c>
      <c r="DF5" s="89" t="s">
        <v>995</v>
      </c>
      <c r="DG5" s="89" t="s">
        <v>989</v>
      </c>
      <c r="DH5" s="89" t="s">
        <v>1013</v>
      </c>
      <c r="DI5" s="89" t="s">
        <v>990</v>
      </c>
      <c r="DJ5" s="89" t="s">
        <v>1014</v>
      </c>
      <c r="DK5" s="89" t="s">
        <v>992</v>
      </c>
      <c r="DL5" s="93" t="s">
        <v>57</v>
      </c>
      <c r="DM5" s="93" t="s">
        <v>57</v>
      </c>
      <c r="DN5" s="93" t="s">
        <v>57</v>
      </c>
      <c r="DO5" s="93" t="s">
        <v>57</v>
      </c>
      <c r="DP5" s="93" t="s">
        <v>57</v>
      </c>
      <c r="DQ5" s="93" t="s">
        <v>57</v>
      </c>
      <c r="DR5" s="93" t="s">
        <v>57</v>
      </c>
      <c r="DS5" s="93" t="s">
        <v>57</v>
      </c>
      <c r="DT5" s="93" t="s">
        <v>57</v>
      </c>
      <c r="DU5" s="93" t="s">
        <v>57</v>
      </c>
      <c r="DV5" s="93" t="s">
        <v>57</v>
      </c>
      <c r="DW5" s="93" t="s">
        <v>57</v>
      </c>
      <c r="DX5" s="93" t="s">
        <v>57</v>
      </c>
      <c r="DY5" s="93" t="s">
        <v>57</v>
      </c>
      <c r="DZ5" s="93" t="s">
        <v>57</v>
      </c>
      <c r="EA5" s="93" t="s">
        <v>57</v>
      </c>
      <c r="EB5" s="93" t="s">
        <v>57</v>
      </c>
      <c r="EC5" s="93" t="s">
        <v>57</v>
      </c>
      <c r="ED5" s="93" t="s">
        <v>57</v>
      </c>
      <c r="EE5" s="93" t="s">
        <v>57</v>
      </c>
      <c r="EF5" s="93" t="s">
        <v>57</v>
      </c>
      <c r="EG5" s="93" t="s">
        <v>57</v>
      </c>
      <c r="EH5" s="93" t="s">
        <v>57</v>
      </c>
      <c r="EI5" s="93" t="s">
        <v>57</v>
      </c>
      <c r="EJ5" s="93" t="s">
        <v>57</v>
      </c>
      <c r="EK5" s="93" t="s">
        <v>57</v>
      </c>
      <c r="EL5" s="93" t="s">
        <v>57</v>
      </c>
      <c r="EM5" s="93" t="s">
        <v>57</v>
      </c>
      <c r="EN5" s="93" t="s">
        <v>57</v>
      </c>
      <c r="EO5" s="93" t="s">
        <v>57</v>
      </c>
      <c r="EP5" s="93" t="s">
        <v>57</v>
      </c>
      <c r="EQ5" s="93" t="s">
        <v>57</v>
      </c>
      <c r="ER5" s="93" t="s">
        <v>57</v>
      </c>
      <c r="ES5" s="93" t="s">
        <v>57</v>
      </c>
      <c r="ET5" s="93" t="s">
        <v>57</v>
      </c>
      <c r="EU5" s="93" t="s">
        <v>57</v>
      </c>
      <c r="EV5" s="93" t="s">
        <v>57</v>
      </c>
      <c r="EW5" s="93" t="s">
        <v>57</v>
      </c>
      <c r="EX5" s="93" t="s">
        <v>57</v>
      </c>
      <c r="EY5" s="93" t="s">
        <v>57</v>
      </c>
      <c r="EZ5" s="93" t="s">
        <v>57</v>
      </c>
      <c r="FA5" s="93" t="s">
        <v>57</v>
      </c>
      <c r="FB5" s="93" t="s">
        <v>57</v>
      </c>
      <c r="FC5" s="93" t="s">
        <v>57</v>
      </c>
      <c r="FD5" s="93" t="s">
        <v>57</v>
      </c>
      <c r="FE5" s="93" t="s">
        <v>57</v>
      </c>
      <c r="FF5" s="93" t="s">
        <v>57</v>
      </c>
      <c r="FG5" s="93" t="s">
        <v>57</v>
      </c>
      <c r="FH5" s="93" t="s">
        <v>57</v>
      </c>
      <c r="FI5" s="93" t="s">
        <v>57</v>
      </c>
      <c r="FJ5" s="93" t="s">
        <v>57</v>
      </c>
      <c r="FK5" s="93" t="s">
        <v>57</v>
      </c>
      <c r="FL5" s="93" t="s">
        <v>57</v>
      </c>
      <c r="FM5" s="93" t="s">
        <v>57</v>
      </c>
      <c r="FN5" s="93" t="s">
        <v>57</v>
      </c>
      <c r="FO5" s="93" t="s">
        <v>57</v>
      </c>
      <c r="FP5" s="93" t="s">
        <v>57</v>
      </c>
      <c r="FQ5" s="93" t="s">
        <v>57</v>
      </c>
      <c r="FR5" s="93" t="s">
        <v>57</v>
      </c>
      <c r="FS5" s="93" t="s">
        <v>57</v>
      </c>
      <c r="FT5" s="93" t="s">
        <v>57</v>
      </c>
      <c r="FU5" s="93" t="s">
        <v>57</v>
      </c>
      <c r="FV5" s="93" t="s">
        <v>57</v>
      </c>
      <c r="FW5" s="93" t="s">
        <v>57</v>
      </c>
      <c r="FX5" s="93" t="s">
        <v>57</v>
      </c>
      <c r="FY5" s="93" t="s">
        <v>57</v>
      </c>
      <c r="FZ5" s="93" t="s">
        <v>57</v>
      </c>
      <c r="GA5" s="93" t="s">
        <v>57</v>
      </c>
      <c r="GB5" s="93" t="s">
        <v>57</v>
      </c>
      <c r="GC5" s="93" t="s">
        <v>57</v>
      </c>
      <c r="GD5" s="93" t="s">
        <v>57</v>
      </c>
      <c r="GE5" s="93" t="s">
        <v>57</v>
      </c>
      <c r="GF5" s="93" t="s">
        <v>57</v>
      </c>
      <c r="GG5" s="93" t="s">
        <v>57</v>
      </c>
      <c r="GH5" s="93" t="s">
        <v>57</v>
      </c>
      <c r="GI5" s="93" t="s">
        <v>57</v>
      </c>
      <c r="GJ5" s="93" t="s">
        <v>57</v>
      </c>
      <c r="GK5" s="93" t="s">
        <v>57</v>
      </c>
      <c r="GL5" s="93" t="s">
        <v>57</v>
      </c>
      <c r="GM5" s="93" t="s">
        <v>57</v>
      </c>
      <c r="GN5" s="93" t="s">
        <v>57</v>
      </c>
      <c r="GO5" s="93" t="s">
        <v>57</v>
      </c>
      <c r="GP5" s="93" t="s">
        <v>57</v>
      </c>
      <c r="GQ5" s="93" t="s">
        <v>57</v>
      </c>
      <c r="GR5" s="93" t="s">
        <v>57</v>
      </c>
      <c r="GS5" s="93" t="s">
        <v>57</v>
      </c>
      <c r="GT5" s="93" t="s">
        <v>57</v>
      </c>
      <c r="GU5" s="93" t="s">
        <v>57</v>
      </c>
      <c r="GV5" s="93" t="s">
        <v>57</v>
      </c>
      <c r="GW5" s="93" t="s">
        <v>57</v>
      </c>
      <c r="GX5" s="93" t="s">
        <v>57</v>
      </c>
      <c r="GY5" s="93" t="s">
        <v>57</v>
      </c>
      <c r="GZ5" s="93" t="s">
        <v>57</v>
      </c>
      <c r="HA5" s="93" t="s">
        <v>57</v>
      </c>
      <c r="HB5" s="93" t="s">
        <v>57</v>
      </c>
      <c r="HC5" s="93" t="s">
        <v>57</v>
      </c>
      <c r="HD5" s="93" t="s">
        <v>57</v>
      </c>
      <c r="HE5" s="93" t="s">
        <v>57</v>
      </c>
      <c r="HF5" s="93" t="s">
        <v>57</v>
      </c>
      <c r="HG5" s="93" t="s">
        <v>57</v>
      </c>
      <c r="HH5" s="93" t="s">
        <v>57</v>
      </c>
      <c r="HI5" s="93" t="s">
        <v>57</v>
      </c>
      <c r="HJ5" s="93" t="s">
        <v>57</v>
      </c>
      <c r="HK5" s="93" t="s">
        <v>57</v>
      </c>
      <c r="HL5" s="93" t="s">
        <v>57</v>
      </c>
      <c r="HM5" s="93" t="s">
        <v>57</v>
      </c>
      <c r="HN5" s="93" t="s">
        <v>57</v>
      </c>
      <c r="HO5" s="93" t="s">
        <v>57</v>
      </c>
      <c r="HP5" s="93" t="s">
        <v>57</v>
      </c>
      <c r="HQ5" s="93" t="s">
        <v>57</v>
      </c>
      <c r="HR5" s="93" t="s">
        <v>57</v>
      </c>
      <c r="HS5" s="93" t="s">
        <v>57</v>
      </c>
      <c r="HT5" s="93" t="s">
        <v>57</v>
      </c>
      <c r="HU5" s="93" t="s">
        <v>57</v>
      </c>
      <c r="HV5" s="93" t="s">
        <v>57</v>
      </c>
      <c r="HW5" s="93" t="s">
        <v>57</v>
      </c>
      <c r="HX5" s="93" t="s">
        <v>57</v>
      </c>
      <c r="HY5" s="93" t="s">
        <v>57</v>
      </c>
      <c r="HZ5" s="93" t="s">
        <v>57</v>
      </c>
      <c r="IA5" s="93" t="s">
        <v>57</v>
      </c>
      <c r="IB5" s="93" t="s">
        <v>57</v>
      </c>
      <c r="IC5" s="93" t="s">
        <v>57</v>
      </c>
      <c r="ID5" s="93" t="s">
        <v>57</v>
      </c>
      <c r="IE5" s="93" t="s">
        <v>57</v>
      </c>
      <c r="IF5" s="93" t="s">
        <v>57</v>
      </c>
      <c r="IG5" s="93" t="s">
        <v>57</v>
      </c>
      <c r="IH5" s="93" t="s">
        <v>57</v>
      </c>
      <c r="II5" s="93" t="s">
        <v>57</v>
      </c>
      <c r="IJ5" s="93" t="s">
        <v>57</v>
      </c>
      <c r="IK5" s="93" t="s">
        <v>57</v>
      </c>
      <c r="IL5" s="93" t="s">
        <v>57</v>
      </c>
      <c r="IM5" s="93" t="s">
        <v>57</v>
      </c>
      <c r="IN5" s="93" t="s">
        <v>57</v>
      </c>
      <c r="IO5" s="93" t="s">
        <v>57</v>
      </c>
      <c r="IP5" s="93" t="s">
        <v>57</v>
      </c>
      <c r="IQ5" s="93" t="s">
        <v>57</v>
      </c>
      <c r="IR5" s="93" t="s">
        <v>57</v>
      </c>
      <c r="IS5" s="93" t="s">
        <v>57</v>
      </c>
      <c r="IT5" s="93" t="s">
        <v>57</v>
      </c>
      <c r="IU5" s="93" t="s">
        <v>57</v>
      </c>
      <c r="IV5" s="93" t="s">
        <v>57</v>
      </c>
    </row>
    <row r="6" spans="1:256" ht="21" customHeight="1" x14ac:dyDescent="0.2">
      <c r="A6" s="92" t="s">
        <v>54</v>
      </c>
      <c r="B6" s="92" t="s">
        <v>1015</v>
      </c>
      <c r="C6" s="93" t="s">
        <v>57</v>
      </c>
      <c r="D6" s="93" t="s">
        <v>57</v>
      </c>
      <c r="E6" s="93" t="s">
        <v>57</v>
      </c>
      <c r="F6" s="93" t="s">
        <v>57</v>
      </c>
      <c r="G6" s="93" t="s">
        <v>57</v>
      </c>
      <c r="H6" s="93" t="s">
        <v>57</v>
      </c>
      <c r="I6" s="93" t="s">
        <v>57</v>
      </c>
      <c r="J6" s="92" t="s">
        <v>1015</v>
      </c>
      <c r="K6" s="93" t="s">
        <v>57</v>
      </c>
      <c r="L6" s="92" t="s">
        <v>1015</v>
      </c>
      <c r="M6" s="93" t="s">
        <v>57</v>
      </c>
      <c r="N6" s="93" t="s">
        <v>57</v>
      </c>
      <c r="O6" s="93" t="s">
        <v>57</v>
      </c>
      <c r="P6" s="93" t="s">
        <v>57</v>
      </c>
      <c r="Q6" s="92" t="s">
        <v>1015</v>
      </c>
      <c r="R6" s="93" t="s">
        <v>57</v>
      </c>
      <c r="S6" s="92" t="s">
        <v>1015</v>
      </c>
      <c r="T6" s="93" t="s">
        <v>57</v>
      </c>
      <c r="U6" s="93" t="s">
        <v>57</v>
      </c>
      <c r="V6" s="93" t="s">
        <v>1016</v>
      </c>
      <c r="W6" s="92" t="s">
        <v>1015</v>
      </c>
      <c r="X6" s="93" t="s">
        <v>57</v>
      </c>
      <c r="Y6" s="93" t="s">
        <v>57</v>
      </c>
      <c r="Z6" s="93" t="s">
        <v>57</v>
      </c>
      <c r="AA6" s="92" t="s">
        <v>1015</v>
      </c>
      <c r="AB6" s="93" t="s">
        <v>57</v>
      </c>
      <c r="AC6" s="93" t="s">
        <v>57</v>
      </c>
      <c r="AD6" s="93" t="s">
        <v>57</v>
      </c>
      <c r="AE6" s="93" t="s">
        <v>57</v>
      </c>
      <c r="AF6" s="93" t="s">
        <v>57</v>
      </c>
      <c r="AG6" s="93" t="s">
        <v>57</v>
      </c>
      <c r="AH6" s="93" t="s">
        <v>57</v>
      </c>
      <c r="AI6" s="92" t="s">
        <v>1015</v>
      </c>
      <c r="AJ6" s="92" t="s">
        <v>1015</v>
      </c>
      <c r="AK6" s="93" t="s">
        <v>57</v>
      </c>
      <c r="AL6" s="93" t="s">
        <v>57</v>
      </c>
      <c r="AM6" s="92" t="s">
        <v>1015</v>
      </c>
      <c r="AN6" s="93" t="s">
        <v>57</v>
      </c>
      <c r="AO6" s="92" t="s">
        <v>1015</v>
      </c>
      <c r="AP6" s="93" t="s">
        <v>57</v>
      </c>
      <c r="AQ6" s="93" t="s">
        <v>57</v>
      </c>
      <c r="AR6" s="93" t="s">
        <v>57</v>
      </c>
      <c r="AS6" s="93" t="s">
        <v>57</v>
      </c>
      <c r="AT6" s="93" t="s">
        <v>57</v>
      </c>
      <c r="AU6" s="92" t="s">
        <v>1015</v>
      </c>
      <c r="AV6" s="92" t="s">
        <v>1015</v>
      </c>
      <c r="AW6" s="92" t="s">
        <v>1015</v>
      </c>
      <c r="AX6" s="93" t="s">
        <v>57</v>
      </c>
      <c r="AY6" s="93" t="s">
        <v>57</v>
      </c>
      <c r="AZ6" s="93" t="s">
        <v>57</v>
      </c>
      <c r="BA6" s="93" t="s">
        <v>57</v>
      </c>
      <c r="BB6" s="93" t="s">
        <v>57</v>
      </c>
      <c r="BC6" s="93" t="s">
        <v>57</v>
      </c>
      <c r="BD6" s="93" t="s">
        <v>57</v>
      </c>
      <c r="BE6" s="93" t="s">
        <v>57</v>
      </c>
      <c r="BF6" s="93" t="s">
        <v>57</v>
      </c>
      <c r="BG6" s="92" t="s">
        <v>1015</v>
      </c>
      <c r="BH6" s="93" t="s">
        <v>57</v>
      </c>
      <c r="BI6" s="93" t="s">
        <v>57</v>
      </c>
      <c r="BJ6" s="93" t="s">
        <v>57</v>
      </c>
      <c r="BK6" s="93" t="s">
        <v>57</v>
      </c>
      <c r="BL6" s="93" t="s">
        <v>57</v>
      </c>
      <c r="BM6" s="93" t="s">
        <v>57</v>
      </c>
      <c r="BN6" s="93" t="s">
        <v>57</v>
      </c>
      <c r="BO6" s="93" t="s">
        <v>57</v>
      </c>
      <c r="BP6" s="93" t="s">
        <v>57</v>
      </c>
      <c r="BQ6" s="93" t="s">
        <v>57</v>
      </c>
      <c r="BR6" s="93" t="s">
        <v>57</v>
      </c>
      <c r="BS6" s="93" t="s">
        <v>57</v>
      </c>
      <c r="BT6" s="92" t="s">
        <v>1015</v>
      </c>
      <c r="BU6" s="92" t="s">
        <v>1015</v>
      </c>
      <c r="BV6" s="93" t="s">
        <v>57</v>
      </c>
      <c r="BW6" s="92" t="s">
        <v>1015</v>
      </c>
      <c r="BX6" s="93" t="s">
        <v>57</v>
      </c>
      <c r="BY6" s="93" t="s">
        <v>57</v>
      </c>
      <c r="BZ6" s="92" t="s">
        <v>1015</v>
      </c>
      <c r="CA6" s="93" t="s">
        <v>57</v>
      </c>
      <c r="CB6" s="93" t="s">
        <v>57</v>
      </c>
      <c r="CC6" s="93" t="s">
        <v>57</v>
      </c>
      <c r="CD6" s="93" t="s">
        <v>57</v>
      </c>
      <c r="CE6" s="93" t="s">
        <v>57</v>
      </c>
      <c r="CF6" s="92" t="s">
        <v>1015</v>
      </c>
      <c r="CG6" s="93" t="s">
        <v>57</v>
      </c>
      <c r="CH6" s="93" t="s">
        <v>57</v>
      </c>
      <c r="CI6" s="93" t="s">
        <v>57</v>
      </c>
      <c r="CJ6" s="92" t="s">
        <v>1015</v>
      </c>
      <c r="CK6" s="93" t="s">
        <v>57</v>
      </c>
      <c r="CL6" s="93" t="s">
        <v>57</v>
      </c>
      <c r="CM6" s="93" t="s">
        <v>57</v>
      </c>
      <c r="CN6" s="93" t="s">
        <v>57</v>
      </c>
      <c r="CO6" s="93" t="s">
        <v>57</v>
      </c>
      <c r="CP6" s="93" t="s">
        <v>57</v>
      </c>
      <c r="CQ6" s="93" t="s">
        <v>57</v>
      </c>
      <c r="CR6" s="92" t="s">
        <v>1015</v>
      </c>
      <c r="CS6" s="93" t="s">
        <v>57</v>
      </c>
      <c r="CT6" s="93" t="s">
        <v>57</v>
      </c>
      <c r="CU6" s="93" t="s">
        <v>57</v>
      </c>
      <c r="CV6" s="92" t="s">
        <v>1015</v>
      </c>
      <c r="CW6" s="93" t="s">
        <v>57</v>
      </c>
      <c r="CX6" s="92" t="s">
        <v>1015</v>
      </c>
      <c r="CY6" s="92" t="s">
        <v>1015</v>
      </c>
      <c r="CZ6" s="93" t="s">
        <v>57</v>
      </c>
      <c r="DA6" s="93" t="s">
        <v>57</v>
      </c>
      <c r="DB6" s="93" t="s">
        <v>57</v>
      </c>
      <c r="DC6" s="93" t="s">
        <v>57</v>
      </c>
      <c r="DD6" s="93" t="s">
        <v>57</v>
      </c>
      <c r="DE6" s="92" t="s">
        <v>1015</v>
      </c>
      <c r="DF6" s="92" t="s">
        <v>1015</v>
      </c>
      <c r="DG6" s="92" t="s">
        <v>1015</v>
      </c>
      <c r="DH6" s="92" t="s">
        <v>1015</v>
      </c>
      <c r="DI6" s="92" t="s">
        <v>1015</v>
      </c>
      <c r="DJ6" s="93" t="s">
        <v>57</v>
      </c>
      <c r="DK6" s="92" t="s">
        <v>1015</v>
      </c>
      <c r="DL6" s="93" t="s">
        <v>57</v>
      </c>
      <c r="DM6" s="93" t="s">
        <v>57</v>
      </c>
      <c r="DN6" s="93" t="s">
        <v>57</v>
      </c>
      <c r="DO6" s="93" t="s">
        <v>57</v>
      </c>
      <c r="DP6" s="93" t="s">
        <v>57</v>
      </c>
      <c r="DQ6" s="93" t="s">
        <v>57</v>
      </c>
      <c r="DR6" s="98" t="s">
        <v>1015</v>
      </c>
      <c r="DS6" s="98" t="s">
        <v>1015</v>
      </c>
      <c r="DT6" s="98" t="s">
        <v>1015</v>
      </c>
      <c r="DU6" s="93" t="s">
        <v>57</v>
      </c>
      <c r="DV6" s="93" t="s">
        <v>57</v>
      </c>
      <c r="DW6" s="93" t="s">
        <v>57</v>
      </c>
      <c r="DX6" s="93" t="s">
        <v>57</v>
      </c>
      <c r="DY6" s="98" t="s">
        <v>1015</v>
      </c>
      <c r="DZ6" s="98" t="s">
        <v>1015</v>
      </c>
      <c r="EA6" s="93" t="s">
        <v>57</v>
      </c>
      <c r="EB6" s="98" t="s">
        <v>1015</v>
      </c>
      <c r="EC6" s="98" t="s">
        <v>1015</v>
      </c>
      <c r="ED6" s="93" t="s">
        <v>57</v>
      </c>
      <c r="EE6" s="93" t="s">
        <v>57</v>
      </c>
      <c r="EF6" s="93" t="s">
        <v>57</v>
      </c>
      <c r="EG6" s="98" t="s">
        <v>1015</v>
      </c>
      <c r="EH6" s="98" t="s">
        <v>1015</v>
      </c>
      <c r="EI6" s="93" t="s">
        <v>57</v>
      </c>
      <c r="EJ6" s="93" t="s">
        <v>57</v>
      </c>
      <c r="EK6" s="98" t="s">
        <v>1015</v>
      </c>
      <c r="EL6" s="93" t="s">
        <v>57</v>
      </c>
      <c r="EM6" s="98" t="s">
        <v>1015</v>
      </c>
      <c r="EN6" s="93" t="s">
        <v>57</v>
      </c>
      <c r="EO6" s="93" t="s">
        <v>57</v>
      </c>
      <c r="EP6" s="98" t="s">
        <v>1015</v>
      </c>
      <c r="EQ6" s="98" t="s">
        <v>1015</v>
      </c>
      <c r="ER6" s="98" t="s">
        <v>1015</v>
      </c>
      <c r="ES6" s="93" t="s">
        <v>57</v>
      </c>
      <c r="ET6" s="98" t="s">
        <v>1015</v>
      </c>
      <c r="EU6" s="98" t="s">
        <v>1015</v>
      </c>
      <c r="EV6" s="93" t="s">
        <v>57</v>
      </c>
      <c r="EW6" s="98" t="s">
        <v>1015</v>
      </c>
      <c r="EX6" s="93" t="s">
        <v>57</v>
      </c>
      <c r="EY6" s="93" t="s">
        <v>57</v>
      </c>
      <c r="EZ6" s="93" t="s">
        <v>57</v>
      </c>
      <c r="FA6" s="93" t="s">
        <v>57</v>
      </c>
      <c r="FB6" s="93" t="s">
        <v>57</v>
      </c>
      <c r="FC6" s="93" t="s">
        <v>57</v>
      </c>
      <c r="FD6" s="93" t="s">
        <v>57</v>
      </c>
      <c r="FE6" s="93" t="s">
        <v>57</v>
      </c>
      <c r="FF6" s="93" t="s">
        <v>57</v>
      </c>
      <c r="FG6" s="93" t="s">
        <v>57</v>
      </c>
      <c r="FH6" s="93" t="s">
        <v>1017</v>
      </c>
      <c r="FI6" s="93" t="s">
        <v>57</v>
      </c>
      <c r="FJ6" s="93" t="s">
        <v>57</v>
      </c>
      <c r="FK6" s="93" t="s">
        <v>57</v>
      </c>
      <c r="FL6" s="93" t="s">
        <v>57</v>
      </c>
      <c r="FM6" s="93" t="s">
        <v>57</v>
      </c>
      <c r="FN6" s="93" t="s">
        <v>57</v>
      </c>
      <c r="FO6" s="93" t="s">
        <v>57</v>
      </c>
      <c r="FP6" s="93" t="s">
        <v>57</v>
      </c>
      <c r="FQ6" s="98" t="s">
        <v>1015</v>
      </c>
      <c r="FR6" s="93" t="s">
        <v>57</v>
      </c>
      <c r="FS6" s="93" t="s">
        <v>57</v>
      </c>
      <c r="FT6" s="98" t="s">
        <v>1015</v>
      </c>
      <c r="FU6" s="93" t="s">
        <v>57</v>
      </c>
      <c r="FV6" s="93" t="s">
        <v>57</v>
      </c>
      <c r="FW6" s="93" t="s">
        <v>57</v>
      </c>
      <c r="FX6" s="98" t="s">
        <v>1015</v>
      </c>
      <c r="FY6" s="93" t="s">
        <v>57</v>
      </c>
      <c r="FZ6" s="93" t="s">
        <v>57</v>
      </c>
      <c r="GA6" s="93" t="s">
        <v>57</v>
      </c>
      <c r="GB6" s="93" t="s">
        <v>57</v>
      </c>
      <c r="GC6" s="93" t="s">
        <v>57</v>
      </c>
      <c r="GD6" s="93" t="s">
        <v>57</v>
      </c>
      <c r="GE6" s="93" t="s">
        <v>57</v>
      </c>
      <c r="GF6" s="93" t="s">
        <v>57</v>
      </c>
      <c r="GG6" s="93" t="s">
        <v>57</v>
      </c>
      <c r="GH6" s="93" t="s">
        <v>57</v>
      </c>
      <c r="GI6" s="93" t="s">
        <v>57</v>
      </c>
      <c r="GJ6" s="93" t="s">
        <v>57</v>
      </c>
      <c r="GK6" s="93" t="s">
        <v>57</v>
      </c>
      <c r="GL6" s="93" t="s">
        <v>57</v>
      </c>
      <c r="GM6" s="93" t="s">
        <v>57</v>
      </c>
      <c r="GN6" s="93" t="s">
        <v>57</v>
      </c>
      <c r="GO6" s="93" t="s">
        <v>57</v>
      </c>
      <c r="GP6" s="93" t="s">
        <v>57</v>
      </c>
      <c r="GQ6" s="93" t="s">
        <v>57</v>
      </c>
      <c r="GR6" s="93" t="s">
        <v>57</v>
      </c>
      <c r="GS6" s="93" t="s">
        <v>57</v>
      </c>
      <c r="GT6" s="93" t="s">
        <v>57</v>
      </c>
      <c r="GU6" s="93" t="s">
        <v>57</v>
      </c>
      <c r="GV6" s="93" t="s">
        <v>57</v>
      </c>
      <c r="GW6" s="93" t="s">
        <v>57</v>
      </c>
      <c r="GX6" s="93" t="s">
        <v>57</v>
      </c>
      <c r="GY6" s="93" t="s">
        <v>57</v>
      </c>
      <c r="GZ6" s="93" t="s">
        <v>57</v>
      </c>
      <c r="HA6" s="93" t="s">
        <v>57</v>
      </c>
      <c r="HB6" s="93" t="s">
        <v>57</v>
      </c>
      <c r="HC6" s="93" t="s">
        <v>57</v>
      </c>
      <c r="HD6" s="93" t="s">
        <v>57</v>
      </c>
      <c r="HE6" s="93" t="s">
        <v>57</v>
      </c>
      <c r="HF6" s="93" t="s">
        <v>57</v>
      </c>
      <c r="HG6" s="93" t="s">
        <v>57</v>
      </c>
      <c r="HH6" s="93" t="s">
        <v>57</v>
      </c>
      <c r="HI6" s="93" t="s">
        <v>57</v>
      </c>
      <c r="HJ6" s="93" t="s">
        <v>57</v>
      </c>
      <c r="HK6" s="93" t="s">
        <v>57</v>
      </c>
      <c r="HL6" s="93" t="s">
        <v>57</v>
      </c>
      <c r="HM6" s="93" t="s">
        <v>57</v>
      </c>
      <c r="HN6" s="93" t="s">
        <v>57</v>
      </c>
      <c r="HO6" s="93" t="s">
        <v>57</v>
      </c>
      <c r="HP6" s="93" t="s">
        <v>57</v>
      </c>
      <c r="HQ6" s="93" t="s">
        <v>57</v>
      </c>
      <c r="HR6" s="93" t="s">
        <v>57</v>
      </c>
      <c r="HS6" s="93" t="s">
        <v>57</v>
      </c>
      <c r="HT6" s="93" t="s">
        <v>57</v>
      </c>
      <c r="HU6" s="93" t="s">
        <v>57</v>
      </c>
      <c r="HV6" s="93" t="s">
        <v>57</v>
      </c>
      <c r="HW6" s="93" t="s">
        <v>57</v>
      </c>
      <c r="HX6" s="93" t="s">
        <v>57</v>
      </c>
      <c r="HY6" s="93" t="s">
        <v>57</v>
      </c>
      <c r="HZ6" s="93" t="s">
        <v>57</v>
      </c>
      <c r="IA6" s="93" t="s">
        <v>57</v>
      </c>
      <c r="IB6" s="93" t="s">
        <v>57</v>
      </c>
      <c r="IC6" s="93" t="s">
        <v>57</v>
      </c>
      <c r="ID6" s="93" t="s">
        <v>57</v>
      </c>
      <c r="IE6" s="93" t="s">
        <v>57</v>
      </c>
      <c r="IF6" s="93" t="s">
        <v>57</v>
      </c>
      <c r="IG6" s="93" t="s">
        <v>57</v>
      </c>
      <c r="IH6" s="93" t="s">
        <v>57</v>
      </c>
      <c r="II6" s="93" t="s">
        <v>57</v>
      </c>
      <c r="IJ6" s="93" t="s">
        <v>57</v>
      </c>
      <c r="IK6" s="93" t="s">
        <v>57</v>
      </c>
      <c r="IL6" s="93" t="s">
        <v>57</v>
      </c>
      <c r="IM6" s="93" t="s">
        <v>57</v>
      </c>
      <c r="IN6" s="93" t="s">
        <v>57</v>
      </c>
      <c r="IO6" s="93" t="s">
        <v>57</v>
      </c>
      <c r="IP6" s="93" t="s">
        <v>57</v>
      </c>
      <c r="IQ6" s="93" t="s">
        <v>57</v>
      </c>
      <c r="IR6" s="93" t="s">
        <v>57</v>
      </c>
      <c r="IS6" s="93" t="s">
        <v>57</v>
      </c>
      <c r="IT6" s="93" t="s">
        <v>57</v>
      </c>
      <c r="IU6" s="93" t="s">
        <v>57</v>
      </c>
      <c r="IV6" s="93" t="s">
        <v>57</v>
      </c>
    </row>
    <row r="7" spans="1:256" ht="21" customHeight="1" x14ac:dyDescent="0.2">
      <c r="A7" s="92" t="s">
        <v>58</v>
      </c>
      <c r="B7" s="92" t="s">
        <v>57</v>
      </c>
      <c r="C7" s="93" t="s">
        <v>57</v>
      </c>
      <c r="D7" s="93" t="s">
        <v>57</v>
      </c>
      <c r="E7" s="93" t="s">
        <v>57</v>
      </c>
      <c r="F7" s="93" t="s">
        <v>57</v>
      </c>
      <c r="G7" s="93" t="s">
        <v>57</v>
      </c>
      <c r="H7" s="93" t="s">
        <v>57</v>
      </c>
      <c r="I7" s="93" t="s">
        <v>57</v>
      </c>
      <c r="J7" s="93" t="s">
        <v>57</v>
      </c>
      <c r="K7" s="93" t="s">
        <v>57</v>
      </c>
      <c r="L7" s="93" t="s">
        <v>57</v>
      </c>
      <c r="M7" s="93" t="s">
        <v>57</v>
      </c>
      <c r="N7" s="93" t="s">
        <v>57</v>
      </c>
      <c r="O7" s="93" t="s">
        <v>57</v>
      </c>
      <c r="P7" s="93" t="s">
        <v>57</v>
      </c>
      <c r="Q7" s="93" t="s">
        <v>57</v>
      </c>
      <c r="R7" s="93" t="s">
        <v>57</v>
      </c>
      <c r="S7" s="93" t="s">
        <v>57</v>
      </c>
      <c r="T7" s="93" t="s">
        <v>57</v>
      </c>
      <c r="U7" s="93" t="s">
        <v>57</v>
      </c>
      <c r="V7" s="93" t="s">
        <v>57</v>
      </c>
      <c r="W7" s="93" t="s">
        <v>57</v>
      </c>
      <c r="X7" s="93" t="s">
        <v>57</v>
      </c>
      <c r="Y7" s="93" t="s">
        <v>57</v>
      </c>
      <c r="Z7" s="93" t="s">
        <v>57</v>
      </c>
      <c r="AA7" s="93" t="s">
        <v>57</v>
      </c>
      <c r="AB7" s="93" t="s">
        <v>57</v>
      </c>
      <c r="AC7" s="93" t="s">
        <v>57</v>
      </c>
      <c r="AD7" s="93" t="s">
        <v>57</v>
      </c>
      <c r="AE7" s="93" t="s">
        <v>57</v>
      </c>
      <c r="AF7" s="93" t="s">
        <v>57</v>
      </c>
      <c r="AG7" s="93" t="s">
        <v>57</v>
      </c>
      <c r="AH7" s="93" t="s">
        <v>57</v>
      </c>
      <c r="AI7" s="93" t="s">
        <v>57</v>
      </c>
      <c r="AJ7" s="93" t="s">
        <v>57</v>
      </c>
      <c r="AK7" s="93" t="s">
        <v>57</v>
      </c>
      <c r="AL7" s="93" t="s">
        <v>57</v>
      </c>
      <c r="AM7" s="93" t="s">
        <v>57</v>
      </c>
      <c r="AN7" s="93" t="s">
        <v>57</v>
      </c>
      <c r="AO7" s="93" t="s">
        <v>57</v>
      </c>
      <c r="AP7" s="93" t="s">
        <v>57</v>
      </c>
      <c r="AQ7" s="93" t="s">
        <v>57</v>
      </c>
      <c r="AR7" s="93" t="s">
        <v>57</v>
      </c>
      <c r="AS7" s="93" t="s">
        <v>57</v>
      </c>
      <c r="AT7" s="93" t="s">
        <v>57</v>
      </c>
      <c r="AU7" s="93" t="s">
        <v>57</v>
      </c>
      <c r="AV7" s="93" t="s">
        <v>57</v>
      </c>
      <c r="AW7" s="93" t="s">
        <v>57</v>
      </c>
      <c r="AX7" s="93" t="s">
        <v>57</v>
      </c>
      <c r="AY7" s="93" t="s">
        <v>57</v>
      </c>
      <c r="AZ7" s="93" t="s">
        <v>57</v>
      </c>
      <c r="BA7" s="93" t="s">
        <v>57</v>
      </c>
      <c r="BB7" s="93" t="s">
        <v>57</v>
      </c>
      <c r="BC7" s="93" t="s">
        <v>57</v>
      </c>
      <c r="BD7" s="93" t="s">
        <v>57</v>
      </c>
      <c r="BE7" s="93" t="s">
        <v>57</v>
      </c>
      <c r="BF7" s="93" t="s">
        <v>57</v>
      </c>
      <c r="BG7" s="93" t="s">
        <v>57</v>
      </c>
      <c r="BH7" s="93" t="s">
        <v>57</v>
      </c>
      <c r="BI7" s="93" t="s">
        <v>57</v>
      </c>
      <c r="BJ7" s="93" t="s">
        <v>57</v>
      </c>
      <c r="BK7" s="93" t="s">
        <v>57</v>
      </c>
      <c r="BL7" s="93" t="s">
        <v>57</v>
      </c>
      <c r="BM7" s="93" t="s">
        <v>57</v>
      </c>
      <c r="BN7" s="93" t="s">
        <v>57</v>
      </c>
      <c r="BO7" s="93" t="s">
        <v>57</v>
      </c>
      <c r="BP7" s="93" t="s">
        <v>57</v>
      </c>
      <c r="BQ7" s="93" t="s">
        <v>57</v>
      </c>
      <c r="BR7" s="93" t="s">
        <v>57</v>
      </c>
      <c r="BS7" s="93" t="s">
        <v>57</v>
      </c>
      <c r="BT7" s="93" t="s">
        <v>57</v>
      </c>
      <c r="BU7" s="93" t="s">
        <v>57</v>
      </c>
      <c r="BV7" s="93" t="s">
        <v>57</v>
      </c>
      <c r="BW7" s="93" t="s">
        <v>57</v>
      </c>
      <c r="BX7" s="93" t="s">
        <v>57</v>
      </c>
      <c r="BY7" s="93" t="s">
        <v>57</v>
      </c>
      <c r="BZ7" s="93" t="s">
        <v>57</v>
      </c>
      <c r="CA7" s="93" t="s">
        <v>57</v>
      </c>
      <c r="CB7" s="93" t="s">
        <v>57</v>
      </c>
      <c r="CC7" s="93" t="s">
        <v>57</v>
      </c>
      <c r="CD7" s="93" t="s">
        <v>57</v>
      </c>
      <c r="CE7" s="92" t="s">
        <v>1015</v>
      </c>
      <c r="CF7" s="93" t="s">
        <v>57</v>
      </c>
      <c r="CG7" s="93" t="s">
        <v>57</v>
      </c>
      <c r="CH7" s="93" t="s">
        <v>57</v>
      </c>
      <c r="CI7" s="93" t="s">
        <v>57</v>
      </c>
      <c r="CJ7" s="93" t="s">
        <v>57</v>
      </c>
      <c r="CK7" s="93" t="s">
        <v>57</v>
      </c>
      <c r="CL7" s="93" t="s">
        <v>57</v>
      </c>
      <c r="CM7" s="93" t="s">
        <v>57</v>
      </c>
      <c r="CN7" s="93" t="s">
        <v>57</v>
      </c>
      <c r="CO7" s="93" t="s">
        <v>57</v>
      </c>
      <c r="CP7" s="93" t="s">
        <v>57</v>
      </c>
      <c r="CQ7" s="93" t="s">
        <v>57</v>
      </c>
      <c r="CR7" s="93" t="s">
        <v>57</v>
      </c>
      <c r="CS7" s="93" t="s">
        <v>57</v>
      </c>
      <c r="CT7" s="93" t="s">
        <v>57</v>
      </c>
      <c r="CU7" s="93" t="s">
        <v>57</v>
      </c>
      <c r="CV7" s="93" t="s">
        <v>57</v>
      </c>
      <c r="CW7" s="93" t="s">
        <v>57</v>
      </c>
      <c r="CX7" s="93" t="s">
        <v>57</v>
      </c>
      <c r="CY7" s="93" t="s">
        <v>57</v>
      </c>
      <c r="CZ7" s="93" t="s">
        <v>57</v>
      </c>
      <c r="DA7" s="93" t="s">
        <v>57</v>
      </c>
      <c r="DB7" s="93" t="s">
        <v>57</v>
      </c>
      <c r="DC7" s="93" t="s">
        <v>57</v>
      </c>
      <c r="DD7" s="93" t="s">
        <v>57</v>
      </c>
      <c r="DE7" s="93" t="s">
        <v>57</v>
      </c>
      <c r="DF7" s="93" t="s">
        <v>57</v>
      </c>
      <c r="DG7" s="93" t="s">
        <v>57</v>
      </c>
      <c r="DH7" s="93" t="s">
        <v>57</v>
      </c>
      <c r="DI7" s="93" t="s">
        <v>57</v>
      </c>
      <c r="DJ7" s="93" t="s">
        <v>57</v>
      </c>
      <c r="DK7" s="93" t="s">
        <v>57</v>
      </c>
      <c r="DL7" s="93" t="s">
        <v>57</v>
      </c>
      <c r="DM7" s="93" t="s">
        <v>57</v>
      </c>
      <c r="DN7" s="93" t="s">
        <v>57</v>
      </c>
      <c r="DO7" s="93" t="s">
        <v>57</v>
      </c>
      <c r="DP7" s="93" t="s">
        <v>57</v>
      </c>
      <c r="DQ7" s="93" t="s">
        <v>57</v>
      </c>
      <c r="DR7" s="93" t="s">
        <v>57</v>
      </c>
      <c r="DS7" s="93" t="s">
        <v>57</v>
      </c>
      <c r="DT7" s="93" t="s">
        <v>57</v>
      </c>
      <c r="DU7" s="93" t="s">
        <v>57</v>
      </c>
      <c r="DV7" s="93" t="s">
        <v>57</v>
      </c>
      <c r="DW7" s="93" t="s">
        <v>57</v>
      </c>
      <c r="DX7" s="93" t="s">
        <v>57</v>
      </c>
      <c r="DY7" s="93" t="s">
        <v>57</v>
      </c>
      <c r="DZ7" s="93" t="s">
        <v>57</v>
      </c>
      <c r="EA7" s="93" t="s">
        <v>57</v>
      </c>
      <c r="EB7" s="93" t="s">
        <v>57</v>
      </c>
      <c r="EC7" s="93" t="s">
        <v>57</v>
      </c>
      <c r="ED7" s="93" t="s">
        <v>57</v>
      </c>
      <c r="EE7" s="93" t="s">
        <v>57</v>
      </c>
      <c r="EF7" s="93" t="s">
        <v>57</v>
      </c>
      <c r="EG7" s="93" t="s">
        <v>57</v>
      </c>
      <c r="EH7" s="93" t="s">
        <v>57</v>
      </c>
      <c r="EI7" s="93" t="s">
        <v>57</v>
      </c>
      <c r="EJ7" s="93" t="s">
        <v>57</v>
      </c>
      <c r="EK7" s="93" t="s">
        <v>57</v>
      </c>
      <c r="EL7" s="98" t="s">
        <v>1015</v>
      </c>
      <c r="EM7" s="93" t="s">
        <v>57</v>
      </c>
      <c r="EN7" s="93" t="s">
        <v>57</v>
      </c>
      <c r="EO7" s="93" t="s">
        <v>57</v>
      </c>
      <c r="EP7" s="93" t="s">
        <v>57</v>
      </c>
      <c r="EQ7" s="93" t="s">
        <v>57</v>
      </c>
      <c r="ER7" s="93" t="s">
        <v>57</v>
      </c>
      <c r="ES7" s="93" t="s">
        <v>57</v>
      </c>
      <c r="ET7" s="93" t="s">
        <v>57</v>
      </c>
      <c r="EU7" s="93" t="s">
        <v>57</v>
      </c>
      <c r="EV7" s="93" t="s">
        <v>57</v>
      </c>
      <c r="EW7" s="93" t="s">
        <v>57</v>
      </c>
      <c r="EX7" s="93" t="s">
        <v>57</v>
      </c>
      <c r="EY7" s="93" t="s">
        <v>57</v>
      </c>
      <c r="EZ7" s="93" t="s">
        <v>57</v>
      </c>
      <c r="FA7" s="93" t="s">
        <v>57</v>
      </c>
      <c r="FB7" s="93" t="s">
        <v>57</v>
      </c>
      <c r="FC7" s="93" t="s">
        <v>57</v>
      </c>
      <c r="FD7" s="93" t="s">
        <v>57</v>
      </c>
      <c r="FE7" s="93" t="s">
        <v>57</v>
      </c>
      <c r="FF7" s="93" t="s">
        <v>57</v>
      </c>
      <c r="FG7" s="93" t="s">
        <v>57</v>
      </c>
      <c r="FH7" s="93" t="s">
        <v>57</v>
      </c>
      <c r="FI7" s="93" t="s">
        <v>57</v>
      </c>
      <c r="FJ7" s="93" t="s">
        <v>57</v>
      </c>
      <c r="FK7" s="93" t="s">
        <v>57</v>
      </c>
      <c r="FL7" s="93" t="s">
        <v>57</v>
      </c>
      <c r="FM7" s="93" t="s">
        <v>57</v>
      </c>
      <c r="FN7" s="93" t="s">
        <v>57</v>
      </c>
      <c r="FO7" s="93" t="s">
        <v>57</v>
      </c>
      <c r="FP7" s="93" t="s">
        <v>57</v>
      </c>
      <c r="FQ7" s="93" t="s">
        <v>57</v>
      </c>
      <c r="FR7" s="93" t="s">
        <v>57</v>
      </c>
      <c r="FS7" s="93" t="s">
        <v>57</v>
      </c>
      <c r="FT7" s="93" t="s">
        <v>57</v>
      </c>
      <c r="FU7" s="93" t="s">
        <v>57</v>
      </c>
      <c r="FV7" s="93" t="s">
        <v>57</v>
      </c>
      <c r="FW7" s="93" t="s">
        <v>57</v>
      </c>
      <c r="FX7" s="93" t="s">
        <v>57</v>
      </c>
      <c r="FY7" s="93" t="s">
        <v>57</v>
      </c>
      <c r="FZ7" s="93" t="s">
        <v>57</v>
      </c>
      <c r="GA7" s="93" t="s">
        <v>57</v>
      </c>
      <c r="GB7" s="93" t="s">
        <v>57</v>
      </c>
      <c r="GC7" s="93" t="s">
        <v>57</v>
      </c>
      <c r="GD7" s="93" t="s">
        <v>57</v>
      </c>
      <c r="GE7" s="93" t="s">
        <v>57</v>
      </c>
      <c r="GF7" s="93" t="s">
        <v>57</v>
      </c>
      <c r="GG7" s="93" t="s">
        <v>57</v>
      </c>
      <c r="GH7" s="93" t="s">
        <v>57</v>
      </c>
      <c r="GI7" s="93" t="s">
        <v>57</v>
      </c>
      <c r="GJ7" s="93" t="s">
        <v>57</v>
      </c>
      <c r="GK7" s="93" t="s">
        <v>57</v>
      </c>
      <c r="GL7" s="93" t="s">
        <v>57</v>
      </c>
      <c r="GM7" s="93" t="s">
        <v>57</v>
      </c>
      <c r="GN7" s="93" t="s">
        <v>57</v>
      </c>
      <c r="GO7" s="93" t="s">
        <v>57</v>
      </c>
      <c r="GP7" s="93" t="s">
        <v>57</v>
      </c>
      <c r="GQ7" s="93" t="s">
        <v>57</v>
      </c>
      <c r="GR7" s="93" t="s">
        <v>57</v>
      </c>
      <c r="GS7" s="93" t="s">
        <v>57</v>
      </c>
      <c r="GT7" s="93" t="s">
        <v>57</v>
      </c>
      <c r="GU7" s="93" t="s">
        <v>57</v>
      </c>
      <c r="GV7" s="93" t="s">
        <v>57</v>
      </c>
      <c r="GW7" s="93" t="s">
        <v>57</v>
      </c>
      <c r="GX7" s="93" t="s">
        <v>57</v>
      </c>
      <c r="GY7" s="93" t="s">
        <v>57</v>
      </c>
      <c r="GZ7" s="93" t="s">
        <v>57</v>
      </c>
      <c r="HA7" s="93" t="s">
        <v>57</v>
      </c>
      <c r="HB7" s="93" t="s">
        <v>57</v>
      </c>
      <c r="HC7" s="93" t="s">
        <v>57</v>
      </c>
      <c r="HD7" s="93" t="s">
        <v>57</v>
      </c>
      <c r="HE7" s="93" t="s">
        <v>57</v>
      </c>
      <c r="HF7" s="93" t="s">
        <v>57</v>
      </c>
      <c r="HG7" s="93" t="s">
        <v>57</v>
      </c>
      <c r="HH7" s="93" t="s">
        <v>57</v>
      </c>
      <c r="HI7" s="93" t="s">
        <v>57</v>
      </c>
      <c r="HJ7" s="93" t="s">
        <v>57</v>
      </c>
      <c r="HK7" s="93" t="s">
        <v>57</v>
      </c>
      <c r="HL7" s="93" t="s">
        <v>57</v>
      </c>
      <c r="HM7" s="93" t="s">
        <v>57</v>
      </c>
      <c r="HN7" s="93" t="s">
        <v>57</v>
      </c>
      <c r="HO7" s="93" t="s">
        <v>57</v>
      </c>
      <c r="HP7" s="93" t="s">
        <v>57</v>
      </c>
      <c r="HQ7" s="93" t="s">
        <v>57</v>
      </c>
      <c r="HR7" s="93" t="s">
        <v>57</v>
      </c>
      <c r="HS7" s="93" t="s">
        <v>57</v>
      </c>
      <c r="HT7" s="93" t="s">
        <v>57</v>
      </c>
      <c r="HU7" s="93" t="s">
        <v>57</v>
      </c>
      <c r="HV7" s="93" t="s">
        <v>57</v>
      </c>
      <c r="HW7" s="93" t="s">
        <v>57</v>
      </c>
      <c r="HX7" s="93" t="s">
        <v>57</v>
      </c>
      <c r="HY7" s="93" t="s">
        <v>57</v>
      </c>
      <c r="HZ7" s="93" t="s">
        <v>57</v>
      </c>
      <c r="IA7" s="93" t="s">
        <v>57</v>
      </c>
      <c r="IB7" s="93" t="s">
        <v>57</v>
      </c>
      <c r="IC7" s="93" t="s">
        <v>57</v>
      </c>
      <c r="ID7" s="93" t="s">
        <v>57</v>
      </c>
      <c r="IE7" s="93" t="s">
        <v>57</v>
      </c>
      <c r="IF7" s="93" t="s">
        <v>57</v>
      </c>
      <c r="IG7" s="93" t="s">
        <v>57</v>
      </c>
      <c r="IH7" s="93" t="s">
        <v>57</v>
      </c>
      <c r="II7" s="93" t="s">
        <v>57</v>
      </c>
      <c r="IJ7" s="93" t="s">
        <v>57</v>
      </c>
      <c r="IK7" s="93" t="s">
        <v>57</v>
      </c>
      <c r="IL7" s="93" t="s">
        <v>57</v>
      </c>
      <c r="IM7" s="93" t="s">
        <v>57</v>
      </c>
      <c r="IN7" s="93" t="s">
        <v>57</v>
      </c>
      <c r="IO7" s="93" t="s">
        <v>57</v>
      </c>
      <c r="IP7" s="93" t="s">
        <v>57</v>
      </c>
      <c r="IQ7" s="93" t="s">
        <v>57</v>
      </c>
      <c r="IR7" s="93" t="s">
        <v>57</v>
      </c>
      <c r="IS7" s="93" t="s">
        <v>57</v>
      </c>
      <c r="IT7" s="93" t="s">
        <v>57</v>
      </c>
      <c r="IU7" s="93" t="s">
        <v>57</v>
      </c>
      <c r="IV7" s="93" t="s">
        <v>57</v>
      </c>
    </row>
    <row r="8" spans="1:256" ht="21" customHeight="1" x14ac:dyDescent="0.2">
      <c r="A8" s="92" t="s">
        <v>62</v>
      </c>
      <c r="B8" s="92" t="s">
        <v>57</v>
      </c>
      <c r="C8" s="93" t="s">
        <v>57</v>
      </c>
      <c r="D8" s="93" t="s">
        <v>57</v>
      </c>
      <c r="E8" s="93" t="s">
        <v>57</v>
      </c>
      <c r="F8" s="93" t="s">
        <v>57</v>
      </c>
      <c r="G8" s="93" t="s">
        <v>57</v>
      </c>
      <c r="H8" s="93" t="s">
        <v>57</v>
      </c>
      <c r="I8" s="93" t="s">
        <v>57</v>
      </c>
      <c r="J8" s="92" t="s">
        <v>1015</v>
      </c>
      <c r="K8" s="93" t="s">
        <v>57</v>
      </c>
      <c r="L8" s="93" t="s">
        <v>57</v>
      </c>
      <c r="M8" s="93" t="s">
        <v>57</v>
      </c>
      <c r="N8" s="93" t="s">
        <v>57</v>
      </c>
      <c r="O8" s="93" t="s">
        <v>57</v>
      </c>
      <c r="P8" s="93" t="s">
        <v>57</v>
      </c>
      <c r="Q8" s="93" t="s">
        <v>57</v>
      </c>
      <c r="R8" s="93" t="s">
        <v>57</v>
      </c>
      <c r="S8" s="92" t="s">
        <v>1015</v>
      </c>
      <c r="T8" s="93" t="s">
        <v>57</v>
      </c>
      <c r="U8" s="93" t="s">
        <v>57</v>
      </c>
      <c r="V8" s="93" t="s">
        <v>1016</v>
      </c>
      <c r="W8" s="93" t="s">
        <v>57</v>
      </c>
      <c r="X8" s="93" t="s">
        <v>57</v>
      </c>
      <c r="Y8" s="93" t="s">
        <v>57</v>
      </c>
      <c r="Z8" s="93" t="s">
        <v>57</v>
      </c>
      <c r="AA8" s="93" t="s">
        <v>57</v>
      </c>
      <c r="AB8" s="93" t="s">
        <v>57</v>
      </c>
      <c r="AC8" s="93" t="s">
        <v>57</v>
      </c>
      <c r="AD8" s="93" t="s">
        <v>57</v>
      </c>
      <c r="AE8" s="92" t="s">
        <v>1015</v>
      </c>
      <c r="AF8" s="92" t="s">
        <v>1015</v>
      </c>
      <c r="AG8" s="92" t="s">
        <v>1015</v>
      </c>
      <c r="AH8" s="93" t="s">
        <v>57</v>
      </c>
      <c r="AI8" s="92" t="s">
        <v>1015</v>
      </c>
      <c r="AJ8" s="92" t="s">
        <v>1015</v>
      </c>
      <c r="AK8" s="93" t="s">
        <v>57</v>
      </c>
      <c r="AL8" s="93" t="s">
        <v>57</v>
      </c>
      <c r="AM8" s="93" t="s">
        <v>57</v>
      </c>
      <c r="AN8" s="93" t="s">
        <v>57</v>
      </c>
      <c r="AO8" s="93" t="s">
        <v>57</v>
      </c>
      <c r="AP8" s="93" t="s">
        <v>57</v>
      </c>
      <c r="AQ8" s="93" t="s">
        <v>57</v>
      </c>
      <c r="AR8" s="93" t="s">
        <v>57</v>
      </c>
      <c r="AS8" s="93" t="s">
        <v>57</v>
      </c>
      <c r="AT8" s="93" t="s">
        <v>57</v>
      </c>
      <c r="AU8" s="93" t="s">
        <v>57</v>
      </c>
      <c r="AV8" s="93" t="s">
        <v>57</v>
      </c>
      <c r="AW8" s="93" t="s">
        <v>57</v>
      </c>
      <c r="AX8" s="93" t="s">
        <v>57</v>
      </c>
      <c r="AY8" s="93" t="s">
        <v>57</v>
      </c>
      <c r="AZ8" s="93" t="s">
        <v>57</v>
      </c>
      <c r="BA8" s="93" t="s">
        <v>57</v>
      </c>
      <c r="BB8" s="93" t="s">
        <v>57</v>
      </c>
      <c r="BC8" s="93" t="s">
        <v>57</v>
      </c>
      <c r="BD8" s="93" t="s">
        <v>57</v>
      </c>
      <c r="BE8" s="93" t="s">
        <v>57</v>
      </c>
      <c r="BF8" s="93" t="s">
        <v>57</v>
      </c>
      <c r="BG8" s="93" t="s">
        <v>57</v>
      </c>
      <c r="BH8" s="93" t="s">
        <v>57</v>
      </c>
      <c r="BI8" s="93" t="s">
        <v>57</v>
      </c>
      <c r="BJ8" s="93" t="s">
        <v>57</v>
      </c>
      <c r="BK8" s="93" t="s">
        <v>57</v>
      </c>
      <c r="BL8" s="93" t="s">
        <v>57</v>
      </c>
      <c r="BM8" s="93" t="s">
        <v>57</v>
      </c>
      <c r="BN8" s="93" t="s">
        <v>57</v>
      </c>
      <c r="BO8" s="93" t="s">
        <v>57</v>
      </c>
      <c r="BP8" s="93" t="s">
        <v>57</v>
      </c>
      <c r="BQ8" s="93" t="s">
        <v>57</v>
      </c>
      <c r="BR8" s="93" t="s">
        <v>57</v>
      </c>
      <c r="BS8" s="93" t="s">
        <v>57</v>
      </c>
      <c r="BT8" s="93" t="s">
        <v>57</v>
      </c>
      <c r="BU8" s="93" t="s">
        <v>57</v>
      </c>
      <c r="BV8" s="93" t="s">
        <v>57</v>
      </c>
      <c r="BW8" s="93" t="s">
        <v>57</v>
      </c>
      <c r="BX8" s="93" t="s">
        <v>57</v>
      </c>
      <c r="BY8" s="93" t="s">
        <v>57</v>
      </c>
      <c r="BZ8" s="92" t="s">
        <v>1015</v>
      </c>
      <c r="CA8" s="93" t="s">
        <v>57</v>
      </c>
      <c r="CB8" s="93" t="s">
        <v>57</v>
      </c>
      <c r="CC8" s="93" t="s">
        <v>57</v>
      </c>
      <c r="CD8" s="93" t="s">
        <v>57</v>
      </c>
      <c r="CE8" s="93" t="s">
        <v>57</v>
      </c>
      <c r="CF8" s="93" t="s">
        <v>57</v>
      </c>
      <c r="CG8" s="93" t="s">
        <v>57</v>
      </c>
      <c r="CH8" s="93" t="s">
        <v>57</v>
      </c>
      <c r="CI8" s="93" t="s">
        <v>57</v>
      </c>
      <c r="CJ8" s="93" t="s">
        <v>57</v>
      </c>
      <c r="CK8" s="93" t="s">
        <v>57</v>
      </c>
      <c r="CL8" s="93" t="s">
        <v>57</v>
      </c>
      <c r="CM8" s="93" t="s">
        <v>57</v>
      </c>
      <c r="CN8" s="93" t="s">
        <v>57</v>
      </c>
      <c r="CO8" s="93" t="s">
        <v>57</v>
      </c>
      <c r="CP8" s="93" t="s">
        <v>57</v>
      </c>
      <c r="CQ8" s="93" t="s">
        <v>57</v>
      </c>
      <c r="CR8" s="93" t="s">
        <v>57</v>
      </c>
      <c r="CS8" s="93" t="s">
        <v>57</v>
      </c>
      <c r="CT8" s="93" t="s">
        <v>57</v>
      </c>
      <c r="CU8" s="93" t="s">
        <v>57</v>
      </c>
      <c r="CV8" s="93" t="s">
        <v>57</v>
      </c>
      <c r="CW8" s="93" t="s">
        <v>57</v>
      </c>
      <c r="CX8" s="93" t="s">
        <v>57</v>
      </c>
      <c r="CY8" s="93" t="s">
        <v>57</v>
      </c>
      <c r="CZ8" s="93" t="s">
        <v>57</v>
      </c>
      <c r="DA8" s="93" t="s">
        <v>57</v>
      </c>
      <c r="DB8" s="93" t="s">
        <v>57</v>
      </c>
      <c r="DC8" s="93" t="s">
        <v>57</v>
      </c>
      <c r="DD8" s="93" t="s">
        <v>57</v>
      </c>
      <c r="DE8" s="93" t="s">
        <v>57</v>
      </c>
      <c r="DF8" s="93" t="s">
        <v>57</v>
      </c>
      <c r="DG8" s="93" t="s">
        <v>57</v>
      </c>
      <c r="DH8" s="93" t="s">
        <v>57</v>
      </c>
      <c r="DI8" s="93" t="s">
        <v>57</v>
      </c>
      <c r="DJ8" s="93" t="s">
        <v>57</v>
      </c>
      <c r="DK8" s="93" t="s">
        <v>57</v>
      </c>
      <c r="DL8" s="93" t="s">
        <v>57</v>
      </c>
      <c r="DM8" s="93" t="s">
        <v>57</v>
      </c>
      <c r="DN8" s="93" t="s">
        <v>57</v>
      </c>
      <c r="DO8" s="93" t="s">
        <v>57</v>
      </c>
      <c r="DP8" s="93" t="s">
        <v>57</v>
      </c>
      <c r="DQ8" s="93" t="s">
        <v>57</v>
      </c>
      <c r="DR8" s="93" t="s">
        <v>57</v>
      </c>
      <c r="DS8" s="93" t="s">
        <v>57</v>
      </c>
      <c r="DT8" s="93" t="s">
        <v>57</v>
      </c>
      <c r="DU8" s="93" t="s">
        <v>57</v>
      </c>
      <c r="DV8" s="93" t="s">
        <v>57</v>
      </c>
      <c r="DW8" s="93" t="s">
        <v>57</v>
      </c>
      <c r="DX8" s="93" t="s">
        <v>57</v>
      </c>
      <c r="DY8" s="93" t="s">
        <v>57</v>
      </c>
      <c r="DZ8" s="98" t="s">
        <v>1015</v>
      </c>
      <c r="EA8" s="93" t="s">
        <v>57</v>
      </c>
      <c r="EB8" s="93" t="s">
        <v>57</v>
      </c>
      <c r="EC8" s="93" t="s">
        <v>57</v>
      </c>
      <c r="ED8" s="93" t="s">
        <v>57</v>
      </c>
      <c r="EE8" s="93" t="s">
        <v>57</v>
      </c>
      <c r="EF8" s="93" t="s">
        <v>57</v>
      </c>
      <c r="EG8" s="93" t="s">
        <v>57</v>
      </c>
      <c r="EH8" s="93" t="s">
        <v>57</v>
      </c>
      <c r="EI8" s="93" t="s">
        <v>57</v>
      </c>
      <c r="EJ8" s="93" t="s">
        <v>57</v>
      </c>
      <c r="EK8" s="93" t="s">
        <v>57</v>
      </c>
      <c r="EL8" s="93" t="s">
        <v>57</v>
      </c>
      <c r="EM8" s="93" t="s">
        <v>57</v>
      </c>
      <c r="EN8" s="93" t="s">
        <v>57</v>
      </c>
      <c r="EO8" s="93" t="s">
        <v>57</v>
      </c>
      <c r="EP8" s="93" t="s">
        <v>57</v>
      </c>
      <c r="EQ8" s="93" t="s">
        <v>57</v>
      </c>
      <c r="ER8" s="93" t="s">
        <v>57</v>
      </c>
      <c r="ES8" s="93" t="s">
        <v>57</v>
      </c>
      <c r="ET8" s="98" t="s">
        <v>1015</v>
      </c>
      <c r="EU8" s="93" t="s">
        <v>57</v>
      </c>
      <c r="EV8" s="93" t="s">
        <v>57</v>
      </c>
      <c r="EW8" s="93" t="s">
        <v>57</v>
      </c>
      <c r="EX8" s="93" t="s">
        <v>57</v>
      </c>
      <c r="EY8" s="93" t="s">
        <v>57</v>
      </c>
      <c r="EZ8" s="98" t="s">
        <v>1015</v>
      </c>
      <c r="FA8" s="93" t="s">
        <v>57</v>
      </c>
      <c r="FB8" s="93" t="s">
        <v>57</v>
      </c>
      <c r="FC8" s="93" t="s">
        <v>57</v>
      </c>
      <c r="FD8" s="93" t="s">
        <v>57</v>
      </c>
      <c r="FE8" s="93" t="s">
        <v>57</v>
      </c>
      <c r="FF8" s="93" t="s">
        <v>57</v>
      </c>
      <c r="FG8" s="93" t="s">
        <v>57</v>
      </c>
      <c r="FH8" s="93" t="s">
        <v>1017</v>
      </c>
      <c r="FI8" s="93" t="s">
        <v>57</v>
      </c>
      <c r="FJ8" s="93" t="s">
        <v>57</v>
      </c>
      <c r="FK8" s="93" t="s">
        <v>57</v>
      </c>
      <c r="FL8" s="93" t="s">
        <v>57</v>
      </c>
      <c r="FM8" s="93" t="s">
        <v>57</v>
      </c>
      <c r="FN8" s="93" t="s">
        <v>57</v>
      </c>
      <c r="FO8" s="93" t="s">
        <v>57</v>
      </c>
      <c r="FP8" s="93" t="s">
        <v>57</v>
      </c>
      <c r="FQ8" s="93" t="s">
        <v>57</v>
      </c>
      <c r="FR8" s="93" t="s">
        <v>57</v>
      </c>
      <c r="FS8" s="93" t="s">
        <v>57</v>
      </c>
      <c r="FT8" s="93" t="s">
        <v>57</v>
      </c>
      <c r="FU8" s="93" t="s">
        <v>57</v>
      </c>
      <c r="FV8" s="93" t="s">
        <v>57</v>
      </c>
      <c r="FW8" s="93" t="s">
        <v>57</v>
      </c>
      <c r="FX8" s="93" t="s">
        <v>57</v>
      </c>
      <c r="FY8" s="93" t="s">
        <v>57</v>
      </c>
      <c r="FZ8" s="93" t="s">
        <v>57</v>
      </c>
      <c r="GA8" s="93" t="s">
        <v>57</v>
      </c>
      <c r="GB8" s="93" t="s">
        <v>57</v>
      </c>
      <c r="GC8" s="93" t="s">
        <v>57</v>
      </c>
      <c r="GD8" s="93" t="s">
        <v>57</v>
      </c>
      <c r="GE8" s="93" t="s">
        <v>57</v>
      </c>
      <c r="GF8" s="93" t="s">
        <v>57</v>
      </c>
      <c r="GG8" s="93" t="s">
        <v>57</v>
      </c>
      <c r="GH8" s="93" t="s">
        <v>57</v>
      </c>
      <c r="GI8" s="93" t="s">
        <v>57</v>
      </c>
      <c r="GJ8" s="93" t="s">
        <v>57</v>
      </c>
      <c r="GK8" s="93" t="s">
        <v>57</v>
      </c>
      <c r="GL8" s="93" t="s">
        <v>57</v>
      </c>
      <c r="GM8" s="93" t="s">
        <v>57</v>
      </c>
      <c r="GN8" s="93" t="s">
        <v>57</v>
      </c>
      <c r="GO8" s="93" t="s">
        <v>57</v>
      </c>
      <c r="GP8" s="93" t="s">
        <v>57</v>
      </c>
      <c r="GQ8" s="93" t="s">
        <v>57</v>
      </c>
      <c r="GR8" s="93" t="s">
        <v>57</v>
      </c>
      <c r="GS8" s="93" t="s">
        <v>57</v>
      </c>
      <c r="GT8" s="93" t="s">
        <v>57</v>
      </c>
      <c r="GU8" s="93" t="s">
        <v>57</v>
      </c>
      <c r="GV8" s="93" t="s">
        <v>57</v>
      </c>
      <c r="GW8" s="93" t="s">
        <v>57</v>
      </c>
      <c r="GX8" s="93" t="s">
        <v>57</v>
      </c>
      <c r="GY8" s="93" t="s">
        <v>57</v>
      </c>
      <c r="GZ8" s="93" t="s">
        <v>57</v>
      </c>
      <c r="HA8" s="93" t="s">
        <v>57</v>
      </c>
      <c r="HB8" s="93" t="s">
        <v>57</v>
      </c>
      <c r="HC8" s="93" t="s">
        <v>57</v>
      </c>
      <c r="HD8" s="93" t="s">
        <v>57</v>
      </c>
      <c r="HE8" s="93" t="s">
        <v>57</v>
      </c>
      <c r="HF8" s="93" t="s">
        <v>57</v>
      </c>
      <c r="HG8" s="93" t="s">
        <v>57</v>
      </c>
      <c r="HH8" s="93" t="s">
        <v>57</v>
      </c>
      <c r="HI8" s="93" t="s">
        <v>57</v>
      </c>
      <c r="HJ8" s="93" t="s">
        <v>57</v>
      </c>
      <c r="HK8" s="93" t="s">
        <v>57</v>
      </c>
      <c r="HL8" s="93" t="s">
        <v>57</v>
      </c>
      <c r="HM8" s="93" t="s">
        <v>57</v>
      </c>
      <c r="HN8" s="93" t="s">
        <v>57</v>
      </c>
      <c r="HO8" s="93" t="s">
        <v>57</v>
      </c>
      <c r="HP8" s="93" t="s">
        <v>57</v>
      </c>
      <c r="HQ8" s="93" t="s">
        <v>57</v>
      </c>
      <c r="HR8" s="93" t="s">
        <v>57</v>
      </c>
      <c r="HS8" s="93" t="s">
        <v>57</v>
      </c>
      <c r="HT8" s="93" t="s">
        <v>57</v>
      </c>
      <c r="HU8" s="93" t="s">
        <v>57</v>
      </c>
      <c r="HV8" s="93" t="s">
        <v>57</v>
      </c>
      <c r="HW8" s="93" t="s">
        <v>57</v>
      </c>
      <c r="HX8" s="93" t="s">
        <v>57</v>
      </c>
      <c r="HY8" s="93" t="s">
        <v>57</v>
      </c>
      <c r="HZ8" s="93" t="s">
        <v>57</v>
      </c>
      <c r="IA8" s="93" t="s">
        <v>57</v>
      </c>
      <c r="IB8" s="93" t="s">
        <v>57</v>
      </c>
      <c r="IC8" s="93" t="s">
        <v>57</v>
      </c>
      <c r="ID8" s="93" t="s">
        <v>57</v>
      </c>
      <c r="IE8" s="93" t="s">
        <v>57</v>
      </c>
      <c r="IF8" s="93" t="s">
        <v>57</v>
      </c>
      <c r="IG8" s="93" t="s">
        <v>57</v>
      </c>
      <c r="IH8" s="93" t="s">
        <v>57</v>
      </c>
      <c r="II8" s="93" t="s">
        <v>57</v>
      </c>
      <c r="IJ8" s="93" t="s">
        <v>57</v>
      </c>
      <c r="IK8" s="93" t="s">
        <v>57</v>
      </c>
      <c r="IL8" s="93" t="s">
        <v>57</v>
      </c>
      <c r="IM8" s="93" t="s">
        <v>57</v>
      </c>
      <c r="IN8" s="93" t="s">
        <v>57</v>
      </c>
      <c r="IO8" s="93" t="s">
        <v>57</v>
      </c>
      <c r="IP8" s="93" t="s">
        <v>57</v>
      </c>
      <c r="IQ8" s="93" t="s">
        <v>57</v>
      </c>
      <c r="IR8" s="93" t="s">
        <v>57</v>
      </c>
      <c r="IS8" s="93" t="s">
        <v>57</v>
      </c>
      <c r="IT8" s="93" t="s">
        <v>57</v>
      </c>
      <c r="IU8" s="93" t="s">
        <v>57</v>
      </c>
      <c r="IV8" s="93" t="s">
        <v>57</v>
      </c>
    </row>
    <row r="9" spans="1:256" ht="21" customHeight="1" x14ac:dyDescent="0.2">
      <c r="A9" s="92" t="s">
        <v>65</v>
      </c>
      <c r="B9" s="92" t="s">
        <v>57</v>
      </c>
      <c r="C9" s="93" t="s">
        <v>57</v>
      </c>
      <c r="D9" s="93" t="s">
        <v>57</v>
      </c>
      <c r="E9" s="93" t="s">
        <v>57</v>
      </c>
      <c r="F9" s="93" t="s">
        <v>57</v>
      </c>
      <c r="G9" s="93" t="s">
        <v>57</v>
      </c>
      <c r="H9" s="93" t="s">
        <v>57</v>
      </c>
      <c r="I9" s="93" t="s">
        <v>57</v>
      </c>
      <c r="J9" s="93" t="s">
        <v>57</v>
      </c>
      <c r="K9" s="92" t="s">
        <v>1015</v>
      </c>
      <c r="L9" s="93" t="s">
        <v>57</v>
      </c>
      <c r="M9" s="93" t="s">
        <v>57</v>
      </c>
      <c r="N9" s="93" t="s">
        <v>57</v>
      </c>
      <c r="O9" s="93" t="s">
        <v>57</v>
      </c>
      <c r="P9" s="93" t="s">
        <v>57</v>
      </c>
      <c r="Q9" s="93" t="s">
        <v>57</v>
      </c>
      <c r="R9" s="93" t="s">
        <v>57</v>
      </c>
      <c r="S9" s="93" t="s">
        <v>57</v>
      </c>
      <c r="T9" s="93" t="s">
        <v>57</v>
      </c>
      <c r="U9" s="93" t="s">
        <v>57</v>
      </c>
      <c r="V9" s="93" t="s">
        <v>57</v>
      </c>
      <c r="W9" s="93" t="s">
        <v>57</v>
      </c>
      <c r="X9" s="93" t="s">
        <v>57</v>
      </c>
      <c r="Y9" s="93" t="s">
        <v>57</v>
      </c>
      <c r="Z9" s="93" t="s">
        <v>57</v>
      </c>
      <c r="AA9" s="93" t="s">
        <v>57</v>
      </c>
      <c r="AB9" s="93" t="s">
        <v>57</v>
      </c>
      <c r="AC9" s="93" t="s">
        <v>57</v>
      </c>
      <c r="AD9" s="93" t="s">
        <v>57</v>
      </c>
      <c r="AE9" s="93" t="s">
        <v>57</v>
      </c>
      <c r="AF9" s="93" t="s">
        <v>57</v>
      </c>
      <c r="AG9" s="93" t="s">
        <v>57</v>
      </c>
      <c r="AH9" s="93" t="s">
        <v>57</v>
      </c>
      <c r="AI9" s="93" t="s">
        <v>57</v>
      </c>
      <c r="AJ9" s="93" t="s">
        <v>57</v>
      </c>
      <c r="AK9" s="93" t="s">
        <v>57</v>
      </c>
      <c r="AL9" s="93" t="s">
        <v>57</v>
      </c>
      <c r="AM9" s="93" t="s">
        <v>57</v>
      </c>
      <c r="AN9" s="93" t="s">
        <v>57</v>
      </c>
      <c r="AO9" s="93" t="s">
        <v>57</v>
      </c>
      <c r="AP9" s="93" t="s">
        <v>57</v>
      </c>
      <c r="AQ9" s="93" t="s">
        <v>57</v>
      </c>
      <c r="AR9" s="93" t="s">
        <v>57</v>
      </c>
      <c r="AS9" s="93" t="s">
        <v>57</v>
      </c>
      <c r="AT9" s="93" t="s">
        <v>57</v>
      </c>
      <c r="AU9" s="93" t="s">
        <v>57</v>
      </c>
      <c r="AV9" s="93" t="s">
        <v>57</v>
      </c>
      <c r="AW9" s="93" t="s">
        <v>57</v>
      </c>
      <c r="AX9" s="93" t="s">
        <v>57</v>
      </c>
      <c r="AY9" s="93" t="s">
        <v>57</v>
      </c>
      <c r="AZ9" s="93" t="s">
        <v>57</v>
      </c>
      <c r="BA9" s="93" t="s">
        <v>57</v>
      </c>
      <c r="BB9" s="93" t="s">
        <v>57</v>
      </c>
      <c r="BC9" s="93" t="s">
        <v>57</v>
      </c>
      <c r="BD9" s="93" t="s">
        <v>57</v>
      </c>
      <c r="BE9" s="93" t="s">
        <v>57</v>
      </c>
      <c r="BF9" s="93" t="s">
        <v>57</v>
      </c>
      <c r="BG9" s="93" t="s">
        <v>57</v>
      </c>
      <c r="BH9" s="93" t="s">
        <v>57</v>
      </c>
      <c r="BI9" s="93" t="s">
        <v>57</v>
      </c>
      <c r="BJ9" s="93" t="s">
        <v>57</v>
      </c>
      <c r="BK9" s="93" t="s">
        <v>57</v>
      </c>
      <c r="BL9" s="93" t="s">
        <v>57</v>
      </c>
      <c r="BM9" s="93" t="s">
        <v>57</v>
      </c>
      <c r="BN9" s="93" t="s">
        <v>57</v>
      </c>
      <c r="BO9" s="93" t="s">
        <v>57</v>
      </c>
      <c r="BP9" s="93" t="s">
        <v>57</v>
      </c>
      <c r="BQ9" s="93" t="s">
        <v>57</v>
      </c>
      <c r="BR9" s="93" t="s">
        <v>57</v>
      </c>
      <c r="BS9" s="93" t="s">
        <v>57</v>
      </c>
      <c r="BT9" s="93" t="s">
        <v>57</v>
      </c>
      <c r="BU9" s="93" t="s">
        <v>57</v>
      </c>
      <c r="BV9" s="93" t="s">
        <v>57</v>
      </c>
      <c r="BW9" s="93" t="s">
        <v>57</v>
      </c>
      <c r="BX9" s="93" t="s">
        <v>57</v>
      </c>
      <c r="BY9" s="93" t="s">
        <v>57</v>
      </c>
      <c r="BZ9" s="92" t="s">
        <v>1015</v>
      </c>
      <c r="CA9" s="93" t="s">
        <v>57</v>
      </c>
      <c r="CB9" s="93" t="s">
        <v>57</v>
      </c>
      <c r="CC9" s="92" t="s">
        <v>1015</v>
      </c>
      <c r="CD9" s="93" t="s">
        <v>57</v>
      </c>
      <c r="CE9" s="93" t="s">
        <v>57</v>
      </c>
      <c r="CF9" s="93" t="s">
        <v>57</v>
      </c>
      <c r="CG9" s="93" t="s">
        <v>57</v>
      </c>
      <c r="CH9" s="93" t="s">
        <v>57</v>
      </c>
      <c r="CI9" s="93" t="s">
        <v>57</v>
      </c>
      <c r="CJ9" s="93" t="s">
        <v>57</v>
      </c>
      <c r="CK9" s="93" t="s">
        <v>57</v>
      </c>
      <c r="CL9" s="93" t="s">
        <v>57</v>
      </c>
      <c r="CM9" s="93" t="s">
        <v>57</v>
      </c>
      <c r="CN9" s="93" t="s">
        <v>57</v>
      </c>
      <c r="CO9" s="93" t="s">
        <v>57</v>
      </c>
      <c r="CP9" s="93" t="s">
        <v>57</v>
      </c>
      <c r="CQ9" s="93" t="s">
        <v>57</v>
      </c>
      <c r="CR9" s="93" t="s">
        <v>57</v>
      </c>
      <c r="CS9" s="93" t="s">
        <v>57</v>
      </c>
      <c r="CT9" s="93" t="s">
        <v>57</v>
      </c>
      <c r="CU9" s="93" t="s">
        <v>57</v>
      </c>
      <c r="CV9" s="93" t="s">
        <v>57</v>
      </c>
      <c r="CW9" s="93" t="s">
        <v>57</v>
      </c>
      <c r="CX9" s="93" t="s">
        <v>57</v>
      </c>
      <c r="CY9" s="93" t="s">
        <v>57</v>
      </c>
      <c r="CZ9" s="93" t="s">
        <v>57</v>
      </c>
      <c r="DA9" s="93" t="s">
        <v>57</v>
      </c>
      <c r="DB9" s="93" t="s">
        <v>57</v>
      </c>
      <c r="DC9" s="93" t="s">
        <v>57</v>
      </c>
      <c r="DD9" s="93" t="s">
        <v>57</v>
      </c>
      <c r="DE9" s="93" t="s">
        <v>57</v>
      </c>
      <c r="DF9" s="93" t="s">
        <v>57</v>
      </c>
      <c r="DG9" s="93" t="s">
        <v>57</v>
      </c>
      <c r="DH9" s="93" t="s">
        <v>57</v>
      </c>
      <c r="DI9" s="93" t="s">
        <v>57</v>
      </c>
      <c r="DJ9" s="93" t="s">
        <v>57</v>
      </c>
      <c r="DK9" s="93" t="s">
        <v>57</v>
      </c>
      <c r="DL9" s="93" t="s">
        <v>57</v>
      </c>
      <c r="DM9" s="93" t="s">
        <v>57</v>
      </c>
      <c r="DN9" s="93" t="s">
        <v>57</v>
      </c>
      <c r="DO9" s="93" t="s">
        <v>57</v>
      </c>
      <c r="DP9" s="93" t="s">
        <v>57</v>
      </c>
      <c r="DQ9" s="93" t="s">
        <v>57</v>
      </c>
      <c r="DR9" s="93" t="s">
        <v>57</v>
      </c>
      <c r="DS9" s="93" t="s">
        <v>57</v>
      </c>
      <c r="DT9" s="93" t="s">
        <v>57</v>
      </c>
      <c r="DU9" s="93" t="s">
        <v>57</v>
      </c>
      <c r="DV9" s="93" t="s">
        <v>57</v>
      </c>
      <c r="DW9" s="93" t="s">
        <v>57</v>
      </c>
      <c r="DX9" s="93" t="s">
        <v>57</v>
      </c>
      <c r="DY9" s="93" t="s">
        <v>57</v>
      </c>
      <c r="DZ9" s="93" t="s">
        <v>57</v>
      </c>
      <c r="EA9" s="93" t="s">
        <v>57</v>
      </c>
      <c r="EB9" s="93" t="s">
        <v>57</v>
      </c>
      <c r="EC9" s="93" t="s">
        <v>57</v>
      </c>
      <c r="ED9" s="93" t="s">
        <v>57</v>
      </c>
      <c r="EE9" s="93" t="s">
        <v>57</v>
      </c>
      <c r="EF9" s="93" t="s">
        <v>57</v>
      </c>
      <c r="EG9" s="93" t="s">
        <v>57</v>
      </c>
      <c r="EH9" s="93" t="s">
        <v>57</v>
      </c>
      <c r="EI9" s="93" t="s">
        <v>57</v>
      </c>
      <c r="EJ9" s="93" t="s">
        <v>57</v>
      </c>
      <c r="EK9" s="93" t="s">
        <v>57</v>
      </c>
      <c r="EL9" s="93" t="s">
        <v>57</v>
      </c>
      <c r="EM9" s="93" t="s">
        <v>57</v>
      </c>
      <c r="EN9" s="93" t="s">
        <v>57</v>
      </c>
      <c r="EO9" s="93" t="s">
        <v>57</v>
      </c>
      <c r="EP9" s="93" t="s">
        <v>57</v>
      </c>
      <c r="EQ9" s="93" t="s">
        <v>57</v>
      </c>
      <c r="ER9" s="93" t="s">
        <v>57</v>
      </c>
      <c r="ES9" s="93" t="s">
        <v>57</v>
      </c>
      <c r="ET9" s="93" t="s">
        <v>57</v>
      </c>
      <c r="EU9" s="93" t="s">
        <v>57</v>
      </c>
      <c r="EV9" s="93" t="s">
        <v>57</v>
      </c>
      <c r="EW9" s="93" t="s">
        <v>57</v>
      </c>
      <c r="EX9" s="93" t="s">
        <v>57</v>
      </c>
      <c r="EY9" s="93" t="s">
        <v>57</v>
      </c>
      <c r="EZ9" s="93" t="s">
        <v>57</v>
      </c>
      <c r="FA9" s="93" t="s">
        <v>57</v>
      </c>
      <c r="FB9" s="93" t="s">
        <v>57</v>
      </c>
      <c r="FC9" s="93" t="s">
        <v>57</v>
      </c>
      <c r="FD9" s="93" t="s">
        <v>57</v>
      </c>
      <c r="FE9" s="93" t="s">
        <v>57</v>
      </c>
      <c r="FF9" s="93" t="s">
        <v>57</v>
      </c>
      <c r="FG9" s="93" t="s">
        <v>57</v>
      </c>
      <c r="FH9" s="93" t="s">
        <v>57</v>
      </c>
      <c r="FI9" s="93" t="s">
        <v>57</v>
      </c>
      <c r="FJ9" s="93" t="s">
        <v>57</v>
      </c>
      <c r="FK9" s="93" t="s">
        <v>57</v>
      </c>
      <c r="FL9" s="93" t="s">
        <v>57</v>
      </c>
      <c r="FM9" s="93" t="s">
        <v>57</v>
      </c>
      <c r="FN9" s="93" t="s">
        <v>57</v>
      </c>
      <c r="FO9" s="93" t="s">
        <v>57</v>
      </c>
      <c r="FP9" s="93" t="s">
        <v>57</v>
      </c>
      <c r="FQ9" s="93" t="s">
        <v>57</v>
      </c>
      <c r="FR9" s="93" t="s">
        <v>57</v>
      </c>
      <c r="FS9" s="93" t="s">
        <v>57</v>
      </c>
      <c r="FT9" s="93" t="s">
        <v>57</v>
      </c>
      <c r="FU9" s="93" t="s">
        <v>57</v>
      </c>
      <c r="FV9" s="93" t="s">
        <v>57</v>
      </c>
      <c r="FW9" s="93" t="s">
        <v>57</v>
      </c>
      <c r="FX9" s="93" t="s">
        <v>57</v>
      </c>
      <c r="FY9" s="93" t="s">
        <v>57</v>
      </c>
      <c r="FZ9" s="93" t="s">
        <v>57</v>
      </c>
      <c r="GA9" s="93" t="s">
        <v>57</v>
      </c>
      <c r="GB9" s="93" t="s">
        <v>57</v>
      </c>
      <c r="GC9" s="93" t="s">
        <v>57</v>
      </c>
      <c r="GD9" s="93" t="s">
        <v>57</v>
      </c>
      <c r="GE9" s="93" t="s">
        <v>57</v>
      </c>
      <c r="GF9" s="93" t="s">
        <v>57</v>
      </c>
      <c r="GG9" s="93" t="s">
        <v>57</v>
      </c>
      <c r="GH9" s="93" t="s">
        <v>57</v>
      </c>
      <c r="GI9" s="93" t="s">
        <v>57</v>
      </c>
      <c r="GJ9" s="93" t="s">
        <v>57</v>
      </c>
      <c r="GK9" s="93" t="s">
        <v>57</v>
      </c>
      <c r="GL9" s="93" t="s">
        <v>57</v>
      </c>
      <c r="GM9" s="93" t="s">
        <v>57</v>
      </c>
      <c r="GN9" s="93" t="s">
        <v>57</v>
      </c>
      <c r="GO9" s="93" t="s">
        <v>57</v>
      </c>
      <c r="GP9" s="93" t="s">
        <v>57</v>
      </c>
      <c r="GQ9" s="93" t="s">
        <v>57</v>
      </c>
      <c r="GR9" s="93" t="s">
        <v>57</v>
      </c>
      <c r="GS9" s="93" t="s">
        <v>57</v>
      </c>
      <c r="GT9" s="93" t="s">
        <v>57</v>
      </c>
      <c r="GU9" s="93" t="s">
        <v>57</v>
      </c>
      <c r="GV9" s="93" t="s">
        <v>57</v>
      </c>
      <c r="GW9" s="93" t="s">
        <v>57</v>
      </c>
      <c r="GX9" s="93" t="s">
        <v>57</v>
      </c>
      <c r="GY9" s="93" t="s">
        <v>57</v>
      </c>
      <c r="GZ9" s="93" t="s">
        <v>57</v>
      </c>
      <c r="HA9" s="93" t="s">
        <v>57</v>
      </c>
      <c r="HB9" s="93" t="s">
        <v>57</v>
      </c>
      <c r="HC9" s="93" t="s">
        <v>57</v>
      </c>
      <c r="HD9" s="93" t="s">
        <v>57</v>
      </c>
      <c r="HE9" s="93" t="s">
        <v>57</v>
      </c>
      <c r="HF9" s="93" t="s">
        <v>57</v>
      </c>
      <c r="HG9" s="93" t="s">
        <v>57</v>
      </c>
      <c r="HH9" s="93" t="s">
        <v>57</v>
      </c>
      <c r="HI9" s="93" t="s">
        <v>57</v>
      </c>
      <c r="HJ9" s="93" t="s">
        <v>57</v>
      </c>
      <c r="HK9" s="93" t="s">
        <v>57</v>
      </c>
      <c r="HL9" s="93" t="s">
        <v>57</v>
      </c>
      <c r="HM9" s="93" t="s">
        <v>57</v>
      </c>
      <c r="HN9" s="93" t="s">
        <v>57</v>
      </c>
      <c r="HO9" s="93" t="s">
        <v>57</v>
      </c>
      <c r="HP9" s="93" t="s">
        <v>57</v>
      </c>
      <c r="HQ9" s="93" t="s">
        <v>57</v>
      </c>
      <c r="HR9" s="93" t="s">
        <v>57</v>
      </c>
      <c r="HS9" s="93" t="s">
        <v>57</v>
      </c>
      <c r="HT9" s="93" t="s">
        <v>57</v>
      </c>
      <c r="HU9" s="93" t="s">
        <v>57</v>
      </c>
      <c r="HV9" s="93" t="s">
        <v>57</v>
      </c>
      <c r="HW9" s="93" t="s">
        <v>57</v>
      </c>
      <c r="HX9" s="93" t="s">
        <v>57</v>
      </c>
      <c r="HY9" s="93" t="s">
        <v>57</v>
      </c>
      <c r="HZ9" s="93" t="s">
        <v>57</v>
      </c>
      <c r="IA9" s="93" t="s">
        <v>57</v>
      </c>
      <c r="IB9" s="93" t="s">
        <v>57</v>
      </c>
      <c r="IC9" s="93" t="s">
        <v>57</v>
      </c>
      <c r="ID9" s="93" t="s">
        <v>57</v>
      </c>
      <c r="IE9" s="93" t="s">
        <v>57</v>
      </c>
      <c r="IF9" s="93" t="s">
        <v>57</v>
      </c>
      <c r="IG9" s="93" t="s">
        <v>57</v>
      </c>
      <c r="IH9" s="93" t="s">
        <v>57</v>
      </c>
      <c r="II9" s="93" t="s">
        <v>57</v>
      </c>
      <c r="IJ9" s="93" t="s">
        <v>57</v>
      </c>
      <c r="IK9" s="93" t="s">
        <v>57</v>
      </c>
      <c r="IL9" s="93" t="s">
        <v>57</v>
      </c>
      <c r="IM9" s="93" t="s">
        <v>57</v>
      </c>
      <c r="IN9" s="93" t="s">
        <v>57</v>
      </c>
      <c r="IO9" s="93" t="s">
        <v>57</v>
      </c>
      <c r="IP9" s="93" t="s">
        <v>57</v>
      </c>
      <c r="IQ9" s="93" t="s">
        <v>57</v>
      </c>
      <c r="IR9" s="93" t="s">
        <v>57</v>
      </c>
      <c r="IS9" s="93" t="s">
        <v>57</v>
      </c>
      <c r="IT9" s="93" t="s">
        <v>57</v>
      </c>
      <c r="IU9" s="93" t="s">
        <v>57</v>
      </c>
      <c r="IV9" s="93" t="s">
        <v>57</v>
      </c>
    </row>
    <row r="10" spans="1:256" ht="21" customHeight="1" x14ac:dyDescent="0.2">
      <c r="A10" s="94" t="s">
        <v>68</v>
      </c>
      <c r="B10" s="92" t="s">
        <v>57</v>
      </c>
      <c r="C10" s="93" t="s">
        <v>57</v>
      </c>
      <c r="D10" s="93" t="s">
        <v>69</v>
      </c>
      <c r="E10" s="93" t="s">
        <v>69</v>
      </c>
      <c r="F10" s="93" t="s">
        <v>57</v>
      </c>
      <c r="G10" s="93" t="s">
        <v>57</v>
      </c>
      <c r="H10" s="93" t="s">
        <v>57</v>
      </c>
      <c r="I10" s="92" t="s">
        <v>1015</v>
      </c>
      <c r="J10" s="93" t="s">
        <v>57</v>
      </c>
      <c r="K10" s="93" t="s">
        <v>57</v>
      </c>
      <c r="L10" s="98" t="s">
        <v>1018</v>
      </c>
      <c r="M10" s="92" t="s">
        <v>1015</v>
      </c>
      <c r="N10" s="93" t="s">
        <v>57</v>
      </c>
      <c r="O10" s="93" t="s">
        <v>57</v>
      </c>
      <c r="P10" s="98" t="s">
        <v>1019</v>
      </c>
      <c r="Q10" s="93" t="s">
        <v>57</v>
      </c>
      <c r="R10" s="93" t="s">
        <v>57</v>
      </c>
      <c r="S10" s="93" t="s">
        <v>57</v>
      </c>
      <c r="T10" s="93" t="s">
        <v>57</v>
      </c>
      <c r="U10" s="93" t="s">
        <v>57</v>
      </c>
      <c r="V10" s="92" t="s">
        <v>1015</v>
      </c>
      <c r="W10" s="93" t="s">
        <v>57</v>
      </c>
      <c r="X10" s="93" t="s">
        <v>57</v>
      </c>
      <c r="Y10" s="93" t="s">
        <v>57</v>
      </c>
      <c r="Z10" s="93" t="s">
        <v>57</v>
      </c>
      <c r="AA10" s="92" t="s">
        <v>1015</v>
      </c>
      <c r="AB10" s="93" t="s">
        <v>57</v>
      </c>
      <c r="AC10" s="93" t="s">
        <v>57</v>
      </c>
      <c r="AD10" s="93" t="s">
        <v>57</v>
      </c>
      <c r="AE10" s="93" t="s">
        <v>57</v>
      </c>
      <c r="AF10" s="93" t="s">
        <v>1020</v>
      </c>
      <c r="AG10" s="93" t="s">
        <v>1021</v>
      </c>
      <c r="AH10" s="92" t="s">
        <v>1015</v>
      </c>
      <c r="AI10" s="93" t="s">
        <v>1022</v>
      </c>
      <c r="AJ10" s="93" t="s">
        <v>1022</v>
      </c>
      <c r="AK10" s="93" t="s">
        <v>57</v>
      </c>
      <c r="AL10" s="93" t="s">
        <v>57</v>
      </c>
      <c r="AM10" s="93" t="s">
        <v>57</v>
      </c>
      <c r="AN10" s="93" t="s">
        <v>57</v>
      </c>
      <c r="AO10" s="93" t="s">
        <v>1023</v>
      </c>
      <c r="AP10" s="92" t="s">
        <v>1015</v>
      </c>
      <c r="AQ10" s="93" t="s">
        <v>57</v>
      </c>
      <c r="AR10" s="93" t="s">
        <v>57</v>
      </c>
      <c r="AS10" s="93" t="s">
        <v>57</v>
      </c>
      <c r="AT10" s="93" t="s">
        <v>57</v>
      </c>
      <c r="AU10" s="93" t="s">
        <v>57</v>
      </c>
      <c r="AV10" s="93" t="s">
        <v>57</v>
      </c>
      <c r="AW10" s="93" t="s">
        <v>57</v>
      </c>
      <c r="AX10" s="93" t="s">
        <v>57</v>
      </c>
      <c r="AY10" s="98" t="s">
        <v>1024</v>
      </c>
      <c r="AZ10" s="98" t="s">
        <v>1025</v>
      </c>
      <c r="BA10" s="93" t="s">
        <v>57</v>
      </c>
      <c r="BB10" s="98" t="s">
        <v>1026</v>
      </c>
      <c r="BC10" s="93" t="s">
        <v>57</v>
      </c>
      <c r="BD10" s="93" t="s">
        <v>57</v>
      </c>
      <c r="BE10" s="93" t="s">
        <v>57</v>
      </c>
      <c r="BF10" s="93" t="s">
        <v>57</v>
      </c>
      <c r="BG10" s="93" t="s">
        <v>69</v>
      </c>
      <c r="BH10" s="93" t="s">
        <v>57</v>
      </c>
      <c r="BI10" s="93" t="s">
        <v>57</v>
      </c>
      <c r="BJ10" s="92" t="s">
        <v>1015</v>
      </c>
      <c r="BK10" s="92" t="s">
        <v>1015</v>
      </c>
      <c r="BL10" s="93" t="s">
        <v>57</v>
      </c>
      <c r="BM10" s="93" t="s">
        <v>1027</v>
      </c>
      <c r="BN10" s="93" t="s">
        <v>69</v>
      </c>
      <c r="BO10" s="93" t="s">
        <v>57</v>
      </c>
      <c r="BP10" s="93" t="s">
        <v>57</v>
      </c>
      <c r="BQ10" s="93" t="s">
        <v>57</v>
      </c>
      <c r="BR10" s="93" t="s">
        <v>57</v>
      </c>
      <c r="BS10" s="93" t="s">
        <v>57</v>
      </c>
      <c r="BT10" s="93" t="s">
        <v>57</v>
      </c>
      <c r="BU10" s="93" t="s">
        <v>57</v>
      </c>
      <c r="BV10" s="92" t="s">
        <v>1015</v>
      </c>
      <c r="BW10" s="93" t="s">
        <v>57</v>
      </c>
      <c r="BX10" s="92" t="s">
        <v>1015</v>
      </c>
      <c r="BY10" s="93" t="s">
        <v>57</v>
      </c>
      <c r="BZ10" s="93" t="s">
        <v>57</v>
      </c>
      <c r="CA10" s="93" t="s">
        <v>1028</v>
      </c>
      <c r="CB10" s="93" t="s">
        <v>57</v>
      </c>
      <c r="CC10" s="93" t="s">
        <v>57</v>
      </c>
      <c r="CD10" s="93" t="s">
        <v>57</v>
      </c>
      <c r="CE10" s="93" t="s">
        <v>1023</v>
      </c>
      <c r="CF10" s="93" t="s">
        <v>57</v>
      </c>
      <c r="CG10" s="93" t="s">
        <v>1023</v>
      </c>
      <c r="CH10" s="93" t="s">
        <v>1023</v>
      </c>
      <c r="CI10" s="93" t="s">
        <v>57</v>
      </c>
      <c r="CJ10" s="93" t="s">
        <v>57</v>
      </c>
      <c r="CK10" s="93" t="s">
        <v>57</v>
      </c>
      <c r="CL10" s="93" t="s">
        <v>57</v>
      </c>
      <c r="CM10" s="93" t="s">
        <v>1023</v>
      </c>
      <c r="CN10" s="93" t="s">
        <v>57</v>
      </c>
      <c r="CO10" s="93" t="s">
        <v>57</v>
      </c>
      <c r="CP10" s="92" t="s">
        <v>1015</v>
      </c>
      <c r="CQ10" s="93" t="s">
        <v>57</v>
      </c>
      <c r="CR10" s="93" t="s">
        <v>57</v>
      </c>
      <c r="CS10" s="93" t="s">
        <v>57</v>
      </c>
      <c r="CT10" s="93" t="s">
        <v>57</v>
      </c>
      <c r="CU10" s="93" t="s">
        <v>57</v>
      </c>
      <c r="CV10" s="93" t="s">
        <v>57</v>
      </c>
      <c r="CW10" s="93" t="s">
        <v>57</v>
      </c>
      <c r="CX10" s="93" t="s">
        <v>57</v>
      </c>
      <c r="CY10" s="93" t="s">
        <v>57</v>
      </c>
      <c r="CZ10" s="93" t="s">
        <v>57</v>
      </c>
      <c r="DA10" s="93" t="s">
        <v>1021</v>
      </c>
      <c r="DB10" s="93" t="s">
        <v>57</v>
      </c>
      <c r="DC10" s="93" t="s">
        <v>57</v>
      </c>
      <c r="DD10" s="93" t="s">
        <v>57</v>
      </c>
      <c r="DE10" s="93" t="s">
        <v>57</v>
      </c>
      <c r="DF10" s="93" t="s">
        <v>57</v>
      </c>
      <c r="DG10" s="95" t="s">
        <v>1015</v>
      </c>
      <c r="DH10" s="93" t="s">
        <v>57</v>
      </c>
      <c r="DI10" s="93" t="s">
        <v>57</v>
      </c>
      <c r="DJ10" s="93" t="s">
        <v>57</v>
      </c>
      <c r="DK10" s="93" t="s">
        <v>1029</v>
      </c>
      <c r="DL10" s="93" t="s">
        <v>57</v>
      </c>
      <c r="DM10" s="93" t="s">
        <v>57</v>
      </c>
      <c r="DN10" s="93" t="s">
        <v>57</v>
      </c>
      <c r="DO10" s="93" t="s">
        <v>57</v>
      </c>
      <c r="DP10" s="93" t="s">
        <v>57</v>
      </c>
      <c r="DQ10" s="93" t="s">
        <v>57</v>
      </c>
      <c r="DR10" s="93" t="s">
        <v>57</v>
      </c>
      <c r="DS10" s="93" t="s">
        <v>57</v>
      </c>
      <c r="DT10" s="93" t="s">
        <v>57</v>
      </c>
      <c r="DU10" s="93" t="s">
        <v>57</v>
      </c>
      <c r="DV10" s="93" t="s">
        <v>57</v>
      </c>
      <c r="DW10" s="93" t="s">
        <v>57</v>
      </c>
      <c r="DX10" s="98" t="s">
        <v>1019</v>
      </c>
      <c r="DY10" s="93" t="s">
        <v>57</v>
      </c>
      <c r="DZ10" s="93" t="s">
        <v>57</v>
      </c>
      <c r="EA10" s="93" t="s">
        <v>57</v>
      </c>
      <c r="EB10" s="93" t="s">
        <v>57</v>
      </c>
      <c r="EC10" s="93" t="s">
        <v>57</v>
      </c>
      <c r="ED10" s="93" t="s">
        <v>57</v>
      </c>
      <c r="EE10" s="93" t="s">
        <v>57</v>
      </c>
      <c r="EF10" s="93" t="s">
        <v>57</v>
      </c>
      <c r="EG10" s="93" t="s">
        <v>57</v>
      </c>
      <c r="EH10" s="93" t="s">
        <v>57</v>
      </c>
      <c r="EI10" s="98" t="s">
        <v>1015</v>
      </c>
      <c r="EJ10" s="98" t="s">
        <v>1023</v>
      </c>
      <c r="EK10" s="93" t="s">
        <v>57</v>
      </c>
      <c r="EL10" s="93" t="s">
        <v>57</v>
      </c>
      <c r="EM10" s="98" t="s">
        <v>1028</v>
      </c>
      <c r="EN10" s="93" t="s">
        <v>57</v>
      </c>
      <c r="EO10" s="98" t="s">
        <v>69</v>
      </c>
      <c r="EP10" s="93" t="s">
        <v>57</v>
      </c>
      <c r="EQ10" s="93" t="s">
        <v>57</v>
      </c>
      <c r="ER10" s="93" t="s">
        <v>57</v>
      </c>
      <c r="ES10" s="98" t="s">
        <v>1015</v>
      </c>
      <c r="ET10" s="93" t="s">
        <v>57</v>
      </c>
      <c r="EU10" s="98" t="s">
        <v>1023</v>
      </c>
      <c r="EV10" s="93" t="s">
        <v>57</v>
      </c>
      <c r="EW10" s="93" t="s">
        <v>57</v>
      </c>
      <c r="EX10" s="98" t="s">
        <v>1023</v>
      </c>
      <c r="EY10" s="93" t="s">
        <v>57</v>
      </c>
      <c r="EZ10" s="93" t="s">
        <v>57</v>
      </c>
      <c r="FA10" s="93" t="s">
        <v>57</v>
      </c>
      <c r="FB10" s="93" t="s">
        <v>57</v>
      </c>
      <c r="FC10" s="98" t="s">
        <v>1030</v>
      </c>
      <c r="FD10" s="98" t="s">
        <v>1030</v>
      </c>
      <c r="FE10" s="98" t="s">
        <v>1015</v>
      </c>
      <c r="FF10" s="93" t="s">
        <v>57</v>
      </c>
      <c r="FG10" s="93" t="s">
        <v>57</v>
      </c>
      <c r="FH10" s="98" t="s">
        <v>69</v>
      </c>
      <c r="FI10" s="98" t="s">
        <v>1030</v>
      </c>
      <c r="FJ10" s="93" t="s">
        <v>57</v>
      </c>
      <c r="FK10" s="93" t="s">
        <v>57</v>
      </c>
      <c r="FL10" s="93" t="s">
        <v>57</v>
      </c>
      <c r="FM10" s="93" t="s">
        <v>57</v>
      </c>
      <c r="FN10" s="93" t="s">
        <v>57</v>
      </c>
      <c r="FO10" s="98" t="s">
        <v>1015</v>
      </c>
      <c r="FP10" s="98" t="s">
        <v>1015</v>
      </c>
      <c r="FQ10" s="98" t="s">
        <v>1031</v>
      </c>
      <c r="FR10" s="93" t="s">
        <v>57</v>
      </c>
      <c r="FS10" s="93" t="s">
        <v>57</v>
      </c>
      <c r="FT10" s="93" t="s">
        <v>57</v>
      </c>
      <c r="FU10" s="98" t="s">
        <v>1023</v>
      </c>
      <c r="FV10" s="93" t="s">
        <v>57</v>
      </c>
      <c r="FW10" s="98" t="s">
        <v>1025</v>
      </c>
      <c r="FX10" s="98" t="s">
        <v>1023</v>
      </c>
      <c r="FY10" s="93" t="s">
        <v>57</v>
      </c>
      <c r="FZ10" s="93" t="s">
        <v>57</v>
      </c>
      <c r="GA10" s="93" t="s">
        <v>57</v>
      </c>
      <c r="GB10" s="93" t="s">
        <v>57</v>
      </c>
      <c r="GC10" s="93" t="s">
        <v>57</v>
      </c>
      <c r="GD10" s="93" t="s">
        <v>57</v>
      </c>
      <c r="GE10" s="98" t="s">
        <v>69</v>
      </c>
      <c r="GF10" s="98" t="s">
        <v>1032</v>
      </c>
      <c r="GG10" s="98" t="s">
        <v>69</v>
      </c>
      <c r="GH10" s="93" t="s">
        <v>57</v>
      </c>
      <c r="GI10" s="98" t="s">
        <v>69</v>
      </c>
      <c r="GJ10" s="98" t="s">
        <v>69</v>
      </c>
      <c r="GK10" s="98" t="s">
        <v>69</v>
      </c>
      <c r="GL10" s="98" t="s">
        <v>69</v>
      </c>
      <c r="GM10" s="93" t="s">
        <v>57</v>
      </c>
      <c r="GN10" s="98" t="s">
        <v>1023</v>
      </c>
      <c r="GO10" s="98" t="s">
        <v>69</v>
      </c>
      <c r="GP10" s="98" t="s">
        <v>1031</v>
      </c>
      <c r="GQ10" s="98" t="s">
        <v>1033</v>
      </c>
      <c r="GR10" s="93" t="s">
        <v>57</v>
      </c>
      <c r="GS10" s="93" t="s">
        <v>57</v>
      </c>
      <c r="GT10" s="93" t="s">
        <v>57</v>
      </c>
      <c r="GU10" s="93" t="s">
        <v>57</v>
      </c>
      <c r="GV10" s="98" t="s">
        <v>1034</v>
      </c>
      <c r="GW10" s="93" t="s">
        <v>57</v>
      </c>
      <c r="GX10" s="93" t="s">
        <v>57</v>
      </c>
      <c r="GY10" s="93" t="s">
        <v>57</v>
      </c>
      <c r="GZ10" s="93" t="s">
        <v>57</v>
      </c>
      <c r="HA10" s="93" t="s">
        <v>57</v>
      </c>
      <c r="HB10" s="93" t="s">
        <v>57</v>
      </c>
      <c r="HC10" s="93" t="s">
        <v>57</v>
      </c>
      <c r="HD10" s="93" t="s">
        <v>57</v>
      </c>
      <c r="HE10" s="93" t="s">
        <v>57</v>
      </c>
      <c r="HF10" s="93" t="s">
        <v>57</v>
      </c>
      <c r="HG10" s="93" t="s">
        <v>57</v>
      </c>
      <c r="HH10" s="93" t="s">
        <v>57</v>
      </c>
      <c r="HI10" s="93" t="s">
        <v>57</v>
      </c>
      <c r="HJ10" s="93" t="s">
        <v>57</v>
      </c>
      <c r="HK10" s="93" t="s">
        <v>57</v>
      </c>
      <c r="HL10" s="93" t="s">
        <v>57</v>
      </c>
      <c r="HM10" s="93" t="s">
        <v>57</v>
      </c>
      <c r="HN10" s="93" t="s">
        <v>57</v>
      </c>
      <c r="HO10" s="93" t="s">
        <v>57</v>
      </c>
      <c r="HP10" s="93" t="s">
        <v>57</v>
      </c>
      <c r="HQ10" s="93" t="s">
        <v>57</v>
      </c>
      <c r="HR10" s="93" t="s">
        <v>57</v>
      </c>
      <c r="HS10" s="93" t="s">
        <v>57</v>
      </c>
      <c r="HT10" s="93" t="s">
        <v>57</v>
      </c>
      <c r="HU10" s="93" t="s">
        <v>57</v>
      </c>
      <c r="HV10" s="93" t="s">
        <v>57</v>
      </c>
      <c r="HW10" s="93" t="s">
        <v>57</v>
      </c>
      <c r="HX10" s="93" t="s">
        <v>57</v>
      </c>
      <c r="HY10" s="93" t="s">
        <v>57</v>
      </c>
      <c r="HZ10" s="93" t="s">
        <v>57</v>
      </c>
      <c r="IA10" s="93" t="s">
        <v>57</v>
      </c>
      <c r="IB10" s="93" t="s">
        <v>57</v>
      </c>
      <c r="IC10" s="93" t="s">
        <v>57</v>
      </c>
      <c r="ID10" s="93" t="s">
        <v>57</v>
      </c>
      <c r="IE10" s="93" t="s">
        <v>57</v>
      </c>
      <c r="IF10" s="93" t="s">
        <v>57</v>
      </c>
      <c r="IG10" s="93" t="s">
        <v>57</v>
      </c>
      <c r="IH10" s="93" t="s">
        <v>57</v>
      </c>
      <c r="II10" s="93" t="s">
        <v>57</v>
      </c>
      <c r="IJ10" s="93" t="s">
        <v>57</v>
      </c>
      <c r="IK10" s="93" t="s">
        <v>57</v>
      </c>
      <c r="IL10" s="93" t="s">
        <v>57</v>
      </c>
      <c r="IM10" s="93" t="s">
        <v>57</v>
      </c>
      <c r="IN10" s="93" t="s">
        <v>57</v>
      </c>
      <c r="IO10" s="93" t="s">
        <v>57</v>
      </c>
      <c r="IP10" s="93" t="s">
        <v>57</v>
      </c>
      <c r="IQ10" s="93" t="s">
        <v>57</v>
      </c>
      <c r="IR10" s="93" t="s">
        <v>57</v>
      </c>
      <c r="IS10" s="93" t="s">
        <v>57</v>
      </c>
      <c r="IT10" s="93" t="s">
        <v>57</v>
      </c>
      <c r="IU10" s="93" t="s">
        <v>57</v>
      </c>
      <c r="IV10" s="93" t="s">
        <v>57</v>
      </c>
    </row>
    <row r="11" spans="1:256" ht="21" customHeight="1" x14ac:dyDescent="0.2">
      <c r="A11" s="89"/>
      <c r="B11" s="89" t="s">
        <v>57</v>
      </c>
      <c r="C11" s="89" t="s">
        <v>57</v>
      </c>
      <c r="D11" s="89" t="s">
        <v>57</v>
      </c>
      <c r="E11" s="89" t="s">
        <v>57</v>
      </c>
      <c r="F11" s="89" t="s">
        <v>57</v>
      </c>
      <c r="G11" s="89" t="s">
        <v>57</v>
      </c>
      <c r="H11" s="89" t="s">
        <v>57</v>
      </c>
      <c r="I11" s="89" t="s">
        <v>57</v>
      </c>
      <c r="J11" s="89" t="s">
        <v>57</v>
      </c>
      <c r="K11" s="89" t="s">
        <v>57</v>
      </c>
      <c r="L11" s="93" t="s">
        <v>57</v>
      </c>
      <c r="M11" s="89" t="s">
        <v>57</v>
      </c>
      <c r="N11" s="89" t="s">
        <v>57</v>
      </c>
      <c r="O11" s="89" t="s">
        <v>57</v>
      </c>
      <c r="P11" s="89" t="s">
        <v>57</v>
      </c>
      <c r="Q11" s="89" t="s">
        <v>57</v>
      </c>
      <c r="R11" s="89" t="s">
        <v>57</v>
      </c>
      <c r="S11" s="89" t="s">
        <v>57</v>
      </c>
      <c r="T11" s="89" t="s">
        <v>57</v>
      </c>
      <c r="U11" s="89" t="s">
        <v>57</v>
      </c>
      <c r="V11" s="89" t="s">
        <v>57</v>
      </c>
      <c r="W11" s="89" t="s">
        <v>57</v>
      </c>
      <c r="X11" s="89" t="s">
        <v>57</v>
      </c>
      <c r="Y11" s="89" t="s">
        <v>57</v>
      </c>
      <c r="Z11" s="89" t="s">
        <v>57</v>
      </c>
      <c r="AA11" s="92" t="s">
        <v>1015</v>
      </c>
      <c r="AB11" s="89" t="s">
        <v>57</v>
      </c>
      <c r="AC11" s="89" t="s">
        <v>57</v>
      </c>
      <c r="AD11" s="89" t="s">
        <v>57</v>
      </c>
      <c r="AE11" s="89" t="s">
        <v>57</v>
      </c>
      <c r="AF11" s="89" t="s">
        <v>57</v>
      </c>
      <c r="AG11" s="89" t="s">
        <v>57</v>
      </c>
      <c r="AH11" s="89" t="s">
        <v>57</v>
      </c>
      <c r="AI11" s="89" t="s">
        <v>57</v>
      </c>
      <c r="AJ11" s="89" t="s">
        <v>57</v>
      </c>
      <c r="AK11" s="89" t="s">
        <v>57</v>
      </c>
      <c r="AL11" s="89" t="s">
        <v>57</v>
      </c>
      <c r="AM11" s="89" t="s">
        <v>57</v>
      </c>
      <c r="AN11" s="89" t="s">
        <v>57</v>
      </c>
      <c r="AO11" s="92" t="s">
        <v>1015</v>
      </c>
      <c r="AP11" s="89" t="s">
        <v>57</v>
      </c>
      <c r="AQ11" s="89" t="s">
        <v>57</v>
      </c>
      <c r="AR11" s="89" t="s">
        <v>57</v>
      </c>
      <c r="AS11" s="89" t="s">
        <v>57</v>
      </c>
      <c r="AT11" s="89" t="s">
        <v>57</v>
      </c>
      <c r="AU11" s="89" t="s">
        <v>57</v>
      </c>
      <c r="AV11" s="89" t="s">
        <v>57</v>
      </c>
      <c r="AW11" s="89" t="s">
        <v>57</v>
      </c>
      <c r="AX11" s="89" t="s">
        <v>57</v>
      </c>
      <c r="AY11" s="93" t="s">
        <v>57</v>
      </c>
      <c r="AZ11" s="100" t="s">
        <v>1035</v>
      </c>
      <c r="BA11" s="89" t="s">
        <v>57</v>
      </c>
      <c r="BB11" s="89" t="s">
        <v>57</v>
      </c>
      <c r="BC11" s="89" t="s">
        <v>57</v>
      </c>
      <c r="BD11" s="89" t="s">
        <v>57</v>
      </c>
      <c r="BE11" s="89" t="s">
        <v>57</v>
      </c>
      <c r="BF11" s="89" t="s">
        <v>57</v>
      </c>
      <c r="BG11" s="89" t="s">
        <v>57</v>
      </c>
      <c r="BH11" s="89" t="s">
        <v>57</v>
      </c>
      <c r="BI11" s="89" t="s">
        <v>57</v>
      </c>
      <c r="BJ11" s="89" t="s">
        <v>57</v>
      </c>
      <c r="BK11" s="89" t="s">
        <v>57</v>
      </c>
      <c r="BL11" s="89" t="s">
        <v>57</v>
      </c>
      <c r="BM11" s="100" t="s">
        <v>1036</v>
      </c>
      <c r="BN11" s="89" t="s">
        <v>57</v>
      </c>
      <c r="BO11" s="89" t="s">
        <v>57</v>
      </c>
      <c r="BP11" s="89" t="s">
        <v>57</v>
      </c>
      <c r="BQ11" s="89" t="s">
        <v>57</v>
      </c>
      <c r="BR11" s="89" t="s">
        <v>57</v>
      </c>
      <c r="BS11" s="89" t="s">
        <v>57</v>
      </c>
      <c r="BT11" s="89" t="s">
        <v>57</v>
      </c>
      <c r="BU11" s="89" t="s">
        <v>57</v>
      </c>
      <c r="BV11" s="92" t="s">
        <v>1015</v>
      </c>
      <c r="BW11" s="89" t="s">
        <v>57</v>
      </c>
      <c r="BX11" s="89" t="s">
        <v>57</v>
      </c>
      <c r="BY11" s="89" t="s">
        <v>57</v>
      </c>
      <c r="BZ11" s="89" t="s">
        <v>57</v>
      </c>
      <c r="CA11" s="89" t="s">
        <v>57</v>
      </c>
      <c r="CB11" s="89" t="s">
        <v>57</v>
      </c>
      <c r="CC11" s="89" t="s">
        <v>57</v>
      </c>
      <c r="CD11" s="89" t="s">
        <v>57</v>
      </c>
      <c r="CE11" s="89" t="s">
        <v>57</v>
      </c>
      <c r="CF11" s="89" t="s">
        <v>57</v>
      </c>
      <c r="CG11" s="89" t="s">
        <v>57</v>
      </c>
      <c r="CH11" s="89" t="s">
        <v>57</v>
      </c>
      <c r="CI11" s="89" t="s">
        <v>57</v>
      </c>
      <c r="CJ11" s="89" t="s">
        <v>57</v>
      </c>
      <c r="CK11" s="89" t="s">
        <v>57</v>
      </c>
      <c r="CL11" s="89" t="s">
        <v>57</v>
      </c>
      <c r="CM11" s="89" t="s">
        <v>57</v>
      </c>
      <c r="CN11" s="89" t="s">
        <v>57</v>
      </c>
      <c r="CO11" s="89" t="s">
        <v>57</v>
      </c>
      <c r="CP11" s="89" t="s">
        <v>57</v>
      </c>
      <c r="CQ11" s="89" t="s">
        <v>57</v>
      </c>
      <c r="CR11" s="89" t="s">
        <v>57</v>
      </c>
      <c r="CS11" s="89" t="s">
        <v>57</v>
      </c>
      <c r="CT11" s="89" t="s">
        <v>57</v>
      </c>
      <c r="CU11" s="89" t="s">
        <v>57</v>
      </c>
      <c r="CV11" s="89" t="s">
        <v>57</v>
      </c>
      <c r="CW11" s="89" t="s">
        <v>57</v>
      </c>
      <c r="CX11" s="89" t="s">
        <v>1037</v>
      </c>
      <c r="CY11" s="89" t="s">
        <v>57</v>
      </c>
      <c r="CZ11" s="89" t="s">
        <v>57</v>
      </c>
      <c r="DA11" s="89" t="s">
        <v>57</v>
      </c>
      <c r="DB11" s="89" t="s">
        <v>57</v>
      </c>
      <c r="DC11" s="89" t="s">
        <v>57</v>
      </c>
      <c r="DD11" s="89" t="s">
        <v>57</v>
      </c>
      <c r="DE11" s="89" t="s">
        <v>57</v>
      </c>
      <c r="DF11" s="89" t="s">
        <v>57</v>
      </c>
      <c r="DG11" s="89" t="s">
        <v>57</v>
      </c>
      <c r="DH11" s="89" t="s">
        <v>57</v>
      </c>
      <c r="DI11" s="89" t="s">
        <v>57</v>
      </c>
      <c r="DJ11" s="89" t="s">
        <v>57</v>
      </c>
      <c r="DK11" s="89" t="s">
        <v>57</v>
      </c>
      <c r="DL11" s="93" t="s">
        <v>57</v>
      </c>
      <c r="DM11" s="93" t="s">
        <v>57</v>
      </c>
      <c r="DN11" s="93" t="s">
        <v>57</v>
      </c>
      <c r="DO11" s="93" t="s">
        <v>57</v>
      </c>
      <c r="DP11" s="93" t="s">
        <v>57</v>
      </c>
      <c r="DQ11" s="93" t="s">
        <v>57</v>
      </c>
      <c r="DR11" s="93" t="s">
        <v>57</v>
      </c>
      <c r="DS11" s="93" t="s">
        <v>57</v>
      </c>
      <c r="DT11" s="93" t="s">
        <v>57</v>
      </c>
      <c r="DU11" s="93" t="s">
        <v>57</v>
      </c>
      <c r="DV11" s="93" t="s">
        <v>57</v>
      </c>
      <c r="DW11" s="93" t="s">
        <v>57</v>
      </c>
      <c r="DX11" s="93" t="s">
        <v>57</v>
      </c>
      <c r="DY11" s="93" t="s">
        <v>57</v>
      </c>
      <c r="DZ11" s="93" t="s">
        <v>57</v>
      </c>
      <c r="EA11" s="93" t="s">
        <v>57</v>
      </c>
      <c r="EB11" s="93" t="s">
        <v>57</v>
      </c>
      <c r="EC11" s="93" t="s">
        <v>57</v>
      </c>
      <c r="ED11" s="93" t="s">
        <v>57</v>
      </c>
      <c r="EE11" s="93" t="s">
        <v>57</v>
      </c>
      <c r="EF11" s="93" t="s">
        <v>57</v>
      </c>
      <c r="EG11" s="93" t="s">
        <v>57</v>
      </c>
      <c r="EH11" s="93" t="s">
        <v>57</v>
      </c>
      <c r="EI11" s="93" t="s">
        <v>57</v>
      </c>
      <c r="EJ11" s="93" t="s">
        <v>57</v>
      </c>
      <c r="EK11" s="93" t="s">
        <v>57</v>
      </c>
      <c r="EL11" s="93" t="s">
        <v>57</v>
      </c>
      <c r="EM11" s="93" t="s">
        <v>57</v>
      </c>
      <c r="EN11" s="93" t="s">
        <v>57</v>
      </c>
      <c r="EO11" s="93" t="s">
        <v>57</v>
      </c>
      <c r="EP11" s="93" t="s">
        <v>57</v>
      </c>
      <c r="EQ11" s="93" t="s">
        <v>57</v>
      </c>
      <c r="ER11" s="93" t="s">
        <v>57</v>
      </c>
      <c r="ES11" s="93" t="s">
        <v>57</v>
      </c>
      <c r="ET11" s="93" t="s">
        <v>57</v>
      </c>
      <c r="EU11" s="93" t="s">
        <v>57</v>
      </c>
      <c r="EV11" s="93" t="s">
        <v>57</v>
      </c>
      <c r="EW11" s="93" t="s">
        <v>57</v>
      </c>
      <c r="EX11" s="93" t="s">
        <v>57</v>
      </c>
      <c r="EY11" s="93" t="s">
        <v>57</v>
      </c>
      <c r="EZ11" s="93" t="s">
        <v>57</v>
      </c>
      <c r="FA11" s="93" t="s">
        <v>57</v>
      </c>
      <c r="FB11" s="93" t="s">
        <v>57</v>
      </c>
      <c r="FC11" s="93" t="s">
        <v>57</v>
      </c>
      <c r="FD11" s="98" t="s">
        <v>1015</v>
      </c>
      <c r="FE11" s="93" t="s">
        <v>57</v>
      </c>
      <c r="FF11" s="93" t="s">
        <v>57</v>
      </c>
      <c r="FG11" s="93" t="s">
        <v>57</v>
      </c>
      <c r="FH11" s="93" t="s">
        <v>57</v>
      </c>
      <c r="FI11" s="98" t="s">
        <v>1015</v>
      </c>
      <c r="FJ11" s="93" t="s">
        <v>57</v>
      </c>
      <c r="FK11" s="93" t="s">
        <v>57</v>
      </c>
      <c r="FL11" s="93" t="s">
        <v>57</v>
      </c>
      <c r="FM11" s="93" t="s">
        <v>57</v>
      </c>
      <c r="FN11" s="93" t="s">
        <v>57</v>
      </c>
      <c r="FO11" s="93" t="s">
        <v>57</v>
      </c>
      <c r="FP11" s="93" t="s">
        <v>57</v>
      </c>
      <c r="FQ11" s="93" t="s">
        <v>57</v>
      </c>
      <c r="FR11" s="93" t="s">
        <v>57</v>
      </c>
      <c r="FS11" s="93" t="s">
        <v>57</v>
      </c>
      <c r="FT11" s="93" t="s">
        <v>57</v>
      </c>
      <c r="FU11" s="93" t="s">
        <v>57</v>
      </c>
      <c r="FV11" s="93" t="s">
        <v>57</v>
      </c>
      <c r="FW11" s="98" t="s">
        <v>1035</v>
      </c>
      <c r="FX11" s="98" t="s">
        <v>1015</v>
      </c>
      <c r="FY11" s="93" t="s">
        <v>57</v>
      </c>
      <c r="FZ11" s="93" t="s">
        <v>57</v>
      </c>
      <c r="GA11" s="93" t="s">
        <v>57</v>
      </c>
      <c r="GB11" s="93" t="s">
        <v>57</v>
      </c>
      <c r="GC11" s="93" t="s">
        <v>57</v>
      </c>
      <c r="GD11" s="93" t="s">
        <v>57</v>
      </c>
      <c r="GE11" s="98" t="s">
        <v>1032</v>
      </c>
      <c r="GF11" s="98" t="s">
        <v>1038</v>
      </c>
      <c r="GG11" s="98" t="s">
        <v>1039</v>
      </c>
      <c r="GH11" s="93" t="s">
        <v>57</v>
      </c>
      <c r="GI11" s="93" t="s">
        <v>57</v>
      </c>
      <c r="GJ11" s="93" t="s">
        <v>57</v>
      </c>
      <c r="GK11" s="93" t="s">
        <v>57</v>
      </c>
      <c r="GL11" s="98" t="s">
        <v>1032</v>
      </c>
      <c r="GM11" s="93" t="s">
        <v>57</v>
      </c>
      <c r="GN11" s="93" t="s">
        <v>57</v>
      </c>
      <c r="GO11" s="93" t="s">
        <v>57</v>
      </c>
      <c r="GP11" s="98" t="s">
        <v>1040</v>
      </c>
      <c r="GQ11" s="93" t="s">
        <v>57</v>
      </c>
      <c r="GR11" s="93" t="s">
        <v>57</v>
      </c>
      <c r="GS11" s="93" t="s">
        <v>57</v>
      </c>
      <c r="GT11" s="93" t="s">
        <v>57</v>
      </c>
      <c r="GU11" s="93" t="s">
        <v>57</v>
      </c>
      <c r="GV11" s="93" t="s">
        <v>57</v>
      </c>
      <c r="GW11" s="93" t="s">
        <v>57</v>
      </c>
      <c r="GX11" s="93" t="s">
        <v>57</v>
      </c>
      <c r="GY11" s="93" t="s">
        <v>57</v>
      </c>
      <c r="GZ11" s="93" t="s">
        <v>57</v>
      </c>
      <c r="HA11" s="93" t="s">
        <v>57</v>
      </c>
      <c r="HB11" s="93" t="s">
        <v>57</v>
      </c>
      <c r="HC11" s="93" t="s">
        <v>57</v>
      </c>
      <c r="HD11" s="93" t="s">
        <v>57</v>
      </c>
      <c r="HE11" s="93" t="s">
        <v>57</v>
      </c>
      <c r="HF11" s="93" t="s">
        <v>57</v>
      </c>
      <c r="HG11" s="93" t="s">
        <v>57</v>
      </c>
      <c r="HH11" s="93" t="s">
        <v>57</v>
      </c>
      <c r="HI11" s="93" t="s">
        <v>57</v>
      </c>
      <c r="HJ11" s="93" t="s">
        <v>57</v>
      </c>
      <c r="HK11" s="93" t="s">
        <v>57</v>
      </c>
      <c r="HL11" s="93" t="s">
        <v>57</v>
      </c>
      <c r="HM11" s="93" t="s">
        <v>57</v>
      </c>
      <c r="HN11" s="93" t="s">
        <v>57</v>
      </c>
      <c r="HO11" s="93" t="s">
        <v>57</v>
      </c>
      <c r="HP11" s="93" t="s">
        <v>57</v>
      </c>
      <c r="HQ11" s="93" t="s">
        <v>57</v>
      </c>
      <c r="HR11" s="93" t="s">
        <v>57</v>
      </c>
      <c r="HS11" s="93" t="s">
        <v>57</v>
      </c>
      <c r="HT11" s="93" t="s">
        <v>57</v>
      </c>
      <c r="HU11" s="93" t="s">
        <v>57</v>
      </c>
      <c r="HV11" s="93" t="s">
        <v>57</v>
      </c>
      <c r="HW11" s="93" t="s">
        <v>57</v>
      </c>
      <c r="HX11" s="93" t="s">
        <v>57</v>
      </c>
      <c r="HY11" s="93" t="s">
        <v>57</v>
      </c>
      <c r="HZ11" s="93" t="s">
        <v>57</v>
      </c>
      <c r="IA11" s="93" t="s">
        <v>57</v>
      </c>
      <c r="IB11" s="93" t="s">
        <v>57</v>
      </c>
      <c r="IC11" s="93" t="s">
        <v>57</v>
      </c>
      <c r="ID11" s="93" t="s">
        <v>57</v>
      </c>
      <c r="IE11" s="93" t="s">
        <v>57</v>
      </c>
      <c r="IF11" s="93" t="s">
        <v>57</v>
      </c>
      <c r="IG11" s="93" t="s">
        <v>57</v>
      </c>
      <c r="IH11" s="93" t="s">
        <v>57</v>
      </c>
      <c r="II11" s="93" t="s">
        <v>57</v>
      </c>
      <c r="IJ11" s="93" t="s">
        <v>57</v>
      </c>
      <c r="IK11" s="93" t="s">
        <v>57</v>
      </c>
      <c r="IL11" s="93" t="s">
        <v>57</v>
      </c>
      <c r="IM11" s="93" t="s">
        <v>57</v>
      </c>
      <c r="IN11" s="93" t="s">
        <v>57</v>
      </c>
      <c r="IO11" s="93" t="s">
        <v>57</v>
      </c>
      <c r="IP11" s="93" t="s">
        <v>57</v>
      </c>
      <c r="IQ11" s="93" t="s">
        <v>57</v>
      </c>
      <c r="IR11" s="93" t="s">
        <v>57</v>
      </c>
      <c r="IS11" s="93" t="s">
        <v>57</v>
      </c>
      <c r="IT11" s="93" t="s">
        <v>57</v>
      </c>
      <c r="IU11" s="93" t="s">
        <v>57</v>
      </c>
      <c r="IV11" s="93" t="s">
        <v>57</v>
      </c>
    </row>
    <row r="12" spans="1:256" ht="21" customHeight="1" x14ac:dyDescent="0.2">
      <c r="A12" s="89"/>
      <c r="B12" s="89" t="s">
        <v>57</v>
      </c>
      <c r="C12" s="89" t="s">
        <v>57</v>
      </c>
      <c r="D12" s="89" t="s">
        <v>57</v>
      </c>
      <c r="E12" s="89" t="s">
        <v>57</v>
      </c>
      <c r="F12" s="89" t="s">
        <v>57</v>
      </c>
      <c r="G12" s="89" t="s">
        <v>57</v>
      </c>
      <c r="H12" s="89" t="s">
        <v>57</v>
      </c>
      <c r="I12" s="89" t="s">
        <v>57</v>
      </c>
      <c r="J12" s="89" t="s">
        <v>57</v>
      </c>
      <c r="K12" s="89" t="s">
        <v>57</v>
      </c>
      <c r="L12" s="89" t="s">
        <v>57</v>
      </c>
      <c r="M12" s="89" t="s">
        <v>57</v>
      </c>
      <c r="N12" s="89" t="s">
        <v>57</v>
      </c>
      <c r="O12" s="89" t="s">
        <v>57</v>
      </c>
      <c r="P12" s="89" t="s">
        <v>57</v>
      </c>
      <c r="Q12" s="89" t="s">
        <v>57</v>
      </c>
      <c r="R12" s="89" t="s">
        <v>57</v>
      </c>
      <c r="S12" s="89" t="s">
        <v>57</v>
      </c>
      <c r="T12" s="89" t="s">
        <v>57</v>
      </c>
      <c r="U12" s="89" t="s">
        <v>57</v>
      </c>
      <c r="V12" s="89" t="s">
        <v>57</v>
      </c>
      <c r="W12" s="89" t="s">
        <v>57</v>
      </c>
      <c r="X12" s="89" t="s">
        <v>57</v>
      </c>
      <c r="Y12" s="89" t="s">
        <v>57</v>
      </c>
      <c r="Z12" s="89" t="s">
        <v>57</v>
      </c>
      <c r="AA12" s="89" t="s">
        <v>57</v>
      </c>
      <c r="AB12" s="89" t="s">
        <v>57</v>
      </c>
      <c r="AC12" s="89" t="s">
        <v>57</v>
      </c>
      <c r="AD12" s="89" t="s">
        <v>57</v>
      </c>
      <c r="AE12" s="89" t="s">
        <v>57</v>
      </c>
      <c r="AF12" s="89" t="s">
        <v>57</v>
      </c>
      <c r="AG12" s="89" t="s">
        <v>57</v>
      </c>
      <c r="AH12" s="89" t="s">
        <v>57</v>
      </c>
      <c r="AI12" s="89" t="s">
        <v>57</v>
      </c>
      <c r="AJ12" s="89" t="s">
        <v>57</v>
      </c>
      <c r="AK12" s="89" t="s">
        <v>57</v>
      </c>
      <c r="AL12" s="89" t="s">
        <v>57</v>
      </c>
      <c r="AM12" s="89" t="s">
        <v>57</v>
      </c>
      <c r="AN12" s="89" t="s">
        <v>57</v>
      </c>
      <c r="AO12" s="89" t="s">
        <v>57</v>
      </c>
      <c r="AP12" s="89" t="s">
        <v>57</v>
      </c>
      <c r="AQ12" s="89" t="s">
        <v>57</v>
      </c>
      <c r="AR12" s="89" t="s">
        <v>57</v>
      </c>
      <c r="AS12" s="89" t="s">
        <v>57</v>
      </c>
      <c r="AT12" s="89" t="s">
        <v>57</v>
      </c>
      <c r="AU12" s="89" t="s">
        <v>57</v>
      </c>
      <c r="AV12" s="89" t="s">
        <v>57</v>
      </c>
      <c r="AW12" s="89" t="s">
        <v>57</v>
      </c>
      <c r="AX12" s="89" t="s">
        <v>57</v>
      </c>
      <c r="AY12" s="89" t="s">
        <v>57</v>
      </c>
      <c r="AZ12" s="100" t="s">
        <v>1041</v>
      </c>
      <c r="BA12" s="89" t="s">
        <v>57</v>
      </c>
      <c r="BB12" s="89" t="s">
        <v>57</v>
      </c>
      <c r="BC12" s="89" t="s">
        <v>57</v>
      </c>
      <c r="BD12" s="89" t="s">
        <v>57</v>
      </c>
      <c r="BE12" s="89" t="s">
        <v>57</v>
      </c>
      <c r="BF12" s="89" t="s">
        <v>57</v>
      </c>
      <c r="BG12" s="89" t="s">
        <v>57</v>
      </c>
      <c r="BH12" s="89" t="s">
        <v>57</v>
      </c>
      <c r="BI12" s="89" t="s">
        <v>57</v>
      </c>
      <c r="BJ12" s="89" t="s">
        <v>57</v>
      </c>
      <c r="BK12" s="89" t="s">
        <v>57</v>
      </c>
      <c r="BL12" s="89" t="s">
        <v>57</v>
      </c>
      <c r="BM12" s="89" t="s">
        <v>57</v>
      </c>
      <c r="BN12" s="89" t="s">
        <v>57</v>
      </c>
      <c r="BO12" s="89" t="s">
        <v>57</v>
      </c>
      <c r="BP12" s="89" t="s">
        <v>57</v>
      </c>
      <c r="BQ12" s="89" t="s">
        <v>57</v>
      </c>
      <c r="BR12" s="89" t="s">
        <v>57</v>
      </c>
      <c r="BS12" s="89" t="s">
        <v>57</v>
      </c>
      <c r="BT12" s="89" t="s">
        <v>57</v>
      </c>
      <c r="BU12" s="89" t="s">
        <v>57</v>
      </c>
      <c r="BV12" s="92" t="s">
        <v>1015</v>
      </c>
      <c r="BW12" s="89" t="s">
        <v>57</v>
      </c>
      <c r="BX12" s="89" t="s">
        <v>57</v>
      </c>
      <c r="BY12" s="89" t="s">
        <v>57</v>
      </c>
      <c r="BZ12" s="89" t="s">
        <v>57</v>
      </c>
      <c r="CA12" s="89" t="s">
        <v>57</v>
      </c>
      <c r="CB12" s="89" t="s">
        <v>57</v>
      </c>
      <c r="CC12" s="89" t="s">
        <v>57</v>
      </c>
      <c r="CD12" s="89" t="s">
        <v>57</v>
      </c>
      <c r="CE12" s="89" t="s">
        <v>57</v>
      </c>
      <c r="CF12" s="89" t="s">
        <v>57</v>
      </c>
      <c r="CG12" s="89" t="s">
        <v>57</v>
      </c>
      <c r="CH12" s="89" t="s">
        <v>57</v>
      </c>
      <c r="CI12" s="89" t="s">
        <v>57</v>
      </c>
      <c r="CJ12" s="89" t="s">
        <v>57</v>
      </c>
      <c r="CK12" s="89" t="s">
        <v>57</v>
      </c>
      <c r="CL12" s="89" t="s">
        <v>57</v>
      </c>
      <c r="CM12" s="89" t="s">
        <v>57</v>
      </c>
      <c r="CN12" s="89" t="s">
        <v>57</v>
      </c>
      <c r="CO12" s="89" t="s">
        <v>57</v>
      </c>
      <c r="CP12" s="89" t="s">
        <v>57</v>
      </c>
      <c r="CQ12" s="89" t="s">
        <v>57</v>
      </c>
      <c r="CR12" s="89" t="s">
        <v>57</v>
      </c>
      <c r="CS12" s="89" t="s">
        <v>57</v>
      </c>
      <c r="CT12" s="89" t="s">
        <v>57</v>
      </c>
      <c r="CU12" s="89" t="s">
        <v>57</v>
      </c>
      <c r="CV12" s="89" t="s">
        <v>57</v>
      </c>
      <c r="CW12" s="89" t="s">
        <v>57</v>
      </c>
      <c r="CX12" s="89" t="s">
        <v>1042</v>
      </c>
      <c r="CY12" s="89" t="s">
        <v>57</v>
      </c>
      <c r="CZ12" s="89" t="s">
        <v>57</v>
      </c>
      <c r="DA12" s="89" t="s">
        <v>57</v>
      </c>
      <c r="DB12" s="89" t="s">
        <v>57</v>
      </c>
      <c r="DC12" s="89" t="s">
        <v>57</v>
      </c>
      <c r="DD12" s="89" t="s">
        <v>57</v>
      </c>
      <c r="DE12" s="89" t="s">
        <v>57</v>
      </c>
      <c r="DF12" s="89" t="s">
        <v>57</v>
      </c>
      <c r="DG12" s="89" t="s">
        <v>57</v>
      </c>
      <c r="DH12" s="89" t="s">
        <v>57</v>
      </c>
      <c r="DI12" s="89" t="s">
        <v>57</v>
      </c>
      <c r="DJ12" s="89" t="s">
        <v>57</v>
      </c>
      <c r="DK12" s="89" t="s">
        <v>57</v>
      </c>
      <c r="DL12" s="93" t="s">
        <v>57</v>
      </c>
      <c r="DM12" s="93" t="s">
        <v>57</v>
      </c>
      <c r="DN12" s="93" t="s">
        <v>57</v>
      </c>
      <c r="DO12" s="93" t="s">
        <v>57</v>
      </c>
      <c r="DP12" s="93" t="s">
        <v>57</v>
      </c>
      <c r="DQ12" s="93" t="s">
        <v>57</v>
      </c>
      <c r="DR12" s="93" t="s">
        <v>57</v>
      </c>
      <c r="DS12" s="93" t="s">
        <v>57</v>
      </c>
      <c r="DT12" s="93" t="s">
        <v>57</v>
      </c>
      <c r="DU12" s="93" t="s">
        <v>57</v>
      </c>
      <c r="DV12" s="93" t="s">
        <v>57</v>
      </c>
      <c r="DW12" s="93" t="s">
        <v>57</v>
      </c>
      <c r="DX12" s="93" t="s">
        <v>57</v>
      </c>
      <c r="DY12" s="93" t="s">
        <v>57</v>
      </c>
      <c r="DZ12" s="93" t="s">
        <v>57</v>
      </c>
      <c r="EA12" s="93" t="s">
        <v>57</v>
      </c>
      <c r="EB12" s="93" t="s">
        <v>57</v>
      </c>
      <c r="EC12" s="93" t="s">
        <v>57</v>
      </c>
      <c r="ED12" s="93" t="s">
        <v>57</v>
      </c>
      <c r="EE12" s="93" t="s">
        <v>57</v>
      </c>
      <c r="EF12" s="93" t="s">
        <v>57</v>
      </c>
      <c r="EG12" s="93" t="s">
        <v>57</v>
      </c>
      <c r="EH12" s="93" t="s">
        <v>57</v>
      </c>
      <c r="EI12" s="93" t="s">
        <v>57</v>
      </c>
      <c r="EJ12" s="93" t="s">
        <v>57</v>
      </c>
      <c r="EK12" s="93" t="s">
        <v>57</v>
      </c>
      <c r="EL12" s="93" t="s">
        <v>57</v>
      </c>
      <c r="EM12" s="93" t="s">
        <v>57</v>
      </c>
      <c r="EN12" s="93" t="s">
        <v>57</v>
      </c>
      <c r="EO12" s="93" t="s">
        <v>57</v>
      </c>
      <c r="EP12" s="93" t="s">
        <v>57</v>
      </c>
      <c r="EQ12" s="93" t="s">
        <v>57</v>
      </c>
      <c r="ER12" s="93" t="s">
        <v>57</v>
      </c>
      <c r="ES12" s="93" t="s">
        <v>57</v>
      </c>
      <c r="ET12" s="93" t="s">
        <v>57</v>
      </c>
      <c r="EU12" s="93" t="s">
        <v>57</v>
      </c>
      <c r="EV12" s="93" t="s">
        <v>57</v>
      </c>
      <c r="EW12" s="93" t="s">
        <v>57</v>
      </c>
      <c r="EX12" s="93" t="s">
        <v>57</v>
      </c>
      <c r="EY12" s="93" t="s">
        <v>57</v>
      </c>
      <c r="EZ12" s="93" t="s">
        <v>57</v>
      </c>
      <c r="FA12" s="93" t="s">
        <v>57</v>
      </c>
      <c r="FB12" s="93" t="s">
        <v>57</v>
      </c>
      <c r="FC12" s="93" t="s">
        <v>57</v>
      </c>
      <c r="FD12" s="93" t="s">
        <v>57</v>
      </c>
      <c r="FE12" s="93" t="s">
        <v>57</v>
      </c>
      <c r="FF12" s="93" t="s">
        <v>57</v>
      </c>
      <c r="FG12" s="93" t="s">
        <v>57</v>
      </c>
      <c r="FH12" s="93" t="s">
        <v>57</v>
      </c>
      <c r="FI12" s="93" t="s">
        <v>57</v>
      </c>
      <c r="FJ12" s="93" t="s">
        <v>57</v>
      </c>
      <c r="FK12" s="93" t="s">
        <v>57</v>
      </c>
      <c r="FL12" s="93" t="s">
        <v>57</v>
      </c>
      <c r="FM12" s="93" t="s">
        <v>57</v>
      </c>
      <c r="FN12" s="93" t="s">
        <v>57</v>
      </c>
      <c r="FO12" s="93" t="s">
        <v>57</v>
      </c>
      <c r="FP12" s="93" t="s">
        <v>57</v>
      </c>
      <c r="FQ12" s="93" t="s">
        <v>57</v>
      </c>
      <c r="FR12" s="93" t="s">
        <v>57</v>
      </c>
      <c r="FS12" s="93" t="s">
        <v>57</v>
      </c>
      <c r="FT12" s="93" t="s">
        <v>57</v>
      </c>
      <c r="FU12" s="93" t="s">
        <v>57</v>
      </c>
      <c r="FV12" s="93" t="s">
        <v>57</v>
      </c>
      <c r="FW12" s="98" t="s">
        <v>1041</v>
      </c>
      <c r="FX12" s="93" t="s">
        <v>57</v>
      </c>
      <c r="FY12" s="93" t="s">
        <v>57</v>
      </c>
      <c r="FZ12" s="93" t="s">
        <v>57</v>
      </c>
      <c r="GA12" s="93" t="s">
        <v>57</v>
      </c>
      <c r="GB12" s="93" t="s">
        <v>57</v>
      </c>
      <c r="GC12" s="93" t="s">
        <v>57</v>
      </c>
      <c r="GD12" s="93" t="s">
        <v>57</v>
      </c>
      <c r="GE12" s="98" t="s">
        <v>1038</v>
      </c>
      <c r="GF12" s="98" t="s">
        <v>1028</v>
      </c>
      <c r="GG12" s="98" t="s">
        <v>1043</v>
      </c>
      <c r="GH12" s="93" t="s">
        <v>57</v>
      </c>
      <c r="GI12" s="93" t="s">
        <v>57</v>
      </c>
      <c r="GJ12" s="93" t="s">
        <v>57</v>
      </c>
      <c r="GK12" s="93" t="s">
        <v>57</v>
      </c>
      <c r="GL12" s="98" t="s">
        <v>1039</v>
      </c>
      <c r="GM12" s="93" t="s">
        <v>57</v>
      </c>
      <c r="GN12" s="93" t="s">
        <v>57</v>
      </c>
      <c r="GO12" s="93" t="s">
        <v>57</v>
      </c>
      <c r="GP12" s="98" t="s">
        <v>1044</v>
      </c>
      <c r="GQ12" s="93" t="s">
        <v>57</v>
      </c>
      <c r="GR12" s="93" t="s">
        <v>57</v>
      </c>
      <c r="GS12" s="93" t="s">
        <v>57</v>
      </c>
      <c r="GT12" s="93" t="s">
        <v>57</v>
      </c>
      <c r="GU12" s="93" t="s">
        <v>57</v>
      </c>
      <c r="GV12" s="93" t="s">
        <v>57</v>
      </c>
      <c r="GW12" s="93" t="s">
        <v>57</v>
      </c>
      <c r="GX12" s="93" t="s">
        <v>57</v>
      </c>
      <c r="GY12" s="93" t="s">
        <v>57</v>
      </c>
      <c r="GZ12" s="93" t="s">
        <v>57</v>
      </c>
      <c r="HA12" s="93" t="s">
        <v>57</v>
      </c>
      <c r="HB12" s="93" t="s">
        <v>57</v>
      </c>
      <c r="HC12" s="93" t="s">
        <v>57</v>
      </c>
      <c r="HD12" s="93" t="s">
        <v>57</v>
      </c>
      <c r="HE12" s="93" t="s">
        <v>57</v>
      </c>
      <c r="HF12" s="93" t="s">
        <v>57</v>
      </c>
      <c r="HG12" s="93" t="s">
        <v>57</v>
      </c>
      <c r="HH12" s="93" t="s">
        <v>57</v>
      </c>
      <c r="HI12" s="93" t="s">
        <v>57</v>
      </c>
      <c r="HJ12" s="93" t="s">
        <v>57</v>
      </c>
      <c r="HK12" s="93" t="s">
        <v>57</v>
      </c>
      <c r="HL12" s="93" t="s">
        <v>57</v>
      </c>
      <c r="HM12" s="93" t="s">
        <v>57</v>
      </c>
      <c r="HN12" s="93" t="s">
        <v>57</v>
      </c>
      <c r="HO12" s="93" t="s">
        <v>57</v>
      </c>
      <c r="HP12" s="93" t="s">
        <v>57</v>
      </c>
      <c r="HQ12" s="93" t="s">
        <v>57</v>
      </c>
      <c r="HR12" s="93" t="s">
        <v>57</v>
      </c>
      <c r="HS12" s="93" t="s">
        <v>57</v>
      </c>
      <c r="HT12" s="93" t="s">
        <v>57</v>
      </c>
      <c r="HU12" s="93" t="s">
        <v>57</v>
      </c>
      <c r="HV12" s="93" t="s">
        <v>57</v>
      </c>
      <c r="HW12" s="93" t="s">
        <v>57</v>
      </c>
      <c r="HX12" s="93" t="s">
        <v>57</v>
      </c>
      <c r="HY12" s="93" t="s">
        <v>57</v>
      </c>
      <c r="HZ12" s="93" t="s">
        <v>57</v>
      </c>
      <c r="IA12" s="93" t="s">
        <v>57</v>
      </c>
      <c r="IB12" s="93" t="s">
        <v>57</v>
      </c>
      <c r="IC12" s="93" t="s">
        <v>57</v>
      </c>
      <c r="ID12" s="93" t="s">
        <v>57</v>
      </c>
      <c r="IE12" s="93" t="s">
        <v>57</v>
      </c>
      <c r="IF12" s="93" t="s">
        <v>57</v>
      </c>
      <c r="IG12" s="93" t="s">
        <v>57</v>
      </c>
      <c r="IH12" s="93" t="s">
        <v>57</v>
      </c>
      <c r="II12" s="93" t="s">
        <v>57</v>
      </c>
      <c r="IJ12" s="93" t="s">
        <v>57</v>
      </c>
      <c r="IK12" s="93" t="s">
        <v>57</v>
      </c>
      <c r="IL12" s="93" t="s">
        <v>57</v>
      </c>
      <c r="IM12" s="93" t="s">
        <v>57</v>
      </c>
      <c r="IN12" s="93" t="s">
        <v>57</v>
      </c>
      <c r="IO12" s="93" t="s">
        <v>57</v>
      </c>
      <c r="IP12" s="93" t="s">
        <v>57</v>
      </c>
      <c r="IQ12" s="93" t="s">
        <v>57</v>
      </c>
      <c r="IR12" s="93" t="s">
        <v>57</v>
      </c>
      <c r="IS12" s="93" t="s">
        <v>57</v>
      </c>
      <c r="IT12" s="93" t="s">
        <v>57</v>
      </c>
      <c r="IU12" s="93" t="s">
        <v>57</v>
      </c>
      <c r="IV12" s="93" t="s">
        <v>57</v>
      </c>
    </row>
    <row r="13" spans="1:256" ht="21" customHeight="1" x14ac:dyDescent="0.2">
      <c r="A13" s="92" t="s">
        <v>75</v>
      </c>
      <c r="B13" s="92" t="s">
        <v>57</v>
      </c>
      <c r="C13" s="93" t="s">
        <v>57</v>
      </c>
      <c r="D13" s="93" t="s">
        <v>1045</v>
      </c>
      <c r="E13" s="93" t="s">
        <v>1045</v>
      </c>
      <c r="F13" s="93" t="s">
        <v>1045</v>
      </c>
      <c r="G13" s="93" t="s">
        <v>57</v>
      </c>
      <c r="H13" s="93" t="s">
        <v>57</v>
      </c>
      <c r="I13" s="93" t="s">
        <v>1045</v>
      </c>
      <c r="J13" s="93" t="s">
        <v>1045</v>
      </c>
      <c r="K13" s="93" t="s">
        <v>57</v>
      </c>
      <c r="L13" s="93" t="s">
        <v>57</v>
      </c>
      <c r="M13" s="93" t="s">
        <v>1045</v>
      </c>
      <c r="N13" s="93" t="s">
        <v>1045</v>
      </c>
      <c r="O13" s="93" t="s">
        <v>1045</v>
      </c>
      <c r="P13" s="93" t="s">
        <v>57</v>
      </c>
      <c r="Q13" s="93" t="s">
        <v>1045</v>
      </c>
      <c r="R13" s="93" t="s">
        <v>57</v>
      </c>
      <c r="S13" s="93" t="s">
        <v>1045</v>
      </c>
      <c r="T13" s="93" t="s">
        <v>1045</v>
      </c>
      <c r="U13" s="93" t="s">
        <v>57</v>
      </c>
      <c r="V13" s="93" t="s">
        <v>57</v>
      </c>
      <c r="W13" s="93" t="s">
        <v>1045</v>
      </c>
      <c r="X13" s="93" t="s">
        <v>57</v>
      </c>
      <c r="Y13" s="93" t="s">
        <v>1045</v>
      </c>
      <c r="Z13" s="93" t="s">
        <v>57</v>
      </c>
      <c r="AA13" s="93" t="s">
        <v>57</v>
      </c>
      <c r="AB13" s="93" t="s">
        <v>57</v>
      </c>
      <c r="AC13" s="93" t="s">
        <v>57</v>
      </c>
      <c r="AD13" s="93" t="s">
        <v>1045</v>
      </c>
      <c r="AE13" s="93" t="s">
        <v>57</v>
      </c>
      <c r="AF13" s="93" t="s">
        <v>1045</v>
      </c>
      <c r="AG13" s="93" t="s">
        <v>1045</v>
      </c>
      <c r="AH13" s="93" t="s">
        <v>1045</v>
      </c>
      <c r="AI13" s="93" t="s">
        <v>1045</v>
      </c>
      <c r="AJ13" s="93" t="s">
        <v>57</v>
      </c>
      <c r="AK13" s="93" t="s">
        <v>1045</v>
      </c>
      <c r="AL13" s="93" t="s">
        <v>1045</v>
      </c>
      <c r="AM13" s="93" t="s">
        <v>1045</v>
      </c>
      <c r="AN13" s="93" t="s">
        <v>1045</v>
      </c>
      <c r="AO13" s="89"/>
      <c r="AP13" s="93" t="s">
        <v>1045</v>
      </c>
      <c r="AQ13" s="93" t="s">
        <v>57</v>
      </c>
      <c r="AR13" s="93" t="s">
        <v>57</v>
      </c>
      <c r="AS13" s="93" t="s">
        <v>1045</v>
      </c>
      <c r="AT13" s="93" t="s">
        <v>1045</v>
      </c>
      <c r="AU13" s="93" t="s">
        <v>1045</v>
      </c>
      <c r="AV13" s="93" t="s">
        <v>57</v>
      </c>
      <c r="AW13" s="93" t="s">
        <v>1045</v>
      </c>
      <c r="AX13" s="92" t="s">
        <v>1015</v>
      </c>
      <c r="AY13" s="93" t="s">
        <v>57</v>
      </c>
      <c r="AZ13" s="93" t="s">
        <v>1045</v>
      </c>
      <c r="BA13" s="93" t="s">
        <v>57</v>
      </c>
      <c r="BB13" s="93" t="s">
        <v>1045</v>
      </c>
      <c r="BC13" s="93" t="s">
        <v>57</v>
      </c>
      <c r="BD13" s="93" t="s">
        <v>57</v>
      </c>
      <c r="BE13" s="93" t="s">
        <v>1045</v>
      </c>
      <c r="BF13" s="93" t="s">
        <v>57</v>
      </c>
      <c r="BG13" s="93" t="s">
        <v>1045</v>
      </c>
      <c r="BH13" s="93" t="s">
        <v>1045</v>
      </c>
      <c r="BI13" s="93" t="s">
        <v>1045</v>
      </c>
      <c r="BJ13" s="93" t="s">
        <v>1045</v>
      </c>
      <c r="BK13" s="93" t="s">
        <v>57</v>
      </c>
      <c r="BL13" s="93" t="s">
        <v>1045</v>
      </c>
      <c r="BM13" s="93" t="s">
        <v>1045</v>
      </c>
      <c r="BN13" s="93" t="s">
        <v>1045</v>
      </c>
      <c r="BO13" s="93" t="s">
        <v>57</v>
      </c>
      <c r="BP13" s="93" t="s">
        <v>57</v>
      </c>
      <c r="BQ13" s="93" t="s">
        <v>57</v>
      </c>
      <c r="BR13" s="93" t="s">
        <v>57</v>
      </c>
      <c r="BS13" s="89"/>
      <c r="BT13" s="93" t="s">
        <v>1045</v>
      </c>
      <c r="BU13" s="93" t="s">
        <v>57</v>
      </c>
      <c r="BV13" s="93" t="s">
        <v>57</v>
      </c>
      <c r="BW13" s="93" t="s">
        <v>1045</v>
      </c>
      <c r="BX13" s="93" t="s">
        <v>1045</v>
      </c>
      <c r="BY13" s="93" t="s">
        <v>57</v>
      </c>
      <c r="BZ13" s="93" t="s">
        <v>57</v>
      </c>
      <c r="CA13" s="93" t="s">
        <v>1045</v>
      </c>
      <c r="CB13" s="93" t="s">
        <v>1045</v>
      </c>
      <c r="CC13" s="93" t="s">
        <v>1045</v>
      </c>
      <c r="CD13" s="93" t="s">
        <v>57</v>
      </c>
      <c r="CE13" s="93" t="s">
        <v>57</v>
      </c>
      <c r="CF13" s="93" t="s">
        <v>1045</v>
      </c>
      <c r="CG13" s="93" t="s">
        <v>1045</v>
      </c>
      <c r="CH13" s="93" t="s">
        <v>1045</v>
      </c>
      <c r="CI13" s="93" t="s">
        <v>57</v>
      </c>
      <c r="CJ13" s="93" t="s">
        <v>57</v>
      </c>
      <c r="CK13" s="93" t="s">
        <v>1045</v>
      </c>
      <c r="CL13" s="93" t="s">
        <v>57</v>
      </c>
      <c r="CM13" s="93" t="s">
        <v>1045</v>
      </c>
      <c r="CN13" s="93" t="s">
        <v>57</v>
      </c>
      <c r="CO13" s="93" t="s">
        <v>1045</v>
      </c>
      <c r="CP13" s="93" t="s">
        <v>1045</v>
      </c>
      <c r="CQ13" s="93" t="s">
        <v>57</v>
      </c>
      <c r="CR13" s="93" t="s">
        <v>57</v>
      </c>
      <c r="CS13" s="93" t="s">
        <v>1045</v>
      </c>
      <c r="CT13" s="93" t="s">
        <v>57</v>
      </c>
      <c r="CU13" s="93" t="s">
        <v>1045</v>
      </c>
      <c r="CV13" s="93" t="s">
        <v>1045</v>
      </c>
      <c r="CW13" s="93" t="s">
        <v>57</v>
      </c>
      <c r="CX13" s="93" t="s">
        <v>57</v>
      </c>
      <c r="CY13" s="93" t="s">
        <v>1045</v>
      </c>
      <c r="CZ13" s="93" t="s">
        <v>57</v>
      </c>
      <c r="DA13" s="93" t="s">
        <v>1045</v>
      </c>
      <c r="DB13" s="93" t="s">
        <v>57</v>
      </c>
      <c r="DC13" s="93" t="s">
        <v>57</v>
      </c>
      <c r="DD13" s="93" t="s">
        <v>57</v>
      </c>
      <c r="DE13" s="93" t="s">
        <v>1045</v>
      </c>
      <c r="DF13" s="93" t="s">
        <v>1045</v>
      </c>
      <c r="DG13" s="93" t="s">
        <v>1045</v>
      </c>
      <c r="DH13" s="93" t="s">
        <v>1045</v>
      </c>
      <c r="DI13" s="93" t="s">
        <v>1045</v>
      </c>
      <c r="DJ13" s="93" t="s">
        <v>1045</v>
      </c>
      <c r="DK13" s="93" t="s">
        <v>57</v>
      </c>
      <c r="DL13" s="98" t="s">
        <v>1015</v>
      </c>
      <c r="DM13" s="98" t="s">
        <v>1045</v>
      </c>
      <c r="DN13" s="98" t="s">
        <v>1045</v>
      </c>
      <c r="DO13" s="98" t="s">
        <v>1045</v>
      </c>
      <c r="DP13" s="98" t="s">
        <v>1045</v>
      </c>
      <c r="DQ13" s="98" t="s">
        <v>1045</v>
      </c>
      <c r="DR13" s="98" t="s">
        <v>1045</v>
      </c>
      <c r="DS13" s="98" t="s">
        <v>1045</v>
      </c>
      <c r="DT13" s="98" t="s">
        <v>1045</v>
      </c>
      <c r="DU13" s="98" t="s">
        <v>1045</v>
      </c>
      <c r="DV13" s="98" t="s">
        <v>1045</v>
      </c>
      <c r="DW13" s="98" t="s">
        <v>1045</v>
      </c>
      <c r="DX13" s="98" t="s">
        <v>1045</v>
      </c>
      <c r="DY13" s="98" t="s">
        <v>1045</v>
      </c>
      <c r="DZ13" s="98" t="s">
        <v>1045</v>
      </c>
      <c r="EA13" s="98" t="s">
        <v>1045</v>
      </c>
      <c r="EB13" s="93" t="s">
        <v>57</v>
      </c>
      <c r="EC13" s="98" t="s">
        <v>1045</v>
      </c>
      <c r="ED13" s="93" t="s">
        <v>57</v>
      </c>
      <c r="EE13" s="93" t="s">
        <v>57</v>
      </c>
      <c r="EF13" s="93" t="s">
        <v>57</v>
      </c>
      <c r="EG13" s="98" t="s">
        <v>1045</v>
      </c>
      <c r="EH13" s="98" t="s">
        <v>1045</v>
      </c>
      <c r="EI13" s="98" t="s">
        <v>1045</v>
      </c>
      <c r="EJ13" s="93" t="s">
        <v>57</v>
      </c>
      <c r="EK13" s="98" t="s">
        <v>1045</v>
      </c>
      <c r="EL13" s="93" t="s">
        <v>57</v>
      </c>
      <c r="EM13" s="98" t="s">
        <v>1045</v>
      </c>
      <c r="EN13" s="93" t="s">
        <v>57</v>
      </c>
      <c r="EO13" s="98" t="s">
        <v>1015</v>
      </c>
      <c r="EP13" s="98" t="s">
        <v>1045</v>
      </c>
      <c r="EQ13" s="98" t="s">
        <v>1045</v>
      </c>
      <c r="ER13" s="98" t="s">
        <v>1045</v>
      </c>
      <c r="ES13" s="98" t="s">
        <v>1045</v>
      </c>
      <c r="ET13" s="98" t="s">
        <v>1045</v>
      </c>
      <c r="EU13" s="93" t="s">
        <v>57</v>
      </c>
      <c r="EV13" s="98" t="s">
        <v>1045</v>
      </c>
      <c r="EW13" s="98" t="s">
        <v>1045</v>
      </c>
      <c r="EX13" s="93" t="s">
        <v>57</v>
      </c>
      <c r="EY13" s="98" t="s">
        <v>1045</v>
      </c>
      <c r="EZ13" s="98" t="s">
        <v>1045</v>
      </c>
      <c r="FA13" s="93" t="s">
        <v>57</v>
      </c>
      <c r="FB13" s="93" t="s">
        <v>57</v>
      </c>
      <c r="FC13" s="98" t="s">
        <v>1045</v>
      </c>
      <c r="FD13" s="98" t="s">
        <v>1045</v>
      </c>
      <c r="FE13" s="98" t="s">
        <v>1045</v>
      </c>
      <c r="FF13" s="93" t="s">
        <v>57</v>
      </c>
      <c r="FG13" s="93" t="s">
        <v>57</v>
      </c>
      <c r="FH13" s="93" t="s">
        <v>57</v>
      </c>
      <c r="FI13" s="93" t="s">
        <v>57</v>
      </c>
      <c r="FJ13" s="93" t="s">
        <v>57</v>
      </c>
      <c r="FK13" s="98" t="s">
        <v>1045</v>
      </c>
      <c r="FL13" s="93" t="s">
        <v>57</v>
      </c>
      <c r="FM13" s="93" t="s">
        <v>57</v>
      </c>
      <c r="FN13" s="93" t="s">
        <v>57</v>
      </c>
      <c r="FO13" s="98" t="s">
        <v>1045</v>
      </c>
      <c r="FP13" s="98" t="s">
        <v>1045</v>
      </c>
      <c r="FQ13" s="93" t="s">
        <v>57</v>
      </c>
      <c r="FR13" s="93" t="s">
        <v>57</v>
      </c>
      <c r="FS13" s="93" t="s">
        <v>57</v>
      </c>
      <c r="FT13" s="98" t="s">
        <v>1045</v>
      </c>
      <c r="FU13" s="93" t="s">
        <v>57</v>
      </c>
      <c r="FV13" s="93" t="s">
        <v>57</v>
      </c>
      <c r="FW13" s="98" t="s">
        <v>1045</v>
      </c>
      <c r="FX13" s="93" t="s">
        <v>57</v>
      </c>
      <c r="FY13" s="93" t="s">
        <v>57</v>
      </c>
      <c r="FZ13" s="98" t="s">
        <v>1045</v>
      </c>
      <c r="GA13" s="93" t="s">
        <v>57</v>
      </c>
      <c r="GB13" s="93" t="s">
        <v>57</v>
      </c>
      <c r="GC13" s="93" t="s">
        <v>57</v>
      </c>
      <c r="GD13" s="98" t="s">
        <v>1045</v>
      </c>
      <c r="GE13" s="98" t="s">
        <v>1045</v>
      </c>
      <c r="GF13" s="98" t="s">
        <v>1045</v>
      </c>
      <c r="GG13" s="98" t="s">
        <v>1045</v>
      </c>
      <c r="GH13" s="93" t="s">
        <v>57</v>
      </c>
      <c r="GI13" s="98" t="s">
        <v>1015</v>
      </c>
      <c r="GJ13" s="98" t="s">
        <v>1015</v>
      </c>
      <c r="GK13" s="98" t="s">
        <v>1015</v>
      </c>
      <c r="GL13" s="98" t="s">
        <v>1045</v>
      </c>
      <c r="GM13" s="98" t="s">
        <v>1045</v>
      </c>
      <c r="GN13" s="98" t="s">
        <v>1045</v>
      </c>
      <c r="GO13" s="98" t="s">
        <v>1045</v>
      </c>
      <c r="GP13" s="93" t="s">
        <v>57</v>
      </c>
      <c r="GQ13" s="93" t="s">
        <v>57</v>
      </c>
      <c r="GR13" s="98" t="s">
        <v>1045</v>
      </c>
      <c r="GS13" s="93" t="s">
        <v>57</v>
      </c>
      <c r="GT13" s="93" t="s">
        <v>57</v>
      </c>
      <c r="GU13" s="98" t="s">
        <v>1045</v>
      </c>
      <c r="GV13" s="98" t="s">
        <v>1045</v>
      </c>
      <c r="GW13" s="93" t="s">
        <v>57</v>
      </c>
      <c r="GX13" s="93" t="s">
        <v>57</v>
      </c>
      <c r="GY13" s="93" t="s">
        <v>57</v>
      </c>
      <c r="GZ13" s="93" t="s">
        <v>57</v>
      </c>
      <c r="HA13" s="93" t="s">
        <v>57</v>
      </c>
      <c r="HB13" s="93" t="s">
        <v>57</v>
      </c>
      <c r="HC13" s="93" t="s">
        <v>57</v>
      </c>
      <c r="HD13" s="93" t="s">
        <v>57</v>
      </c>
      <c r="HE13" s="93" t="s">
        <v>57</v>
      </c>
      <c r="HF13" s="93" t="s">
        <v>57</v>
      </c>
      <c r="HG13" s="93" t="s">
        <v>57</v>
      </c>
      <c r="HH13" s="93" t="s">
        <v>57</v>
      </c>
      <c r="HI13" s="93" t="s">
        <v>57</v>
      </c>
      <c r="HJ13" s="93" t="s">
        <v>57</v>
      </c>
      <c r="HK13" s="93" t="s">
        <v>57</v>
      </c>
      <c r="HL13" s="93" t="s">
        <v>57</v>
      </c>
      <c r="HM13" s="93" t="s">
        <v>57</v>
      </c>
      <c r="HN13" s="93" t="s">
        <v>57</v>
      </c>
      <c r="HO13" s="93" t="s">
        <v>57</v>
      </c>
      <c r="HP13" s="93" t="s">
        <v>57</v>
      </c>
      <c r="HQ13" s="93" t="s">
        <v>57</v>
      </c>
      <c r="HR13" s="93" t="s">
        <v>57</v>
      </c>
      <c r="HS13" s="93" t="s">
        <v>57</v>
      </c>
      <c r="HT13" s="93" t="s">
        <v>57</v>
      </c>
      <c r="HU13" s="93" t="s">
        <v>57</v>
      </c>
      <c r="HV13" s="93" t="s">
        <v>57</v>
      </c>
      <c r="HW13" s="93" t="s">
        <v>57</v>
      </c>
      <c r="HX13" s="93" t="s">
        <v>57</v>
      </c>
      <c r="HY13" s="93" t="s">
        <v>57</v>
      </c>
      <c r="HZ13" s="93" t="s">
        <v>57</v>
      </c>
      <c r="IA13" s="93" t="s">
        <v>57</v>
      </c>
      <c r="IB13" s="93" t="s">
        <v>57</v>
      </c>
      <c r="IC13" s="93" t="s">
        <v>57</v>
      </c>
      <c r="ID13" s="93" t="s">
        <v>57</v>
      </c>
      <c r="IE13" s="93" t="s">
        <v>57</v>
      </c>
      <c r="IF13" s="93" t="s">
        <v>57</v>
      </c>
      <c r="IG13" s="93" t="s">
        <v>57</v>
      </c>
      <c r="IH13" s="93" t="s">
        <v>57</v>
      </c>
      <c r="II13" s="93" t="s">
        <v>57</v>
      </c>
      <c r="IJ13" s="93" t="s">
        <v>57</v>
      </c>
      <c r="IK13" s="93" t="s">
        <v>57</v>
      </c>
      <c r="IL13" s="93" t="s">
        <v>57</v>
      </c>
      <c r="IM13" s="93" t="s">
        <v>57</v>
      </c>
      <c r="IN13" s="93" t="s">
        <v>57</v>
      </c>
      <c r="IO13" s="93" t="s">
        <v>57</v>
      </c>
      <c r="IP13" s="93" t="s">
        <v>57</v>
      </c>
      <c r="IQ13" s="93" t="s">
        <v>57</v>
      </c>
      <c r="IR13" s="93" t="s">
        <v>57</v>
      </c>
      <c r="IS13" s="93" t="s">
        <v>57</v>
      </c>
      <c r="IT13" s="93" t="s">
        <v>57</v>
      </c>
      <c r="IU13" s="93" t="s">
        <v>57</v>
      </c>
      <c r="IV13" s="93" t="s">
        <v>57</v>
      </c>
    </row>
    <row r="14" spans="1:256" ht="21" customHeight="1" x14ac:dyDescent="0.2">
      <c r="A14" s="92" t="s">
        <v>77</v>
      </c>
      <c r="B14" s="92" t="s">
        <v>57</v>
      </c>
      <c r="C14" s="92" t="s">
        <v>1015</v>
      </c>
      <c r="D14" s="93" t="s">
        <v>57</v>
      </c>
      <c r="E14" s="93" t="s">
        <v>57</v>
      </c>
      <c r="F14" s="93" t="s">
        <v>57</v>
      </c>
      <c r="G14" s="93" t="s">
        <v>57</v>
      </c>
      <c r="H14" s="93" t="s">
        <v>57</v>
      </c>
      <c r="I14" s="93" t="s">
        <v>57</v>
      </c>
      <c r="J14" s="93" t="s">
        <v>57</v>
      </c>
      <c r="K14" s="93" t="s">
        <v>57</v>
      </c>
      <c r="L14" s="93" t="s">
        <v>57</v>
      </c>
      <c r="M14" s="93" t="s">
        <v>57</v>
      </c>
      <c r="N14" s="93" t="s">
        <v>57</v>
      </c>
      <c r="O14" s="92" t="s">
        <v>1015</v>
      </c>
      <c r="P14" s="93" t="s">
        <v>57</v>
      </c>
      <c r="Q14" s="93" t="s">
        <v>57</v>
      </c>
      <c r="R14" s="93" t="s">
        <v>57</v>
      </c>
      <c r="S14" s="93" t="s">
        <v>57</v>
      </c>
      <c r="T14" s="93" t="s">
        <v>57</v>
      </c>
      <c r="U14" s="93" t="s">
        <v>57</v>
      </c>
      <c r="V14" s="93" t="s">
        <v>57</v>
      </c>
      <c r="W14" s="93" t="s">
        <v>57</v>
      </c>
      <c r="X14" s="93" t="s">
        <v>57</v>
      </c>
      <c r="Y14" s="93" t="s">
        <v>57</v>
      </c>
      <c r="Z14" s="93" t="s">
        <v>57</v>
      </c>
      <c r="AA14" s="93" t="s">
        <v>57</v>
      </c>
      <c r="AB14" s="93" t="s">
        <v>57</v>
      </c>
      <c r="AC14" s="93" t="s">
        <v>57</v>
      </c>
      <c r="AD14" s="93" t="s">
        <v>57</v>
      </c>
      <c r="AE14" s="92" t="s">
        <v>1015</v>
      </c>
      <c r="AF14" s="93" t="s">
        <v>57</v>
      </c>
      <c r="AG14" s="93" t="s">
        <v>57</v>
      </c>
      <c r="AH14" s="93" t="s">
        <v>57</v>
      </c>
      <c r="AI14" s="93" t="s">
        <v>57</v>
      </c>
      <c r="AJ14" s="93" t="s">
        <v>57</v>
      </c>
      <c r="AK14" s="93" t="s">
        <v>57</v>
      </c>
      <c r="AL14" s="92" t="s">
        <v>1015</v>
      </c>
      <c r="AM14" s="93" t="s">
        <v>57</v>
      </c>
      <c r="AN14" s="93" t="s">
        <v>57</v>
      </c>
      <c r="AO14" s="93" t="s">
        <v>57</v>
      </c>
      <c r="AP14" s="93" t="s">
        <v>57</v>
      </c>
      <c r="AQ14" s="93" t="s">
        <v>57</v>
      </c>
      <c r="AR14" s="93" t="s">
        <v>57</v>
      </c>
      <c r="AS14" s="92" t="s">
        <v>1015</v>
      </c>
      <c r="AT14" s="93" t="s">
        <v>57</v>
      </c>
      <c r="AU14" s="93" t="s">
        <v>57</v>
      </c>
      <c r="AV14" s="93" t="s">
        <v>57</v>
      </c>
      <c r="AW14" s="93" t="s">
        <v>57</v>
      </c>
      <c r="AX14" s="93" t="s">
        <v>57</v>
      </c>
      <c r="AY14" s="93" t="s">
        <v>57</v>
      </c>
      <c r="AZ14" s="93" t="s">
        <v>57</v>
      </c>
      <c r="BA14" s="93" t="s">
        <v>1016</v>
      </c>
      <c r="BB14" s="93" t="s">
        <v>57</v>
      </c>
      <c r="BC14" s="93" t="s">
        <v>57</v>
      </c>
      <c r="BD14" s="92" t="s">
        <v>1015</v>
      </c>
      <c r="BE14" s="93" t="s">
        <v>57</v>
      </c>
      <c r="BF14" s="93" t="s">
        <v>57</v>
      </c>
      <c r="BG14" s="93" t="s">
        <v>57</v>
      </c>
      <c r="BH14" s="93" t="s">
        <v>57</v>
      </c>
      <c r="BI14" s="93" t="s">
        <v>57</v>
      </c>
      <c r="BJ14" s="93" t="s">
        <v>57</v>
      </c>
      <c r="BK14" s="92" t="s">
        <v>1015</v>
      </c>
      <c r="BL14" s="93" t="s">
        <v>57</v>
      </c>
      <c r="BM14" s="93" t="s">
        <v>57</v>
      </c>
      <c r="BN14" s="93" t="s">
        <v>57</v>
      </c>
      <c r="BO14" s="93" t="s">
        <v>57</v>
      </c>
      <c r="BP14" s="93" t="s">
        <v>57</v>
      </c>
      <c r="BQ14" s="93" t="s">
        <v>57</v>
      </c>
      <c r="BR14" s="92" t="s">
        <v>1015</v>
      </c>
      <c r="BS14" s="92" t="s">
        <v>1015</v>
      </c>
      <c r="BT14" s="93" t="s">
        <v>57</v>
      </c>
      <c r="BU14" s="93" t="s">
        <v>57</v>
      </c>
      <c r="BV14" s="92" t="s">
        <v>1015</v>
      </c>
      <c r="BW14" s="93" t="s">
        <v>57</v>
      </c>
      <c r="BX14" s="93" t="s">
        <v>57</v>
      </c>
      <c r="BY14" s="92" t="s">
        <v>1015</v>
      </c>
      <c r="BZ14" s="93" t="s">
        <v>57</v>
      </c>
      <c r="CA14" s="93" t="s">
        <v>57</v>
      </c>
      <c r="CB14" s="93" t="s">
        <v>57</v>
      </c>
      <c r="CC14" s="93" t="s">
        <v>57</v>
      </c>
      <c r="CD14" s="93" t="s">
        <v>57</v>
      </c>
      <c r="CE14" s="93" t="s">
        <v>57</v>
      </c>
      <c r="CF14" s="93" t="s">
        <v>57</v>
      </c>
      <c r="CG14" s="93" t="s">
        <v>57</v>
      </c>
      <c r="CH14" s="92" t="s">
        <v>1015</v>
      </c>
      <c r="CI14" s="93" t="s">
        <v>57</v>
      </c>
      <c r="CJ14" s="93" t="s">
        <v>57</v>
      </c>
      <c r="CK14" s="93" t="s">
        <v>57</v>
      </c>
      <c r="CL14" s="93" t="s">
        <v>57</v>
      </c>
      <c r="CM14" s="93" t="s">
        <v>57</v>
      </c>
      <c r="CN14" s="93" t="s">
        <v>57</v>
      </c>
      <c r="CO14" s="92" t="s">
        <v>1015</v>
      </c>
      <c r="CP14" s="93" t="s">
        <v>57</v>
      </c>
      <c r="CQ14" s="93" t="s">
        <v>57</v>
      </c>
      <c r="CR14" s="93" t="s">
        <v>57</v>
      </c>
      <c r="CS14" s="93" t="s">
        <v>57</v>
      </c>
      <c r="CT14" s="93" t="s">
        <v>57</v>
      </c>
      <c r="CU14" s="93" t="s">
        <v>57</v>
      </c>
      <c r="CV14" s="93" t="s">
        <v>57</v>
      </c>
      <c r="CW14" s="93" t="s">
        <v>57</v>
      </c>
      <c r="CX14" s="93" t="s">
        <v>57</v>
      </c>
      <c r="CY14" s="93" t="s">
        <v>57</v>
      </c>
      <c r="CZ14" s="93" t="s">
        <v>1016</v>
      </c>
      <c r="DA14" s="93" t="s">
        <v>57</v>
      </c>
      <c r="DB14" s="93" t="s">
        <v>57</v>
      </c>
      <c r="DC14" s="92" t="s">
        <v>1015</v>
      </c>
      <c r="DD14" s="92" t="s">
        <v>1015</v>
      </c>
      <c r="DE14" s="93" t="s">
        <v>57</v>
      </c>
      <c r="DF14" s="93" t="s">
        <v>57</v>
      </c>
      <c r="DG14" s="93" t="s">
        <v>57</v>
      </c>
      <c r="DH14" s="93" t="s">
        <v>57</v>
      </c>
      <c r="DI14" s="93" t="s">
        <v>57</v>
      </c>
      <c r="DJ14" s="93" t="s">
        <v>57</v>
      </c>
      <c r="DK14" s="93" t="s">
        <v>57</v>
      </c>
      <c r="DL14" s="93" t="s">
        <v>57</v>
      </c>
      <c r="DM14" s="98" t="s">
        <v>1015</v>
      </c>
      <c r="DN14" s="98" t="s">
        <v>1015</v>
      </c>
      <c r="DO14" s="93" t="s">
        <v>57</v>
      </c>
      <c r="DP14" s="98" t="s">
        <v>1015</v>
      </c>
      <c r="DQ14" s="93" t="s">
        <v>57</v>
      </c>
      <c r="DR14" s="93" t="s">
        <v>57</v>
      </c>
      <c r="DS14" s="93" t="s">
        <v>57</v>
      </c>
      <c r="DT14" s="93" t="s">
        <v>57</v>
      </c>
      <c r="DU14" s="93" t="s">
        <v>57</v>
      </c>
      <c r="DV14" s="93" t="s">
        <v>57</v>
      </c>
      <c r="DW14" s="93" t="s">
        <v>57</v>
      </c>
      <c r="DX14" s="93" t="s">
        <v>57</v>
      </c>
      <c r="DY14" s="93" t="s">
        <v>57</v>
      </c>
      <c r="DZ14" s="93" t="s">
        <v>57</v>
      </c>
      <c r="EA14" s="93" t="s">
        <v>57</v>
      </c>
      <c r="EB14" s="93" t="s">
        <v>57</v>
      </c>
      <c r="EC14" s="93" t="s">
        <v>57</v>
      </c>
      <c r="ED14" s="93" t="s">
        <v>57</v>
      </c>
      <c r="EE14" s="93" t="s">
        <v>57</v>
      </c>
      <c r="EF14" s="93" t="s">
        <v>57</v>
      </c>
      <c r="EG14" s="93" t="s">
        <v>57</v>
      </c>
      <c r="EH14" s="98" t="s">
        <v>1016</v>
      </c>
      <c r="EI14" s="98" t="s">
        <v>1015</v>
      </c>
      <c r="EJ14" s="93" t="s">
        <v>57</v>
      </c>
      <c r="EK14" s="93" t="s">
        <v>57</v>
      </c>
      <c r="EL14" s="98" t="s">
        <v>1015</v>
      </c>
      <c r="EM14" s="93" t="s">
        <v>57</v>
      </c>
      <c r="EN14" s="93" t="s">
        <v>57</v>
      </c>
      <c r="EO14" s="93" t="s">
        <v>57</v>
      </c>
      <c r="EP14" s="93" t="s">
        <v>57</v>
      </c>
      <c r="EQ14" s="93" t="s">
        <v>57</v>
      </c>
      <c r="ER14" s="93" t="s">
        <v>57</v>
      </c>
      <c r="ES14" s="93" t="s">
        <v>57</v>
      </c>
      <c r="ET14" s="93" t="s">
        <v>57</v>
      </c>
      <c r="EU14" s="93" t="s">
        <v>57</v>
      </c>
      <c r="EV14" s="93" t="s">
        <v>57</v>
      </c>
      <c r="EW14" s="93" t="s">
        <v>57</v>
      </c>
      <c r="EX14" s="93" t="s">
        <v>57</v>
      </c>
      <c r="EY14" s="93" t="s">
        <v>57</v>
      </c>
      <c r="EZ14" s="98" t="s">
        <v>1015</v>
      </c>
      <c r="FA14" s="93" t="s">
        <v>57</v>
      </c>
      <c r="FB14" s="93" t="s">
        <v>57</v>
      </c>
      <c r="FC14" s="93" t="s">
        <v>57</v>
      </c>
      <c r="FD14" s="93" t="s">
        <v>57</v>
      </c>
      <c r="FE14" s="93" t="s">
        <v>57</v>
      </c>
      <c r="FF14" s="93" t="s">
        <v>57</v>
      </c>
      <c r="FG14" s="98" t="s">
        <v>1015</v>
      </c>
      <c r="FH14" s="93" t="s">
        <v>57</v>
      </c>
      <c r="FI14" s="93" t="s">
        <v>57</v>
      </c>
      <c r="FJ14" s="93" t="s">
        <v>57</v>
      </c>
      <c r="FK14" s="93" t="s">
        <v>57</v>
      </c>
      <c r="FL14" s="93" t="s">
        <v>57</v>
      </c>
      <c r="FM14" s="93" t="s">
        <v>57</v>
      </c>
      <c r="FN14" s="93" t="s">
        <v>57</v>
      </c>
      <c r="FO14" s="93" t="s">
        <v>57</v>
      </c>
      <c r="FP14" s="93" t="s">
        <v>57</v>
      </c>
      <c r="FQ14" s="93" t="s">
        <v>57</v>
      </c>
      <c r="FR14" s="93" t="s">
        <v>57</v>
      </c>
      <c r="FS14" s="98" t="s">
        <v>1015</v>
      </c>
      <c r="FT14" s="93" t="s">
        <v>57</v>
      </c>
      <c r="FU14" s="93" t="s">
        <v>57</v>
      </c>
      <c r="FV14" s="98" t="s">
        <v>1015</v>
      </c>
      <c r="FW14" s="93" t="s">
        <v>57</v>
      </c>
      <c r="FX14" s="93" t="s">
        <v>57</v>
      </c>
      <c r="FY14" s="93" t="s">
        <v>57</v>
      </c>
      <c r="FZ14" s="93" t="s">
        <v>57</v>
      </c>
      <c r="GA14" s="98" t="s">
        <v>1016</v>
      </c>
      <c r="GB14" s="98" t="s">
        <v>1016</v>
      </c>
      <c r="GC14" s="98" t="s">
        <v>1016</v>
      </c>
      <c r="GD14" s="93" t="s">
        <v>57</v>
      </c>
      <c r="GE14" s="93" t="s">
        <v>57</v>
      </c>
      <c r="GF14" s="93" t="s">
        <v>57</v>
      </c>
      <c r="GG14" s="93" t="s">
        <v>57</v>
      </c>
      <c r="GH14" s="98" t="s">
        <v>1015</v>
      </c>
      <c r="GI14" s="93" t="s">
        <v>57</v>
      </c>
      <c r="GJ14" s="93" t="s">
        <v>57</v>
      </c>
      <c r="GK14" s="93" t="s">
        <v>57</v>
      </c>
      <c r="GL14" s="93" t="s">
        <v>57</v>
      </c>
      <c r="GM14" s="93" t="s">
        <v>57</v>
      </c>
      <c r="GN14" s="93" t="s">
        <v>57</v>
      </c>
      <c r="GO14" s="93" t="s">
        <v>57</v>
      </c>
      <c r="GP14" s="98" t="s">
        <v>1015</v>
      </c>
      <c r="GQ14" s="93" t="s">
        <v>57</v>
      </c>
      <c r="GR14" s="93" t="s">
        <v>57</v>
      </c>
      <c r="GS14" s="98" t="s">
        <v>1016</v>
      </c>
      <c r="GT14" s="93" t="s">
        <v>57</v>
      </c>
      <c r="GU14" s="93" t="s">
        <v>57</v>
      </c>
      <c r="GV14" s="93" t="s">
        <v>57</v>
      </c>
      <c r="GW14" s="93" t="s">
        <v>57</v>
      </c>
      <c r="GX14" s="93" t="s">
        <v>57</v>
      </c>
      <c r="GY14" s="93" t="s">
        <v>57</v>
      </c>
      <c r="GZ14" s="93" t="s">
        <v>57</v>
      </c>
      <c r="HA14" s="93" t="s">
        <v>57</v>
      </c>
      <c r="HB14" s="93" t="s">
        <v>57</v>
      </c>
      <c r="HC14" s="93" t="s">
        <v>57</v>
      </c>
      <c r="HD14" s="93" t="s">
        <v>57</v>
      </c>
      <c r="HE14" s="93" t="s">
        <v>57</v>
      </c>
      <c r="HF14" s="93" t="s">
        <v>57</v>
      </c>
      <c r="HG14" s="93" t="s">
        <v>57</v>
      </c>
      <c r="HH14" s="93" t="s">
        <v>57</v>
      </c>
      <c r="HI14" s="93" t="s">
        <v>57</v>
      </c>
      <c r="HJ14" s="93" t="s">
        <v>57</v>
      </c>
      <c r="HK14" s="93" t="s">
        <v>57</v>
      </c>
      <c r="HL14" s="93" t="s">
        <v>57</v>
      </c>
      <c r="HM14" s="93" t="s">
        <v>57</v>
      </c>
      <c r="HN14" s="93" t="s">
        <v>57</v>
      </c>
      <c r="HO14" s="93" t="s">
        <v>57</v>
      </c>
      <c r="HP14" s="93" t="s">
        <v>57</v>
      </c>
      <c r="HQ14" s="93" t="s">
        <v>57</v>
      </c>
      <c r="HR14" s="93" t="s">
        <v>57</v>
      </c>
      <c r="HS14" s="93" t="s">
        <v>57</v>
      </c>
      <c r="HT14" s="93" t="s">
        <v>57</v>
      </c>
      <c r="HU14" s="93" t="s">
        <v>57</v>
      </c>
      <c r="HV14" s="93" t="s">
        <v>57</v>
      </c>
      <c r="HW14" s="93" t="s">
        <v>57</v>
      </c>
      <c r="HX14" s="93" t="s">
        <v>57</v>
      </c>
      <c r="HY14" s="93" t="s">
        <v>57</v>
      </c>
      <c r="HZ14" s="93" t="s">
        <v>57</v>
      </c>
      <c r="IA14" s="93" t="s">
        <v>57</v>
      </c>
      <c r="IB14" s="93" t="s">
        <v>57</v>
      </c>
      <c r="IC14" s="93" t="s">
        <v>57</v>
      </c>
      <c r="ID14" s="93" t="s">
        <v>57</v>
      </c>
      <c r="IE14" s="93" t="s">
        <v>57</v>
      </c>
      <c r="IF14" s="93" t="s">
        <v>57</v>
      </c>
      <c r="IG14" s="93" t="s">
        <v>57</v>
      </c>
      <c r="IH14" s="93" t="s">
        <v>57</v>
      </c>
      <c r="II14" s="93" t="s">
        <v>57</v>
      </c>
      <c r="IJ14" s="93" t="s">
        <v>57</v>
      </c>
      <c r="IK14" s="93" t="s">
        <v>57</v>
      </c>
      <c r="IL14" s="93" t="s">
        <v>57</v>
      </c>
      <c r="IM14" s="93" t="s">
        <v>57</v>
      </c>
      <c r="IN14" s="93" t="s">
        <v>57</v>
      </c>
      <c r="IO14" s="93" t="s">
        <v>57</v>
      </c>
      <c r="IP14" s="93" t="s">
        <v>57</v>
      </c>
      <c r="IQ14" s="93" t="s">
        <v>57</v>
      </c>
      <c r="IR14" s="93" t="s">
        <v>57</v>
      </c>
      <c r="IS14" s="93" t="s">
        <v>57</v>
      </c>
      <c r="IT14" s="93" t="s">
        <v>57</v>
      </c>
      <c r="IU14" s="93" t="s">
        <v>57</v>
      </c>
      <c r="IV14" s="93" t="s">
        <v>57</v>
      </c>
    </row>
    <row r="15" spans="1:256" ht="21" customHeight="1" x14ac:dyDescent="0.2">
      <c r="A15" s="92" t="s">
        <v>1046</v>
      </c>
      <c r="B15" s="92" t="s">
        <v>57</v>
      </c>
      <c r="C15" s="93" t="s">
        <v>57</v>
      </c>
      <c r="D15" s="93" t="s">
        <v>57</v>
      </c>
      <c r="E15" s="93" t="s">
        <v>57</v>
      </c>
      <c r="F15" s="93" t="s">
        <v>57</v>
      </c>
      <c r="G15" s="93" t="s">
        <v>57</v>
      </c>
      <c r="H15" s="93" t="s">
        <v>57</v>
      </c>
      <c r="I15" s="93" t="s">
        <v>57</v>
      </c>
      <c r="J15" s="93" t="s">
        <v>57</v>
      </c>
      <c r="K15" s="93" t="s">
        <v>57</v>
      </c>
      <c r="L15" s="93" t="s">
        <v>1016</v>
      </c>
      <c r="M15" s="93" t="s">
        <v>57</v>
      </c>
      <c r="N15" s="93" t="s">
        <v>57</v>
      </c>
      <c r="O15" s="93" t="s">
        <v>57</v>
      </c>
      <c r="P15" s="93" t="s">
        <v>57</v>
      </c>
      <c r="Q15" s="93" t="s">
        <v>57</v>
      </c>
      <c r="R15" s="93" t="s">
        <v>57</v>
      </c>
      <c r="S15" s="93" t="s">
        <v>57</v>
      </c>
      <c r="T15" s="93" t="s">
        <v>57</v>
      </c>
      <c r="U15" s="93" t="s">
        <v>57</v>
      </c>
      <c r="V15" s="93" t="s">
        <v>57</v>
      </c>
      <c r="W15" s="93" t="s">
        <v>57</v>
      </c>
      <c r="X15" s="92" t="s">
        <v>1015</v>
      </c>
      <c r="Y15" s="92" t="s">
        <v>1015</v>
      </c>
      <c r="Z15" s="93" t="s">
        <v>57</v>
      </c>
      <c r="AA15" s="93" t="s">
        <v>57</v>
      </c>
      <c r="AB15" s="93" t="s">
        <v>57</v>
      </c>
      <c r="AC15" s="93" t="s">
        <v>57</v>
      </c>
      <c r="AD15" s="93" t="s">
        <v>57</v>
      </c>
      <c r="AE15" s="93" t="s">
        <v>57</v>
      </c>
      <c r="AF15" s="93" t="s">
        <v>57</v>
      </c>
      <c r="AG15" s="93" t="s">
        <v>57</v>
      </c>
      <c r="AH15" s="93" t="s">
        <v>57</v>
      </c>
      <c r="AI15" s="93" t="s">
        <v>57</v>
      </c>
      <c r="AJ15" s="93" t="s">
        <v>57</v>
      </c>
      <c r="AK15" s="93" t="s">
        <v>57</v>
      </c>
      <c r="AL15" s="93" t="s">
        <v>57</v>
      </c>
      <c r="AM15" s="93" t="s">
        <v>57</v>
      </c>
      <c r="AN15" s="93" t="s">
        <v>57</v>
      </c>
      <c r="AO15" s="93" t="s">
        <v>1016</v>
      </c>
      <c r="AP15" s="93" t="s">
        <v>57</v>
      </c>
      <c r="AQ15" s="93" t="s">
        <v>57</v>
      </c>
      <c r="AR15" s="93" t="s">
        <v>57</v>
      </c>
      <c r="AS15" s="93" t="s">
        <v>57</v>
      </c>
      <c r="AT15" s="93" t="s">
        <v>57</v>
      </c>
      <c r="AU15" s="93" t="s">
        <v>57</v>
      </c>
      <c r="AV15" s="93" t="s">
        <v>57</v>
      </c>
      <c r="AW15" s="93" t="s">
        <v>57</v>
      </c>
      <c r="AX15" s="93" t="s">
        <v>57</v>
      </c>
      <c r="AY15" s="93" t="s">
        <v>57</v>
      </c>
      <c r="AZ15" s="93" t="s">
        <v>57</v>
      </c>
      <c r="BA15" s="93" t="s">
        <v>57</v>
      </c>
      <c r="BB15" s="93" t="s">
        <v>57</v>
      </c>
      <c r="BC15" s="93" t="s">
        <v>57</v>
      </c>
      <c r="BD15" s="93" t="s">
        <v>57</v>
      </c>
      <c r="BE15" s="93" t="s">
        <v>57</v>
      </c>
      <c r="BF15" s="93" t="s">
        <v>57</v>
      </c>
      <c r="BG15" s="93" t="s">
        <v>57</v>
      </c>
      <c r="BH15" s="93" t="s">
        <v>57</v>
      </c>
      <c r="BI15" s="93" t="s">
        <v>57</v>
      </c>
      <c r="BJ15" s="93" t="s">
        <v>57</v>
      </c>
      <c r="BK15" s="93" t="s">
        <v>57</v>
      </c>
      <c r="BL15" s="93" t="s">
        <v>57</v>
      </c>
      <c r="BM15" s="93" t="s">
        <v>57</v>
      </c>
      <c r="BN15" s="93" t="s">
        <v>57</v>
      </c>
      <c r="BO15" s="93" t="s">
        <v>57</v>
      </c>
      <c r="BP15" s="93" t="s">
        <v>1016</v>
      </c>
      <c r="BQ15" s="93" t="s">
        <v>57</v>
      </c>
      <c r="BR15" s="93" t="s">
        <v>57</v>
      </c>
      <c r="BS15" s="93" t="s">
        <v>57</v>
      </c>
      <c r="BT15" s="93" t="s">
        <v>57</v>
      </c>
      <c r="BU15" s="93" t="s">
        <v>57</v>
      </c>
      <c r="BV15" s="93" t="s">
        <v>57</v>
      </c>
      <c r="BW15" s="93" t="s">
        <v>57</v>
      </c>
      <c r="BX15" s="93" t="s">
        <v>57</v>
      </c>
      <c r="BY15" s="93" t="s">
        <v>57</v>
      </c>
      <c r="BZ15" s="93" t="s">
        <v>57</v>
      </c>
      <c r="CA15" s="93" t="s">
        <v>57</v>
      </c>
      <c r="CB15" s="93" t="s">
        <v>57</v>
      </c>
      <c r="CC15" s="93" t="s">
        <v>57</v>
      </c>
      <c r="CD15" s="93" t="s">
        <v>57</v>
      </c>
      <c r="CE15" s="93" t="s">
        <v>57</v>
      </c>
      <c r="CF15" s="93" t="s">
        <v>57</v>
      </c>
      <c r="CG15" s="93" t="s">
        <v>57</v>
      </c>
      <c r="CH15" s="93" t="s">
        <v>57</v>
      </c>
      <c r="CI15" s="93" t="s">
        <v>57</v>
      </c>
      <c r="CJ15" s="93" t="s">
        <v>57</v>
      </c>
      <c r="CK15" s="93" t="s">
        <v>57</v>
      </c>
      <c r="CL15" s="93" t="s">
        <v>57</v>
      </c>
      <c r="CM15" s="93" t="s">
        <v>57</v>
      </c>
      <c r="CN15" s="93" t="s">
        <v>57</v>
      </c>
      <c r="CO15" s="93" t="s">
        <v>57</v>
      </c>
      <c r="CP15" s="93" t="s">
        <v>57</v>
      </c>
      <c r="CQ15" s="93" t="s">
        <v>57</v>
      </c>
      <c r="CR15" s="93" t="s">
        <v>57</v>
      </c>
      <c r="CS15" s="93" t="s">
        <v>57</v>
      </c>
      <c r="CT15" s="93" t="s">
        <v>57</v>
      </c>
      <c r="CU15" s="93" t="s">
        <v>57</v>
      </c>
      <c r="CV15" s="93" t="s">
        <v>57</v>
      </c>
      <c r="CW15" s="93" t="s">
        <v>1016</v>
      </c>
      <c r="CX15" s="93" t="s">
        <v>1047</v>
      </c>
      <c r="CY15" s="93" t="s">
        <v>57</v>
      </c>
      <c r="CZ15" s="93" t="s">
        <v>57</v>
      </c>
      <c r="DA15" s="93" t="s">
        <v>57</v>
      </c>
      <c r="DB15" s="93" t="s">
        <v>57</v>
      </c>
      <c r="DC15" s="93" t="s">
        <v>57</v>
      </c>
      <c r="DD15" s="93" t="s">
        <v>57</v>
      </c>
      <c r="DE15" s="93" t="s">
        <v>57</v>
      </c>
      <c r="DF15" s="93" t="s">
        <v>57</v>
      </c>
      <c r="DG15" s="93" t="s">
        <v>57</v>
      </c>
      <c r="DH15" s="93" t="s">
        <v>1016</v>
      </c>
      <c r="DI15" s="93" t="s">
        <v>57</v>
      </c>
      <c r="DJ15" s="93" t="s">
        <v>57</v>
      </c>
      <c r="DK15" s="93" t="s">
        <v>57</v>
      </c>
      <c r="DL15" s="93" t="s">
        <v>57</v>
      </c>
      <c r="DM15" s="93" t="s">
        <v>57</v>
      </c>
      <c r="DN15" s="93" t="s">
        <v>57</v>
      </c>
      <c r="DO15" s="93" t="s">
        <v>57</v>
      </c>
      <c r="DP15" s="93" t="s">
        <v>57</v>
      </c>
      <c r="DQ15" s="93" t="s">
        <v>57</v>
      </c>
      <c r="DR15" s="93" t="s">
        <v>57</v>
      </c>
      <c r="DS15" s="93" t="s">
        <v>57</v>
      </c>
      <c r="DT15" s="93" t="s">
        <v>57</v>
      </c>
      <c r="DU15" s="93" t="s">
        <v>57</v>
      </c>
      <c r="DV15" s="93" t="s">
        <v>57</v>
      </c>
      <c r="DW15" s="93" t="s">
        <v>57</v>
      </c>
      <c r="DX15" s="93" t="s">
        <v>57</v>
      </c>
      <c r="DY15" s="93" t="s">
        <v>57</v>
      </c>
      <c r="DZ15" s="93" t="s">
        <v>57</v>
      </c>
      <c r="EA15" s="93" t="s">
        <v>57</v>
      </c>
      <c r="EB15" s="93" t="s">
        <v>57</v>
      </c>
      <c r="EC15" s="93" t="s">
        <v>57</v>
      </c>
      <c r="ED15" s="93" t="s">
        <v>57</v>
      </c>
      <c r="EE15" s="93" t="s">
        <v>57</v>
      </c>
      <c r="EF15" s="93" t="s">
        <v>57</v>
      </c>
      <c r="EG15" s="93" t="s">
        <v>57</v>
      </c>
      <c r="EH15" s="93" t="s">
        <v>57</v>
      </c>
      <c r="EI15" s="93" t="s">
        <v>57</v>
      </c>
      <c r="EJ15" s="93" t="s">
        <v>57</v>
      </c>
      <c r="EK15" s="93" t="s">
        <v>57</v>
      </c>
      <c r="EL15" s="93" t="s">
        <v>57</v>
      </c>
      <c r="EM15" s="93" t="s">
        <v>57</v>
      </c>
      <c r="EN15" s="93" t="s">
        <v>57</v>
      </c>
      <c r="EO15" s="93" t="s">
        <v>57</v>
      </c>
      <c r="EP15" s="93" t="s">
        <v>57</v>
      </c>
      <c r="EQ15" s="93" t="s">
        <v>57</v>
      </c>
      <c r="ER15" s="93" t="s">
        <v>57</v>
      </c>
      <c r="ES15" s="93" t="s">
        <v>57</v>
      </c>
      <c r="ET15" s="93" t="s">
        <v>57</v>
      </c>
      <c r="EU15" s="93" t="s">
        <v>57</v>
      </c>
      <c r="EV15" s="93" t="s">
        <v>57</v>
      </c>
      <c r="EW15" s="93" t="s">
        <v>57</v>
      </c>
      <c r="EX15" s="93" t="s">
        <v>57</v>
      </c>
      <c r="EY15" s="93" t="s">
        <v>57</v>
      </c>
      <c r="EZ15" s="93" t="s">
        <v>57</v>
      </c>
      <c r="FA15" s="93" t="s">
        <v>57</v>
      </c>
      <c r="FB15" s="93" t="s">
        <v>57</v>
      </c>
      <c r="FC15" s="93" t="s">
        <v>57</v>
      </c>
      <c r="FD15" s="93" t="s">
        <v>57</v>
      </c>
      <c r="FE15" s="93" t="s">
        <v>57</v>
      </c>
      <c r="FF15" s="93" t="s">
        <v>57</v>
      </c>
      <c r="FG15" s="93" t="s">
        <v>57</v>
      </c>
      <c r="FH15" s="93" t="s">
        <v>1017</v>
      </c>
      <c r="FI15" s="93" t="s">
        <v>57</v>
      </c>
      <c r="FJ15" s="93" t="s">
        <v>57</v>
      </c>
      <c r="FK15" s="93" t="s">
        <v>57</v>
      </c>
      <c r="FL15" s="93" t="s">
        <v>57</v>
      </c>
      <c r="FM15" s="93" t="s">
        <v>57</v>
      </c>
      <c r="FN15" s="93" t="s">
        <v>57</v>
      </c>
      <c r="FO15" s="93" t="s">
        <v>57</v>
      </c>
      <c r="FP15" s="93" t="s">
        <v>57</v>
      </c>
      <c r="FQ15" s="93" t="s">
        <v>57</v>
      </c>
      <c r="FR15" s="93" t="s">
        <v>57</v>
      </c>
      <c r="FS15" s="93" t="s">
        <v>57</v>
      </c>
      <c r="FT15" s="93" t="s">
        <v>57</v>
      </c>
      <c r="FU15" s="93" t="s">
        <v>57</v>
      </c>
      <c r="FV15" s="93" t="s">
        <v>57</v>
      </c>
      <c r="FW15" s="93" t="s">
        <v>57</v>
      </c>
      <c r="FX15" s="98" t="s">
        <v>1016</v>
      </c>
      <c r="FY15" s="93" t="s">
        <v>57</v>
      </c>
      <c r="FZ15" s="93" t="s">
        <v>57</v>
      </c>
      <c r="GA15" s="93" t="s">
        <v>57</v>
      </c>
      <c r="GB15" s="93" t="s">
        <v>57</v>
      </c>
      <c r="GC15" s="93" t="s">
        <v>57</v>
      </c>
      <c r="GD15" s="93" t="s">
        <v>57</v>
      </c>
      <c r="GE15" s="93" t="s">
        <v>57</v>
      </c>
      <c r="GF15" s="93" t="s">
        <v>57</v>
      </c>
      <c r="GG15" s="93" t="s">
        <v>57</v>
      </c>
      <c r="GH15" s="93" t="s">
        <v>57</v>
      </c>
      <c r="GI15" s="93" t="s">
        <v>57</v>
      </c>
      <c r="GJ15" s="93" t="s">
        <v>57</v>
      </c>
      <c r="GK15" s="93" t="s">
        <v>57</v>
      </c>
      <c r="GL15" s="98" t="s">
        <v>1015</v>
      </c>
      <c r="GM15" s="93" t="s">
        <v>57</v>
      </c>
      <c r="GN15" s="93" t="s">
        <v>57</v>
      </c>
      <c r="GO15" s="93" t="s">
        <v>57</v>
      </c>
      <c r="GP15" s="93" t="s">
        <v>57</v>
      </c>
      <c r="GQ15" s="93" t="s">
        <v>57</v>
      </c>
      <c r="GR15" s="98" t="s">
        <v>1015</v>
      </c>
      <c r="GS15" s="93" t="s">
        <v>57</v>
      </c>
      <c r="GT15" s="98" t="s">
        <v>1015</v>
      </c>
      <c r="GU15" s="93" t="s">
        <v>57</v>
      </c>
      <c r="GV15" s="98" t="s">
        <v>1015</v>
      </c>
      <c r="GW15" s="93" t="s">
        <v>57</v>
      </c>
      <c r="GX15" s="93" t="s">
        <v>57</v>
      </c>
      <c r="GY15" s="93" t="s">
        <v>57</v>
      </c>
      <c r="GZ15" s="93" t="s">
        <v>57</v>
      </c>
      <c r="HA15" s="93" t="s">
        <v>57</v>
      </c>
      <c r="HB15" s="93" t="s">
        <v>57</v>
      </c>
      <c r="HC15" s="93" t="s">
        <v>57</v>
      </c>
      <c r="HD15" s="93" t="s">
        <v>57</v>
      </c>
      <c r="HE15" s="93" t="s">
        <v>57</v>
      </c>
      <c r="HF15" s="93" t="s">
        <v>57</v>
      </c>
      <c r="HG15" s="93" t="s">
        <v>57</v>
      </c>
      <c r="HH15" s="93" t="s">
        <v>57</v>
      </c>
      <c r="HI15" s="93" t="s">
        <v>57</v>
      </c>
      <c r="HJ15" s="93" t="s">
        <v>57</v>
      </c>
      <c r="HK15" s="93" t="s">
        <v>57</v>
      </c>
      <c r="HL15" s="93" t="s">
        <v>57</v>
      </c>
      <c r="HM15" s="93" t="s">
        <v>57</v>
      </c>
      <c r="HN15" s="93" t="s">
        <v>57</v>
      </c>
      <c r="HO15" s="93" t="s">
        <v>57</v>
      </c>
      <c r="HP15" s="93" t="s">
        <v>57</v>
      </c>
      <c r="HQ15" s="93" t="s">
        <v>57</v>
      </c>
      <c r="HR15" s="93" t="s">
        <v>57</v>
      </c>
      <c r="HS15" s="93" t="s">
        <v>57</v>
      </c>
      <c r="HT15" s="93" t="s">
        <v>57</v>
      </c>
      <c r="HU15" s="93" t="s">
        <v>57</v>
      </c>
      <c r="HV15" s="93" t="s">
        <v>57</v>
      </c>
      <c r="HW15" s="93" t="s">
        <v>57</v>
      </c>
      <c r="HX15" s="93" t="s">
        <v>57</v>
      </c>
      <c r="HY15" s="93" t="s">
        <v>57</v>
      </c>
      <c r="HZ15" s="93" t="s">
        <v>57</v>
      </c>
      <c r="IA15" s="93" t="s">
        <v>57</v>
      </c>
      <c r="IB15" s="93" t="s">
        <v>57</v>
      </c>
      <c r="IC15" s="93" t="s">
        <v>57</v>
      </c>
      <c r="ID15" s="93" t="s">
        <v>57</v>
      </c>
      <c r="IE15" s="93" t="s">
        <v>57</v>
      </c>
      <c r="IF15" s="93" t="s">
        <v>57</v>
      </c>
      <c r="IG15" s="93" t="s">
        <v>57</v>
      </c>
      <c r="IH15" s="93" t="s">
        <v>57</v>
      </c>
      <c r="II15" s="93" t="s">
        <v>57</v>
      </c>
      <c r="IJ15" s="93" t="s">
        <v>57</v>
      </c>
      <c r="IK15" s="93" t="s">
        <v>57</v>
      </c>
      <c r="IL15" s="93" t="s">
        <v>57</v>
      </c>
      <c r="IM15" s="93" t="s">
        <v>57</v>
      </c>
      <c r="IN15" s="93" t="s">
        <v>57</v>
      </c>
      <c r="IO15" s="93" t="s">
        <v>57</v>
      </c>
      <c r="IP15" s="93" t="s">
        <v>57</v>
      </c>
      <c r="IQ15" s="93" t="s">
        <v>57</v>
      </c>
      <c r="IR15" s="93" t="s">
        <v>57</v>
      </c>
      <c r="IS15" s="93" t="s">
        <v>57</v>
      </c>
      <c r="IT15" s="93" t="s">
        <v>57</v>
      </c>
      <c r="IU15" s="93" t="s">
        <v>57</v>
      </c>
      <c r="IV15" s="93" t="s">
        <v>57</v>
      </c>
    </row>
    <row r="16" spans="1:256" ht="21" customHeight="1" x14ac:dyDescent="0.2">
      <c r="A16" s="92" t="s">
        <v>81</v>
      </c>
      <c r="B16" s="92" t="s">
        <v>57</v>
      </c>
      <c r="C16" s="93" t="s">
        <v>57</v>
      </c>
      <c r="D16" s="93" t="s">
        <v>57</v>
      </c>
      <c r="E16" s="93" t="s">
        <v>57</v>
      </c>
      <c r="F16" s="93" t="s">
        <v>57</v>
      </c>
      <c r="G16" s="93" t="s">
        <v>57</v>
      </c>
      <c r="H16" s="93" t="s">
        <v>57</v>
      </c>
      <c r="I16" s="93" t="s">
        <v>57</v>
      </c>
      <c r="J16" s="93" t="s">
        <v>57</v>
      </c>
      <c r="K16" s="93" t="s">
        <v>57</v>
      </c>
      <c r="L16" s="93" t="s">
        <v>57</v>
      </c>
      <c r="M16" s="93" t="s">
        <v>57</v>
      </c>
      <c r="N16" s="93" t="s">
        <v>57</v>
      </c>
      <c r="O16" s="93" t="s">
        <v>57</v>
      </c>
      <c r="P16" s="93" t="s">
        <v>57</v>
      </c>
      <c r="Q16" s="93" t="s">
        <v>57</v>
      </c>
      <c r="R16" s="93" t="s">
        <v>57</v>
      </c>
      <c r="S16" s="93" t="s">
        <v>57</v>
      </c>
      <c r="T16" s="93" t="s">
        <v>57</v>
      </c>
      <c r="U16" s="93" t="s">
        <v>57</v>
      </c>
      <c r="V16" s="93" t="s">
        <v>57</v>
      </c>
      <c r="W16" s="93" t="s">
        <v>57</v>
      </c>
      <c r="X16" s="93" t="s">
        <v>57</v>
      </c>
      <c r="Y16" s="93" t="s">
        <v>57</v>
      </c>
      <c r="Z16" s="93" t="s">
        <v>57</v>
      </c>
      <c r="AA16" s="93" t="s">
        <v>57</v>
      </c>
      <c r="AB16" s="93" t="s">
        <v>57</v>
      </c>
      <c r="AC16" s="93" t="s">
        <v>57</v>
      </c>
      <c r="AD16" s="93" t="s">
        <v>57</v>
      </c>
      <c r="AE16" s="93" t="s">
        <v>57</v>
      </c>
      <c r="AF16" s="93" t="s">
        <v>57</v>
      </c>
      <c r="AG16" s="93" t="s">
        <v>57</v>
      </c>
      <c r="AH16" s="93" t="s">
        <v>57</v>
      </c>
      <c r="AI16" s="93" t="s">
        <v>57</v>
      </c>
      <c r="AJ16" s="93" t="s">
        <v>57</v>
      </c>
      <c r="AK16" s="93" t="s">
        <v>57</v>
      </c>
      <c r="AL16" s="93" t="s">
        <v>57</v>
      </c>
      <c r="AM16" s="93" t="s">
        <v>57</v>
      </c>
      <c r="AN16" s="93" t="s">
        <v>57</v>
      </c>
      <c r="AO16" s="93" t="s">
        <v>57</v>
      </c>
      <c r="AP16" s="93" t="s">
        <v>57</v>
      </c>
      <c r="AQ16" s="93" t="s">
        <v>57</v>
      </c>
      <c r="AR16" s="93" t="s">
        <v>57</v>
      </c>
      <c r="AS16" s="93" t="s">
        <v>57</v>
      </c>
      <c r="AT16" s="93" t="s">
        <v>57</v>
      </c>
      <c r="AU16" s="93" t="s">
        <v>57</v>
      </c>
      <c r="AV16" s="93" t="s">
        <v>57</v>
      </c>
      <c r="AW16" s="93" t="s">
        <v>57</v>
      </c>
      <c r="AX16" s="93" t="s">
        <v>57</v>
      </c>
      <c r="AY16" s="93" t="s">
        <v>57</v>
      </c>
      <c r="AZ16" s="93" t="s">
        <v>57</v>
      </c>
      <c r="BA16" s="93" t="s">
        <v>57</v>
      </c>
      <c r="BB16" s="93" t="s">
        <v>57</v>
      </c>
      <c r="BC16" s="93" t="s">
        <v>57</v>
      </c>
      <c r="BD16" s="93" t="s">
        <v>57</v>
      </c>
      <c r="BE16" s="93" t="s">
        <v>57</v>
      </c>
      <c r="BF16" s="93" t="s">
        <v>57</v>
      </c>
      <c r="BG16" s="93" t="s">
        <v>57</v>
      </c>
      <c r="BH16" s="93" t="s">
        <v>57</v>
      </c>
      <c r="BI16" s="93" t="s">
        <v>57</v>
      </c>
      <c r="BJ16" s="93" t="s">
        <v>57</v>
      </c>
      <c r="BK16" s="93" t="s">
        <v>57</v>
      </c>
      <c r="BL16" s="93" t="s">
        <v>57</v>
      </c>
      <c r="BM16" s="93" t="s">
        <v>57</v>
      </c>
      <c r="BN16" s="93" t="s">
        <v>57</v>
      </c>
      <c r="BO16" s="93" t="s">
        <v>57</v>
      </c>
      <c r="BP16" s="93" t="s">
        <v>57</v>
      </c>
      <c r="BQ16" s="93" t="s">
        <v>57</v>
      </c>
      <c r="BR16" s="93" t="s">
        <v>57</v>
      </c>
      <c r="BS16" s="93" t="s">
        <v>57</v>
      </c>
      <c r="BT16" s="93" t="s">
        <v>57</v>
      </c>
      <c r="BU16" s="93" t="s">
        <v>57</v>
      </c>
      <c r="BV16" s="93" t="s">
        <v>57</v>
      </c>
      <c r="BW16" s="93" t="s">
        <v>57</v>
      </c>
      <c r="BX16" s="93" t="s">
        <v>57</v>
      </c>
      <c r="BY16" s="93" t="s">
        <v>57</v>
      </c>
      <c r="BZ16" s="93" t="s">
        <v>57</v>
      </c>
      <c r="CA16" s="93" t="s">
        <v>57</v>
      </c>
      <c r="CB16" s="93" t="s">
        <v>57</v>
      </c>
      <c r="CC16" s="93" t="s">
        <v>57</v>
      </c>
      <c r="CD16" s="93" t="s">
        <v>57</v>
      </c>
      <c r="CE16" s="93" t="s">
        <v>57</v>
      </c>
      <c r="CF16" s="93" t="s">
        <v>57</v>
      </c>
      <c r="CG16" s="93" t="s">
        <v>57</v>
      </c>
      <c r="CH16" s="93" t="s">
        <v>57</v>
      </c>
      <c r="CI16" s="93" t="s">
        <v>57</v>
      </c>
      <c r="CJ16" s="93" t="s">
        <v>57</v>
      </c>
      <c r="CK16" s="93" t="s">
        <v>57</v>
      </c>
      <c r="CL16" s="93" t="s">
        <v>57</v>
      </c>
      <c r="CM16" s="93" t="s">
        <v>57</v>
      </c>
      <c r="CN16" s="93" t="s">
        <v>57</v>
      </c>
      <c r="CO16" s="93" t="s">
        <v>57</v>
      </c>
      <c r="CP16" s="93" t="s">
        <v>57</v>
      </c>
      <c r="CQ16" s="93" t="s">
        <v>57</v>
      </c>
      <c r="CR16" s="93" t="s">
        <v>57</v>
      </c>
      <c r="CS16" s="93" t="s">
        <v>57</v>
      </c>
      <c r="CT16" s="93" t="s">
        <v>57</v>
      </c>
      <c r="CU16" s="93" t="s">
        <v>57</v>
      </c>
      <c r="CV16" s="93" t="s">
        <v>57</v>
      </c>
      <c r="CW16" s="93" t="s">
        <v>57</v>
      </c>
      <c r="CX16" s="93" t="s">
        <v>57</v>
      </c>
      <c r="CY16" s="93" t="s">
        <v>57</v>
      </c>
      <c r="CZ16" s="93" t="s">
        <v>57</v>
      </c>
      <c r="DA16" s="93" t="s">
        <v>57</v>
      </c>
      <c r="DB16" s="93" t="s">
        <v>57</v>
      </c>
      <c r="DC16" s="93" t="s">
        <v>57</v>
      </c>
      <c r="DD16" s="93" t="s">
        <v>57</v>
      </c>
      <c r="DE16" s="93" t="s">
        <v>57</v>
      </c>
      <c r="DF16" s="93" t="s">
        <v>57</v>
      </c>
      <c r="DG16" s="93" t="s">
        <v>57</v>
      </c>
      <c r="DH16" s="93" t="s">
        <v>57</v>
      </c>
      <c r="DI16" s="93" t="s">
        <v>57</v>
      </c>
      <c r="DJ16" s="93" t="s">
        <v>57</v>
      </c>
      <c r="DK16" s="93" t="s">
        <v>57</v>
      </c>
      <c r="DL16" s="93" t="s">
        <v>57</v>
      </c>
      <c r="DM16" s="93" t="s">
        <v>57</v>
      </c>
      <c r="DN16" s="93" t="s">
        <v>57</v>
      </c>
      <c r="DO16" s="93" t="s">
        <v>57</v>
      </c>
      <c r="DP16" s="93" t="s">
        <v>57</v>
      </c>
      <c r="DQ16" s="93" t="s">
        <v>57</v>
      </c>
      <c r="DR16" s="93" t="s">
        <v>57</v>
      </c>
      <c r="DS16" s="93" t="s">
        <v>57</v>
      </c>
      <c r="DT16" s="93" t="s">
        <v>57</v>
      </c>
      <c r="DU16" s="93" t="s">
        <v>57</v>
      </c>
      <c r="DV16" s="93" t="s">
        <v>57</v>
      </c>
      <c r="DW16" s="93" t="s">
        <v>57</v>
      </c>
      <c r="DX16" s="93" t="s">
        <v>57</v>
      </c>
      <c r="DY16" s="93" t="s">
        <v>57</v>
      </c>
      <c r="DZ16" s="93" t="s">
        <v>57</v>
      </c>
      <c r="EA16" s="93" t="s">
        <v>57</v>
      </c>
      <c r="EB16" s="93" t="s">
        <v>57</v>
      </c>
      <c r="EC16" s="93" t="s">
        <v>57</v>
      </c>
      <c r="ED16" s="93" t="s">
        <v>57</v>
      </c>
      <c r="EE16" s="93" t="s">
        <v>57</v>
      </c>
      <c r="EF16" s="93" t="s">
        <v>57</v>
      </c>
      <c r="EG16" s="93" t="s">
        <v>57</v>
      </c>
      <c r="EH16" s="93" t="s">
        <v>57</v>
      </c>
      <c r="EI16" s="93" t="s">
        <v>57</v>
      </c>
      <c r="EJ16" s="93" t="s">
        <v>57</v>
      </c>
      <c r="EK16" s="93" t="s">
        <v>57</v>
      </c>
      <c r="EL16" s="93" t="s">
        <v>57</v>
      </c>
      <c r="EM16" s="93" t="s">
        <v>57</v>
      </c>
      <c r="EN16" s="93" t="s">
        <v>57</v>
      </c>
      <c r="EO16" s="93" t="s">
        <v>57</v>
      </c>
      <c r="EP16" s="93" t="s">
        <v>57</v>
      </c>
      <c r="EQ16" s="93" t="s">
        <v>57</v>
      </c>
      <c r="ER16" s="93" t="s">
        <v>57</v>
      </c>
      <c r="ES16" s="93" t="s">
        <v>57</v>
      </c>
      <c r="ET16" s="93" t="s">
        <v>57</v>
      </c>
      <c r="EU16" s="93" t="s">
        <v>57</v>
      </c>
      <c r="EV16" s="93" t="s">
        <v>57</v>
      </c>
      <c r="EW16" s="93" t="s">
        <v>57</v>
      </c>
      <c r="EX16" s="93" t="s">
        <v>57</v>
      </c>
      <c r="EY16" s="93" t="s">
        <v>57</v>
      </c>
      <c r="EZ16" s="93" t="s">
        <v>57</v>
      </c>
      <c r="FA16" s="93" t="s">
        <v>57</v>
      </c>
      <c r="FB16" s="93" t="s">
        <v>57</v>
      </c>
      <c r="FC16" s="93" t="s">
        <v>57</v>
      </c>
      <c r="FD16" s="93" t="s">
        <v>57</v>
      </c>
      <c r="FE16" s="93" t="s">
        <v>57</v>
      </c>
      <c r="FF16" s="93" t="s">
        <v>57</v>
      </c>
      <c r="FG16" s="93" t="s">
        <v>57</v>
      </c>
      <c r="FH16" s="93" t="s">
        <v>57</v>
      </c>
      <c r="FI16" s="93" t="s">
        <v>57</v>
      </c>
      <c r="FJ16" s="93" t="s">
        <v>57</v>
      </c>
      <c r="FK16" s="93" t="s">
        <v>57</v>
      </c>
      <c r="FL16" s="93" t="s">
        <v>57</v>
      </c>
      <c r="FM16" s="93" t="s">
        <v>57</v>
      </c>
      <c r="FN16" s="93" t="s">
        <v>57</v>
      </c>
      <c r="FO16" s="93" t="s">
        <v>57</v>
      </c>
      <c r="FP16" s="93" t="s">
        <v>57</v>
      </c>
      <c r="FQ16" s="93" t="s">
        <v>57</v>
      </c>
      <c r="FR16" s="93" t="s">
        <v>57</v>
      </c>
      <c r="FS16" s="93" t="s">
        <v>57</v>
      </c>
      <c r="FT16" s="93" t="s">
        <v>57</v>
      </c>
      <c r="FU16" s="93" t="s">
        <v>57</v>
      </c>
      <c r="FV16" s="93" t="s">
        <v>57</v>
      </c>
      <c r="FW16" s="93" t="s">
        <v>57</v>
      </c>
      <c r="FX16" s="93" t="s">
        <v>57</v>
      </c>
      <c r="FY16" s="93" t="s">
        <v>57</v>
      </c>
      <c r="FZ16" s="93" t="s">
        <v>57</v>
      </c>
      <c r="GA16" s="93" t="s">
        <v>57</v>
      </c>
      <c r="GB16" s="93" t="s">
        <v>57</v>
      </c>
      <c r="GC16" s="93" t="s">
        <v>57</v>
      </c>
      <c r="GD16" s="93" t="s">
        <v>57</v>
      </c>
      <c r="GE16" s="93" t="s">
        <v>57</v>
      </c>
      <c r="GF16" s="93" t="s">
        <v>57</v>
      </c>
      <c r="GG16" s="93" t="s">
        <v>57</v>
      </c>
      <c r="GH16" s="93" t="s">
        <v>57</v>
      </c>
      <c r="GI16" s="93" t="s">
        <v>57</v>
      </c>
      <c r="GJ16" s="93" t="s">
        <v>57</v>
      </c>
      <c r="GK16" s="93" t="s">
        <v>57</v>
      </c>
      <c r="GL16" s="93" t="s">
        <v>57</v>
      </c>
      <c r="GM16" s="93" t="s">
        <v>57</v>
      </c>
      <c r="GN16" s="93" t="s">
        <v>57</v>
      </c>
      <c r="GO16" s="93" t="s">
        <v>57</v>
      </c>
      <c r="GP16" s="93" t="s">
        <v>57</v>
      </c>
      <c r="GQ16" s="93" t="s">
        <v>57</v>
      </c>
      <c r="GR16" s="93" t="s">
        <v>57</v>
      </c>
      <c r="GS16" s="93" t="s">
        <v>57</v>
      </c>
      <c r="GT16" s="93" t="s">
        <v>57</v>
      </c>
      <c r="GU16" s="93" t="s">
        <v>57</v>
      </c>
      <c r="GV16" s="93" t="s">
        <v>57</v>
      </c>
      <c r="GW16" s="93" t="s">
        <v>57</v>
      </c>
      <c r="GX16" s="93" t="s">
        <v>57</v>
      </c>
      <c r="GY16" s="93" t="s">
        <v>57</v>
      </c>
      <c r="GZ16" s="93" t="s">
        <v>57</v>
      </c>
      <c r="HA16" s="93" t="s">
        <v>57</v>
      </c>
      <c r="HB16" s="93" t="s">
        <v>57</v>
      </c>
      <c r="HC16" s="93" t="s">
        <v>57</v>
      </c>
      <c r="HD16" s="93" t="s">
        <v>57</v>
      </c>
      <c r="HE16" s="93" t="s">
        <v>57</v>
      </c>
      <c r="HF16" s="93" t="s">
        <v>57</v>
      </c>
      <c r="HG16" s="93" t="s">
        <v>57</v>
      </c>
      <c r="HH16" s="93" t="s">
        <v>57</v>
      </c>
      <c r="HI16" s="93" t="s">
        <v>57</v>
      </c>
      <c r="HJ16" s="93" t="s">
        <v>57</v>
      </c>
      <c r="HK16" s="93" t="s">
        <v>57</v>
      </c>
      <c r="HL16" s="93" t="s">
        <v>57</v>
      </c>
      <c r="HM16" s="93" t="s">
        <v>57</v>
      </c>
      <c r="HN16" s="93" t="s">
        <v>57</v>
      </c>
      <c r="HO16" s="93" t="s">
        <v>57</v>
      </c>
      <c r="HP16" s="93" t="s">
        <v>57</v>
      </c>
      <c r="HQ16" s="93" t="s">
        <v>57</v>
      </c>
      <c r="HR16" s="93" t="s">
        <v>57</v>
      </c>
      <c r="HS16" s="93" t="s">
        <v>57</v>
      </c>
      <c r="HT16" s="93" t="s">
        <v>57</v>
      </c>
      <c r="HU16" s="93" t="s">
        <v>57</v>
      </c>
      <c r="HV16" s="93" t="s">
        <v>57</v>
      </c>
      <c r="HW16" s="93" t="s">
        <v>57</v>
      </c>
      <c r="HX16" s="93" t="s">
        <v>57</v>
      </c>
      <c r="HY16" s="93" t="s">
        <v>57</v>
      </c>
      <c r="HZ16" s="93" t="s">
        <v>57</v>
      </c>
      <c r="IA16" s="93" t="s">
        <v>57</v>
      </c>
      <c r="IB16" s="93" t="s">
        <v>57</v>
      </c>
      <c r="IC16" s="93" t="s">
        <v>57</v>
      </c>
      <c r="ID16" s="93" t="s">
        <v>57</v>
      </c>
      <c r="IE16" s="93" t="s">
        <v>57</v>
      </c>
      <c r="IF16" s="93" t="s">
        <v>57</v>
      </c>
      <c r="IG16" s="93" t="s">
        <v>57</v>
      </c>
      <c r="IH16" s="93" t="s">
        <v>57</v>
      </c>
      <c r="II16" s="93" t="s">
        <v>57</v>
      </c>
      <c r="IJ16" s="93" t="s">
        <v>57</v>
      </c>
      <c r="IK16" s="93" t="s">
        <v>57</v>
      </c>
      <c r="IL16" s="93" t="s">
        <v>57</v>
      </c>
      <c r="IM16" s="93" t="s">
        <v>57</v>
      </c>
      <c r="IN16" s="93" t="s">
        <v>57</v>
      </c>
      <c r="IO16" s="93" t="s">
        <v>57</v>
      </c>
      <c r="IP16" s="93" t="s">
        <v>57</v>
      </c>
      <c r="IQ16" s="93" t="s">
        <v>57</v>
      </c>
      <c r="IR16" s="93" t="s">
        <v>57</v>
      </c>
      <c r="IS16" s="93" t="s">
        <v>57</v>
      </c>
      <c r="IT16" s="93" t="s">
        <v>57</v>
      </c>
      <c r="IU16" s="93" t="s">
        <v>57</v>
      </c>
      <c r="IV16" s="93" t="s">
        <v>57</v>
      </c>
    </row>
    <row r="17" spans="1:256" ht="21" customHeight="1" x14ac:dyDescent="0.2">
      <c r="A17" s="92" t="s">
        <v>84</v>
      </c>
      <c r="B17" s="92" t="s">
        <v>57</v>
      </c>
      <c r="C17" s="93" t="s">
        <v>57</v>
      </c>
      <c r="D17" s="93" t="s">
        <v>57</v>
      </c>
      <c r="E17" s="93" t="s">
        <v>57</v>
      </c>
      <c r="F17" s="93" t="s">
        <v>57</v>
      </c>
      <c r="G17" s="93" t="s">
        <v>57</v>
      </c>
      <c r="H17" s="93" t="s">
        <v>57</v>
      </c>
      <c r="I17" s="93" t="s">
        <v>57</v>
      </c>
      <c r="J17" s="93" t="s">
        <v>57</v>
      </c>
      <c r="K17" s="93" t="s">
        <v>57</v>
      </c>
      <c r="L17" s="93" t="s">
        <v>57</v>
      </c>
      <c r="M17" s="93" t="s">
        <v>57</v>
      </c>
      <c r="N17" s="93" t="s">
        <v>57</v>
      </c>
      <c r="O17" s="93" t="s">
        <v>57</v>
      </c>
      <c r="P17" s="93" t="s">
        <v>57</v>
      </c>
      <c r="Q17" s="93" t="s">
        <v>57</v>
      </c>
      <c r="R17" s="93" t="s">
        <v>57</v>
      </c>
      <c r="S17" s="93" t="s">
        <v>57</v>
      </c>
      <c r="T17" s="93" t="s">
        <v>57</v>
      </c>
      <c r="U17" s="93" t="s">
        <v>57</v>
      </c>
      <c r="V17" s="93" t="s">
        <v>57</v>
      </c>
      <c r="W17" s="93" t="s">
        <v>57</v>
      </c>
      <c r="X17" s="93" t="s">
        <v>57</v>
      </c>
      <c r="Y17" s="93" t="s">
        <v>57</v>
      </c>
      <c r="Z17" s="93" t="s">
        <v>57</v>
      </c>
      <c r="AA17" s="93" t="s">
        <v>57</v>
      </c>
      <c r="AB17" s="93" t="s">
        <v>57</v>
      </c>
      <c r="AC17" s="93" t="s">
        <v>57</v>
      </c>
      <c r="AD17" s="93" t="s">
        <v>57</v>
      </c>
      <c r="AE17" s="93" t="s">
        <v>57</v>
      </c>
      <c r="AF17" s="93" t="s">
        <v>57</v>
      </c>
      <c r="AG17" s="93" t="s">
        <v>57</v>
      </c>
      <c r="AH17" s="93" t="s">
        <v>57</v>
      </c>
      <c r="AI17" s="93" t="s">
        <v>57</v>
      </c>
      <c r="AJ17" s="93" t="s">
        <v>57</v>
      </c>
      <c r="AK17" s="93" t="s">
        <v>57</v>
      </c>
      <c r="AL17" s="93" t="s">
        <v>57</v>
      </c>
      <c r="AM17" s="93" t="s">
        <v>57</v>
      </c>
      <c r="AN17" s="93" t="s">
        <v>57</v>
      </c>
      <c r="AO17" s="93" t="s">
        <v>57</v>
      </c>
      <c r="AP17" s="93" t="s">
        <v>57</v>
      </c>
      <c r="AQ17" s="93" t="s">
        <v>57</v>
      </c>
      <c r="AR17" s="93" t="s">
        <v>57</v>
      </c>
      <c r="AS17" s="93" t="s">
        <v>57</v>
      </c>
      <c r="AT17" s="93" t="s">
        <v>57</v>
      </c>
      <c r="AU17" s="93" t="s">
        <v>57</v>
      </c>
      <c r="AV17" s="93" t="s">
        <v>57</v>
      </c>
      <c r="AW17" s="93" t="s">
        <v>57</v>
      </c>
      <c r="AX17" s="93" t="s">
        <v>57</v>
      </c>
      <c r="AY17" s="93" t="s">
        <v>57</v>
      </c>
      <c r="AZ17" s="93" t="s">
        <v>57</v>
      </c>
      <c r="BA17" s="93" t="s">
        <v>57</v>
      </c>
      <c r="BB17" s="93" t="s">
        <v>57</v>
      </c>
      <c r="BC17" s="93" t="s">
        <v>57</v>
      </c>
      <c r="BD17" s="93" t="s">
        <v>57</v>
      </c>
      <c r="BE17" s="93" t="s">
        <v>57</v>
      </c>
      <c r="BF17" s="93" t="s">
        <v>57</v>
      </c>
      <c r="BG17" s="93" t="s">
        <v>57</v>
      </c>
      <c r="BH17" s="93" t="s">
        <v>57</v>
      </c>
      <c r="BI17" s="93" t="s">
        <v>57</v>
      </c>
      <c r="BJ17" s="93" t="s">
        <v>57</v>
      </c>
      <c r="BK17" s="93" t="s">
        <v>57</v>
      </c>
      <c r="BL17" s="93" t="s">
        <v>57</v>
      </c>
      <c r="BM17" s="93" t="s">
        <v>57</v>
      </c>
      <c r="BN17" s="93" t="s">
        <v>57</v>
      </c>
      <c r="BO17" s="93" t="s">
        <v>57</v>
      </c>
      <c r="BP17" s="93" t="s">
        <v>57</v>
      </c>
      <c r="BQ17" s="93" t="s">
        <v>57</v>
      </c>
      <c r="BR17" s="93" t="s">
        <v>57</v>
      </c>
      <c r="BS17" s="93" t="s">
        <v>57</v>
      </c>
      <c r="BT17" s="93" t="s">
        <v>57</v>
      </c>
      <c r="BU17" s="93" t="s">
        <v>57</v>
      </c>
      <c r="BV17" s="93" t="s">
        <v>57</v>
      </c>
      <c r="BW17" s="93" t="s">
        <v>57</v>
      </c>
      <c r="BX17" s="93" t="s">
        <v>57</v>
      </c>
      <c r="BY17" s="93" t="s">
        <v>57</v>
      </c>
      <c r="BZ17" s="93" t="s">
        <v>57</v>
      </c>
      <c r="CA17" s="93" t="s">
        <v>57</v>
      </c>
      <c r="CB17" s="93" t="s">
        <v>57</v>
      </c>
      <c r="CC17" s="93" t="s">
        <v>57</v>
      </c>
      <c r="CD17" s="93" t="s">
        <v>57</v>
      </c>
      <c r="CE17" s="93" t="s">
        <v>57</v>
      </c>
      <c r="CF17" s="93" t="s">
        <v>57</v>
      </c>
      <c r="CG17" s="93" t="s">
        <v>57</v>
      </c>
      <c r="CH17" s="93" t="s">
        <v>57</v>
      </c>
      <c r="CI17" s="93" t="s">
        <v>57</v>
      </c>
      <c r="CJ17" s="93" t="s">
        <v>57</v>
      </c>
      <c r="CK17" s="93" t="s">
        <v>57</v>
      </c>
      <c r="CL17" s="93" t="s">
        <v>57</v>
      </c>
      <c r="CM17" s="93" t="s">
        <v>57</v>
      </c>
      <c r="CN17" s="93" t="s">
        <v>57</v>
      </c>
      <c r="CO17" s="93" t="s">
        <v>57</v>
      </c>
      <c r="CP17" s="93" t="s">
        <v>57</v>
      </c>
      <c r="CQ17" s="93" t="s">
        <v>57</v>
      </c>
      <c r="CR17" s="93" t="s">
        <v>57</v>
      </c>
      <c r="CS17" s="93" t="s">
        <v>57</v>
      </c>
      <c r="CT17" s="93" t="s">
        <v>57</v>
      </c>
      <c r="CU17" s="93" t="s">
        <v>57</v>
      </c>
      <c r="CV17" s="93" t="s">
        <v>57</v>
      </c>
      <c r="CW17" s="93" t="s">
        <v>57</v>
      </c>
      <c r="CX17" s="93" t="s">
        <v>57</v>
      </c>
      <c r="CY17" s="93" t="s">
        <v>57</v>
      </c>
      <c r="CZ17" s="93" t="s">
        <v>57</v>
      </c>
      <c r="DA17" s="93" t="s">
        <v>57</v>
      </c>
      <c r="DB17" s="93" t="s">
        <v>57</v>
      </c>
      <c r="DC17" s="93" t="s">
        <v>57</v>
      </c>
      <c r="DD17" s="93" t="s">
        <v>57</v>
      </c>
      <c r="DE17" s="93" t="s">
        <v>57</v>
      </c>
      <c r="DF17" s="93" t="s">
        <v>57</v>
      </c>
      <c r="DG17" s="93" t="s">
        <v>57</v>
      </c>
      <c r="DH17" s="93" t="s">
        <v>57</v>
      </c>
      <c r="DI17" s="93" t="s">
        <v>57</v>
      </c>
      <c r="DJ17" s="93" t="s">
        <v>57</v>
      </c>
      <c r="DK17" s="93" t="s">
        <v>57</v>
      </c>
      <c r="DL17" s="93" t="s">
        <v>57</v>
      </c>
      <c r="DM17" s="93" t="s">
        <v>57</v>
      </c>
      <c r="DN17" s="93" t="s">
        <v>57</v>
      </c>
      <c r="DO17" s="93" t="s">
        <v>57</v>
      </c>
      <c r="DP17" s="93" t="s">
        <v>57</v>
      </c>
      <c r="DQ17" s="93" t="s">
        <v>57</v>
      </c>
      <c r="DR17" s="93" t="s">
        <v>57</v>
      </c>
      <c r="DS17" s="93" t="s">
        <v>57</v>
      </c>
      <c r="DT17" s="93" t="s">
        <v>57</v>
      </c>
      <c r="DU17" s="93" t="s">
        <v>57</v>
      </c>
      <c r="DV17" s="93" t="s">
        <v>57</v>
      </c>
      <c r="DW17" s="93" t="s">
        <v>57</v>
      </c>
      <c r="DX17" s="93" t="s">
        <v>57</v>
      </c>
      <c r="DY17" s="93" t="s">
        <v>57</v>
      </c>
      <c r="DZ17" s="93" t="s">
        <v>57</v>
      </c>
      <c r="EA17" s="93" t="s">
        <v>57</v>
      </c>
      <c r="EB17" s="93" t="s">
        <v>57</v>
      </c>
      <c r="EC17" s="93" t="s">
        <v>57</v>
      </c>
      <c r="ED17" s="93" t="s">
        <v>57</v>
      </c>
      <c r="EE17" s="93" t="s">
        <v>57</v>
      </c>
      <c r="EF17" s="93" t="s">
        <v>57</v>
      </c>
      <c r="EG17" s="93" t="s">
        <v>57</v>
      </c>
      <c r="EH17" s="93" t="s">
        <v>57</v>
      </c>
      <c r="EI17" s="93" t="s">
        <v>57</v>
      </c>
      <c r="EJ17" s="93" t="s">
        <v>57</v>
      </c>
      <c r="EK17" s="93" t="s">
        <v>57</v>
      </c>
      <c r="EL17" s="93" t="s">
        <v>57</v>
      </c>
      <c r="EM17" s="93" t="s">
        <v>57</v>
      </c>
      <c r="EN17" s="93" t="s">
        <v>57</v>
      </c>
      <c r="EO17" s="93" t="s">
        <v>57</v>
      </c>
      <c r="EP17" s="93" t="s">
        <v>57</v>
      </c>
      <c r="EQ17" s="93" t="s">
        <v>57</v>
      </c>
      <c r="ER17" s="93" t="s">
        <v>57</v>
      </c>
      <c r="ES17" s="93" t="s">
        <v>57</v>
      </c>
      <c r="ET17" s="93" t="s">
        <v>57</v>
      </c>
      <c r="EU17" s="93" t="s">
        <v>57</v>
      </c>
      <c r="EV17" s="93" t="s">
        <v>57</v>
      </c>
      <c r="EW17" s="93" t="s">
        <v>57</v>
      </c>
      <c r="EX17" s="93" t="s">
        <v>57</v>
      </c>
      <c r="EY17" s="93" t="s">
        <v>57</v>
      </c>
      <c r="EZ17" s="93" t="s">
        <v>57</v>
      </c>
      <c r="FA17" s="93" t="s">
        <v>57</v>
      </c>
      <c r="FB17" s="93" t="s">
        <v>57</v>
      </c>
      <c r="FC17" s="93" t="s">
        <v>57</v>
      </c>
      <c r="FD17" s="93" t="s">
        <v>57</v>
      </c>
      <c r="FE17" s="93" t="s">
        <v>57</v>
      </c>
      <c r="FF17" s="93" t="s">
        <v>57</v>
      </c>
      <c r="FG17" s="93" t="s">
        <v>57</v>
      </c>
      <c r="FH17" s="93" t="s">
        <v>57</v>
      </c>
      <c r="FI17" s="93" t="s">
        <v>57</v>
      </c>
      <c r="FJ17" s="93" t="s">
        <v>57</v>
      </c>
      <c r="FK17" s="93" t="s">
        <v>57</v>
      </c>
      <c r="FL17" s="93" t="s">
        <v>57</v>
      </c>
      <c r="FM17" s="93" t="s">
        <v>57</v>
      </c>
      <c r="FN17" s="93" t="s">
        <v>57</v>
      </c>
      <c r="FO17" s="93" t="s">
        <v>57</v>
      </c>
      <c r="FP17" s="93" t="s">
        <v>57</v>
      </c>
      <c r="FQ17" s="93" t="s">
        <v>57</v>
      </c>
      <c r="FR17" s="93" t="s">
        <v>57</v>
      </c>
      <c r="FS17" s="93" t="s">
        <v>57</v>
      </c>
      <c r="FT17" s="93" t="s">
        <v>57</v>
      </c>
      <c r="FU17" s="93" t="s">
        <v>57</v>
      </c>
      <c r="FV17" s="93" t="s">
        <v>57</v>
      </c>
      <c r="FW17" s="93" t="s">
        <v>57</v>
      </c>
      <c r="FX17" s="93" t="s">
        <v>57</v>
      </c>
      <c r="FY17" s="93" t="s">
        <v>57</v>
      </c>
      <c r="FZ17" s="93" t="s">
        <v>57</v>
      </c>
      <c r="GA17" s="93" t="s">
        <v>57</v>
      </c>
      <c r="GB17" s="93" t="s">
        <v>57</v>
      </c>
      <c r="GC17" s="93" t="s">
        <v>57</v>
      </c>
      <c r="GD17" s="93" t="s">
        <v>57</v>
      </c>
      <c r="GE17" s="93" t="s">
        <v>57</v>
      </c>
      <c r="GF17" s="93" t="s">
        <v>57</v>
      </c>
      <c r="GG17" s="93" t="s">
        <v>57</v>
      </c>
      <c r="GH17" s="93" t="s">
        <v>57</v>
      </c>
      <c r="GI17" s="93" t="s">
        <v>57</v>
      </c>
      <c r="GJ17" s="93" t="s">
        <v>57</v>
      </c>
      <c r="GK17" s="93" t="s">
        <v>57</v>
      </c>
      <c r="GL17" s="93" t="s">
        <v>57</v>
      </c>
      <c r="GM17" s="93" t="s">
        <v>57</v>
      </c>
      <c r="GN17" s="93" t="s">
        <v>57</v>
      </c>
      <c r="GO17" s="93" t="s">
        <v>57</v>
      </c>
      <c r="GP17" s="93" t="s">
        <v>57</v>
      </c>
      <c r="GQ17" s="93" t="s">
        <v>57</v>
      </c>
      <c r="GR17" s="93" t="s">
        <v>57</v>
      </c>
      <c r="GS17" s="93" t="s">
        <v>57</v>
      </c>
      <c r="GT17" s="93" t="s">
        <v>57</v>
      </c>
      <c r="GU17" s="93" t="s">
        <v>57</v>
      </c>
      <c r="GV17" s="93" t="s">
        <v>57</v>
      </c>
      <c r="GW17" s="93" t="s">
        <v>57</v>
      </c>
      <c r="GX17" s="93" t="s">
        <v>57</v>
      </c>
      <c r="GY17" s="93" t="s">
        <v>57</v>
      </c>
      <c r="GZ17" s="93" t="s">
        <v>57</v>
      </c>
      <c r="HA17" s="93" t="s">
        <v>57</v>
      </c>
      <c r="HB17" s="93" t="s">
        <v>57</v>
      </c>
      <c r="HC17" s="93" t="s">
        <v>57</v>
      </c>
      <c r="HD17" s="93" t="s">
        <v>57</v>
      </c>
      <c r="HE17" s="93" t="s">
        <v>57</v>
      </c>
      <c r="HF17" s="93" t="s">
        <v>57</v>
      </c>
      <c r="HG17" s="93" t="s">
        <v>57</v>
      </c>
      <c r="HH17" s="93" t="s">
        <v>57</v>
      </c>
      <c r="HI17" s="93" t="s">
        <v>57</v>
      </c>
      <c r="HJ17" s="93" t="s">
        <v>57</v>
      </c>
      <c r="HK17" s="93" t="s">
        <v>57</v>
      </c>
      <c r="HL17" s="93" t="s">
        <v>57</v>
      </c>
      <c r="HM17" s="93" t="s">
        <v>57</v>
      </c>
      <c r="HN17" s="93" t="s">
        <v>57</v>
      </c>
      <c r="HO17" s="93" t="s">
        <v>57</v>
      </c>
      <c r="HP17" s="93" t="s">
        <v>57</v>
      </c>
      <c r="HQ17" s="93" t="s">
        <v>57</v>
      </c>
      <c r="HR17" s="93" t="s">
        <v>57</v>
      </c>
      <c r="HS17" s="93" t="s">
        <v>57</v>
      </c>
      <c r="HT17" s="93" t="s">
        <v>57</v>
      </c>
      <c r="HU17" s="93" t="s">
        <v>57</v>
      </c>
      <c r="HV17" s="93" t="s">
        <v>57</v>
      </c>
      <c r="HW17" s="93" t="s">
        <v>57</v>
      </c>
      <c r="HX17" s="93" t="s">
        <v>57</v>
      </c>
      <c r="HY17" s="93" t="s">
        <v>57</v>
      </c>
      <c r="HZ17" s="93" t="s">
        <v>57</v>
      </c>
      <c r="IA17" s="93" t="s">
        <v>57</v>
      </c>
      <c r="IB17" s="93" t="s">
        <v>57</v>
      </c>
      <c r="IC17" s="93" t="s">
        <v>57</v>
      </c>
      <c r="ID17" s="93" t="s">
        <v>57</v>
      </c>
      <c r="IE17" s="93" t="s">
        <v>57</v>
      </c>
      <c r="IF17" s="93" t="s">
        <v>57</v>
      </c>
      <c r="IG17" s="93" t="s">
        <v>57</v>
      </c>
      <c r="IH17" s="93" t="s">
        <v>57</v>
      </c>
      <c r="II17" s="93" t="s">
        <v>57</v>
      </c>
      <c r="IJ17" s="93" t="s">
        <v>57</v>
      </c>
      <c r="IK17" s="93" t="s">
        <v>57</v>
      </c>
      <c r="IL17" s="93" t="s">
        <v>57</v>
      </c>
      <c r="IM17" s="93" t="s">
        <v>57</v>
      </c>
      <c r="IN17" s="93" t="s">
        <v>57</v>
      </c>
      <c r="IO17" s="93" t="s">
        <v>57</v>
      </c>
      <c r="IP17" s="93" t="s">
        <v>57</v>
      </c>
      <c r="IQ17" s="93" t="s">
        <v>57</v>
      </c>
      <c r="IR17" s="93" t="s">
        <v>57</v>
      </c>
      <c r="IS17" s="93" t="s">
        <v>57</v>
      </c>
      <c r="IT17" s="93" t="s">
        <v>57</v>
      </c>
      <c r="IU17" s="93" t="s">
        <v>57</v>
      </c>
      <c r="IV17" s="93" t="s">
        <v>57</v>
      </c>
    </row>
    <row r="18" spans="1:256" ht="21" customHeight="1" x14ac:dyDescent="0.2">
      <c r="A18" s="92" t="s">
        <v>86</v>
      </c>
      <c r="B18" s="92" t="s">
        <v>57</v>
      </c>
      <c r="C18" s="93" t="s">
        <v>57</v>
      </c>
      <c r="D18" s="92" t="s">
        <v>1015</v>
      </c>
      <c r="E18" s="92" t="s">
        <v>1015</v>
      </c>
      <c r="F18" s="93" t="s">
        <v>57</v>
      </c>
      <c r="G18" s="93" t="s">
        <v>57</v>
      </c>
      <c r="H18" s="93" t="s">
        <v>57</v>
      </c>
      <c r="I18" s="93" t="s">
        <v>57</v>
      </c>
      <c r="J18" s="93" t="s">
        <v>57</v>
      </c>
      <c r="K18" s="93" t="s">
        <v>57</v>
      </c>
      <c r="L18" s="93" t="s">
        <v>57</v>
      </c>
      <c r="M18" s="93" t="s">
        <v>57</v>
      </c>
      <c r="N18" s="93" t="s">
        <v>57</v>
      </c>
      <c r="O18" s="93" t="s">
        <v>57</v>
      </c>
      <c r="P18" s="93" t="s">
        <v>57</v>
      </c>
      <c r="Q18" s="93" t="s">
        <v>57</v>
      </c>
      <c r="R18" s="93" t="s">
        <v>57</v>
      </c>
      <c r="S18" s="93" t="s">
        <v>57</v>
      </c>
      <c r="T18" s="93" t="s">
        <v>57</v>
      </c>
      <c r="U18" s="93" t="s">
        <v>57</v>
      </c>
      <c r="V18" s="93" t="s">
        <v>57</v>
      </c>
      <c r="W18" s="93" t="s">
        <v>57</v>
      </c>
      <c r="X18" s="93" t="s">
        <v>57</v>
      </c>
      <c r="Y18" s="93" t="s">
        <v>57</v>
      </c>
      <c r="Z18" s="93" t="s">
        <v>57</v>
      </c>
      <c r="AA18" s="93" t="s">
        <v>57</v>
      </c>
      <c r="AB18" s="92" t="s">
        <v>1015</v>
      </c>
      <c r="AC18" s="93" t="s">
        <v>57</v>
      </c>
      <c r="AD18" s="93" t="s">
        <v>57</v>
      </c>
      <c r="AE18" s="93" t="s">
        <v>57</v>
      </c>
      <c r="AF18" s="93" t="s">
        <v>57</v>
      </c>
      <c r="AG18" s="93" t="s">
        <v>1016</v>
      </c>
      <c r="AH18" s="93" t="s">
        <v>57</v>
      </c>
      <c r="AI18" s="93" t="s">
        <v>57</v>
      </c>
      <c r="AJ18" s="93" t="s">
        <v>57</v>
      </c>
      <c r="AK18" s="93" t="s">
        <v>57</v>
      </c>
      <c r="AL18" s="93" t="s">
        <v>57</v>
      </c>
      <c r="AM18" s="93" t="s">
        <v>57</v>
      </c>
      <c r="AN18" s="93" t="s">
        <v>57</v>
      </c>
      <c r="AO18" s="93" t="s">
        <v>57</v>
      </c>
      <c r="AP18" s="93" t="s">
        <v>57</v>
      </c>
      <c r="AQ18" s="93" t="s">
        <v>57</v>
      </c>
      <c r="AR18" s="93" t="s">
        <v>57</v>
      </c>
      <c r="AS18" s="93" t="s">
        <v>57</v>
      </c>
      <c r="AT18" s="93" t="s">
        <v>57</v>
      </c>
      <c r="AU18" s="93" t="s">
        <v>57</v>
      </c>
      <c r="AV18" s="93" t="s">
        <v>57</v>
      </c>
      <c r="AW18" s="93" t="s">
        <v>57</v>
      </c>
      <c r="AX18" s="93" t="s">
        <v>57</v>
      </c>
      <c r="AY18" s="93" t="s">
        <v>57</v>
      </c>
      <c r="AZ18" s="92" t="s">
        <v>1015</v>
      </c>
      <c r="BA18" s="93" t="s">
        <v>57</v>
      </c>
      <c r="BB18" s="93" t="s">
        <v>57</v>
      </c>
      <c r="BC18" s="93" t="s">
        <v>57</v>
      </c>
      <c r="BD18" s="93" t="s">
        <v>57</v>
      </c>
      <c r="BE18" s="93" t="s">
        <v>57</v>
      </c>
      <c r="BF18" s="93" t="s">
        <v>57</v>
      </c>
      <c r="BG18" s="93" t="s">
        <v>57</v>
      </c>
      <c r="BH18" s="93" t="s">
        <v>57</v>
      </c>
      <c r="BI18" s="93" t="s">
        <v>57</v>
      </c>
      <c r="BJ18" s="93" t="s">
        <v>57</v>
      </c>
      <c r="BK18" s="93" t="s">
        <v>57</v>
      </c>
      <c r="BL18" s="93" t="s">
        <v>57</v>
      </c>
      <c r="BM18" s="93" t="s">
        <v>57</v>
      </c>
      <c r="BN18" s="93" t="s">
        <v>57</v>
      </c>
      <c r="BO18" s="93" t="s">
        <v>57</v>
      </c>
      <c r="BP18" s="93" t="s">
        <v>57</v>
      </c>
      <c r="BQ18" s="93" t="s">
        <v>57</v>
      </c>
      <c r="BR18" s="93" t="s">
        <v>57</v>
      </c>
      <c r="BS18" s="93" t="s">
        <v>57</v>
      </c>
      <c r="BT18" s="93" t="s">
        <v>57</v>
      </c>
      <c r="BU18" s="93" t="s">
        <v>57</v>
      </c>
      <c r="BV18" s="93" t="s">
        <v>57</v>
      </c>
      <c r="BW18" s="93" t="s">
        <v>57</v>
      </c>
      <c r="BX18" s="93" t="s">
        <v>57</v>
      </c>
      <c r="BY18" s="93" t="s">
        <v>57</v>
      </c>
      <c r="BZ18" s="93" t="s">
        <v>57</v>
      </c>
      <c r="CA18" s="93" t="s">
        <v>57</v>
      </c>
      <c r="CB18" s="93" t="s">
        <v>57</v>
      </c>
      <c r="CC18" s="93" t="s">
        <v>57</v>
      </c>
      <c r="CD18" s="93" t="s">
        <v>57</v>
      </c>
      <c r="CE18" s="93" t="s">
        <v>57</v>
      </c>
      <c r="CF18" s="93" t="s">
        <v>57</v>
      </c>
      <c r="CG18" s="93" t="s">
        <v>57</v>
      </c>
      <c r="CH18" s="93" t="s">
        <v>57</v>
      </c>
      <c r="CI18" s="93" t="s">
        <v>57</v>
      </c>
      <c r="CJ18" s="93" t="s">
        <v>57</v>
      </c>
      <c r="CK18" s="92" t="s">
        <v>1015</v>
      </c>
      <c r="CL18" s="93" t="s">
        <v>57</v>
      </c>
      <c r="CM18" s="92" t="s">
        <v>1015</v>
      </c>
      <c r="CN18" s="93" t="s">
        <v>57</v>
      </c>
      <c r="CO18" s="93" t="s">
        <v>57</v>
      </c>
      <c r="CP18" s="93" t="s">
        <v>57</v>
      </c>
      <c r="CQ18" s="93" t="s">
        <v>57</v>
      </c>
      <c r="CR18" s="93" t="s">
        <v>57</v>
      </c>
      <c r="CS18" s="93" t="s">
        <v>57</v>
      </c>
      <c r="CT18" s="93" t="s">
        <v>57</v>
      </c>
      <c r="CU18" s="93" t="s">
        <v>57</v>
      </c>
      <c r="CV18" s="93" t="s">
        <v>57</v>
      </c>
      <c r="CW18" s="93" t="s">
        <v>57</v>
      </c>
      <c r="CX18" s="93" t="s">
        <v>57</v>
      </c>
      <c r="CY18" s="93" t="s">
        <v>57</v>
      </c>
      <c r="CZ18" s="93" t="s">
        <v>57</v>
      </c>
      <c r="DA18" s="93" t="s">
        <v>1016</v>
      </c>
      <c r="DB18" s="93" t="s">
        <v>57</v>
      </c>
      <c r="DC18" s="93" t="s">
        <v>57</v>
      </c>
      <c r="DD18" s="93" t="s">
        <v>57</v>
      </c>
      <c r="DE18" s="93" t="s">
        <v>57</v>
      </c>
      <c r="DF18" s="93" t="s">
        <v>57</v>
      </c>
      <c r="DG18" s="93" t="s">
        <v>57</v>
      </c>
      <c r="DH18" s="93" t="s">
        <v>57</v>
      </c>
      <c r="DI18" s="93" t="s">
        <v>57</v>
      </c>
      <c r="DJ18" s="93" t="s">
        <v>57</v>
      </c>
      <c r="DK18" s="93" t="s">
        <v>57</v>
      </c>
      <c r="DL18" s="93" t="s">
        <v>57</v>
      </c>
      <c r="DM18" s="93" t="s">
        <v>57</v>
      </c>
      <c r="DN18" s="93" t="s">
        <v>57</v>
      </c>
      <c r="DO18" s="93" t="s">
        <v>57</v>
      </c>
      <c r="DP18" s="93" t="s">
        <v>57</v>
      </c>
      <c r="DQ18" s="98" t="s">
        <v>1015</v>
      </c>
      <c r="DR18" s="93" t="s">
        <v>57</v>
      </c>
      <c r="DS18" s="93" t="s">
        <v>57</v>
      </c>
      <c r="DT18" s="93" t="s">
        <v>57</v>
      </c>
      <c r="DU18" s="93" t="s">
        <v>57</v>
      </c>
      <c r="DV18" s="98" t="s">
        <v>1015</v>
      </c>
      <c r="DW18" s="93" t="s">
        <v>57</v>
      </c>
      <c r="DX18" s="93" t="s">
        <v>57</v>
      </c>
      <c r="DY18" s="93" t="s">
        <v>57</v>
      </c>
      <c r="DZ18" s="93" t="s">
        <v>57</v>
      </c>
      <c r="EA18" s="98" t="s">
        <v>1015</v>
      </c>
      <c r="EB18" s="93" t="s">
        <v>57</v>
      </c>
      <c r="EC18" s="93" t="s">
        <v>57</v>
      </c>
      <c r="ED18" s="93" t="s">
        <v>57</v>
      </c>
      <c r="EE18" s="93" t="s">
        <v>57</v>
      </c>
      <c r="EF18" s="93" t="s">
        <v>57</v>
      </c>
      <c r="EG18" s="93" t="s">
        <v>57</v>
      </c>
      <c r="EH18" s="93" t="s">
        <v>57</v>
      </c>
      <c r="EI18" s="93" t="s">
        <v>57</v>
      </c>
      <c r="EJ18" s="93" t="s">
        <v>57</v>
      </c>
      <c r="EK18" s="93" t="s">
        <v>57</v>
      </c>
      <c r="EL18" s="93" t="s">
        <v>57</v>
      </c>
      <c r="EM18" s="93" t="s">
        <v>57</v>
      </c>
      <c r="EN18" s="93" t="s">
        <v>57</v>
      </c>
      <c r="EO18" s="93" t="s">
        <v>57</v>
      </c>
      <c r="EP18" s="93" t="s">
        <v>57</v>
      </c>
      <c r="EQ18" s="93" t="s">
        <v>57</v>
      </c>
      <c r="ER18" s="93" t="s">
        <v>57</v>
      </c>
      <c r="ES18" s="98" t="s">
        <v>1015</v>
      </c>
      <c r="ET18" s="93" t="s">
        <v>57</v>
      </c>
      <c r="EU18" s="93" t="s">
        <v>57</v>
      </c>
      <c r="EV18" s="93" t="s">
        <v>57</v>
      </c>
      <c r="EW18" s="93" t="s">
        <v>57</v>
      </c>
      <c r="EX18" s="93" t="s">
        <v>57</v>
      </c>
      <c r="EY18" s="93" t="s">
        <v>57</v>
      </c>
      <c r="EZ18" s="93" t="s">
        <v>57</v>
      </c>
      <c r="FA18" s="93" t="s">
        <v>57</v>
      </c>
      <c r="FB18" s="93" t="s">
        <v>57</v>
      </c>
      <c r="FC18" s="93" t="s">
        <v>57</v>
      </c>
      <c r="FD18" s="93" t="s">
        <v>57</v>
      </c>
      <c r="FE18" s="93" t="s">
        <v>57</v>
      </c>
      <c r="FF18" s="93" t="s">
        <v>57</v>
      </c>
      <c r="FG18" s="93" t="s">
        <v>57</v>
      </c>
      <c r="FH18" s="93" t="s">
        <v>1017</v>
      </c>
      <c r="FI18" s="93" t="s">
        <v>57</v>
      </c>
      <c r="FJ18" s="93" t="s">
        <v>57</v>
      </c>
      <c r="FK18" s="93" t="s">
        <v>57</v>
      </c>
      <c r="FL18" s="98" t="s">
        <v>1015</v>
      </c>
      <c r="FM18" s="93" t="s">
        <v>57</v>
      </c>
      <c r="FN18" s="93" t="s">
        <v>57</v>
      </c>
      <c r="FO18" s="93" t="s">
        <v>57</v>
      </c>
      <c r="FP18" s="93" t="s">
        <v>57</v>
      </c>
      <c r="FQ18" s="93" t="s">
        <v>57</v>
      </c>
      <c r="FR18" s="93" t="s">
        <v>57</v>
      </c>
      <c r="FS18" s="93" t="s">
        <v>57</v>
      </c>
      <c r="FT18" s="93" t="s">
        <v>57</v>
      </c>
      <c r="FU18" s="93" t="s">
        <v>57</v>
      </c>
      <c r="FV18" s="93" t="s">
        <v>57</v>
      </c>
      <c r="FW18" s="98" t="s">
        <v>1015</v>
      </c>
      <c r="FX18" s="98" t="s">
        <v>1015</v>
      </c>
      <c r="FY18" s="93" t="s">
        <v>57</v>
      </c>
      <c r="FZ18" s="93" t="s">
        <v>57</v>
      </c>
      <c r="GA18" s="93" t="s">
        <v>57</v>
      </c>
      <c r="GB18" s="93" t="s">
        <v>57</v>
      </c>
      <c r="GC18" s="93" t="s">
        <v>57</v>
      </c>
      <c r="GD18" s="98" t="s">
        <v>1015</v>
      </c>
      <c r="GE18" s="98" t="s">
        <v>1015</v>
      </c>
      <c r="GF18" s="98" t="s">
        <v>1015</v>
      </c>
      <c r="GG18" s="98" t="s">
        <v>1015</v>
      </c>
      <c r="GH18" s="93" t="s">
        <v>57</v>
      </c>
      <c r="GI18" s="93" t="s">
        <v>57</v>
      </c>
      <c r="GJ18" s="93" t="s">
        <v>57</v>
      </c>
      <c r="GK18" s="93" t="s">
        <v>57</v>
      </c>
      <c r="GL18" s="98" t="s">
        <v>1015</v>
      </c>
      <c r="GM18" s="93" t="s">
        <v>57</v>
      </c>
      <c r="GN18" s="93" t="s">
        <v>57</v>
      </c>
      <c r="GO18" s="93" t="s">
        <v>57</v>
      </c>
      <c r="GP18" s="93" t="s">
        <v>57</v>
      </c>
      <c r="GQ18" s="93" t="s">
        <v>57</v>
      </c>
      <c r="GR18" s="93" t="s">
        <v>57</v>
      </c>
      <c r="GS18" s="93" t="s">
        <v>57</v>
      </c>
      <c r="GT18" s="93" t="s">
        <v>57</v>
      </c>
      <c r="GU18" s="93" t="s">
        <v>57</v>
      </c>
      <c r="GV18" s="93" t="s">
        <v>57</v>
      </c>
      <c r="GW18" s="93" t="s">
        <v>57</v>
      </c>
      <c r="GX18" s="93" t="s">
        <v>57</v>
      </c>
      <c r="GY18" s="93" t="s">
        <v>57</v>
      </c>
      <c r="GZ18" s="93" t="s">
        <v>57</v>
      </c>
      <c r="HA18" s="93" t="s">
        <v>57</v>
      </c>
      <c r="HB18" s="93" t="s">
        <v>57</v>
      </c>
      <c r="HC18" s="93" t="s">
        <v>57</v>
      </c>
      <c r="HD18" s="93" t="s">
        <v>57</v>
      </c>
      <c r="HE18" s="93" t="s">
        <v>57</v>
      </c>
      <c r="HF18" s="93" t="s">
        <v>57</v>
      </c>
      <c r="HG18" s="93" t="s">
        <v>57</v>
      </c>
      <c r="HH18" s="93" t="s">
        <v>57</v>
      </c>
      <c r="HI18" s="93" t="s">
        <v>57</v>
      </c>
      <c r="HJ18" s="93" t="s">
        <v>57</v>
      </c>
      <c r="HK18" s="93" t="s">
        <v>57</v>
      </c>
      <c r="HL18" s="93" t="s">
        <v>57</v>
      </c>
      <c r="HM18" s="93" t="s">
        <v>57</v>
      </c>
      <c r="HN18" s="93" t="s">
        <v>57</v>
      </c>
      <c r="HO18" s="93" t="s">
        <v>57</v>
      </c>
      <c r="HP18" s="93" t="s">
        <v>57</v>
      </c>
      <c r="HQ18" s="93" t="s">
        <v>57</v>
      </c>
      <c r="HR18" s="93" t="s">
        <v>57</v>
      </c>
      <c r="HS18" s="93" t="s">
        <v>57</v>
      </c>
      <c r="HT18" s="93" t="s">
        <v>57</v>
      </c>
      <c r="HU18" s="93" t="s">
        <v>57</v>
      </c>
      <c r="HV18" s="93" t="s">
        <v>57</v>
      </c>
      <c r="HW18" s="93" t="s">
        <v>57</v>
      </c>
      <c r="HX18" s="93" t="s">
        <v>57</v>
      </c>
      <c r="HY18" s="93" t="s">
        <v>57</v>
      </c>
      <c r="HZ18" s="93" t="s">
        <v>57</v>
      </c>
      <c r="IA18" s="93" t="s">
        <v>57</v>
      </c>
      <c r="IB18" s="93" t="s">
        <v>57</v>
      </c>
      <c r="IC18" s="93" t="s">
        <v>57</v>
      </c>
      <c r="ID18" s="93" t="s">
        <v>57</v>
      </c>
      <c r="IE18" s="93" t="s">
        <v>57</v>
      </c>
      <c r="IF18" s="93" t="s">
        <v>57</v>
      </c>
      <c r="IG18" s="93" t="s">
        <v>57</v>
      </c>
      <c r="IH18" s="93" t="s">
        <v>57</v>
      </c>
      <c r="II18" s="93" t="s">
        <v>57</v>
      </c>
      <c r="IJ18" s="93" t="s">
        <v>57</v>
      </c>
      <c r="IK18" s="93" t="s">
        <v>57</v>
      </c>
      <c r="IL18" s="93" t="s">
        <v>57</v>
      </c>
      <c r="IM18" s="93" t="s">
        <v>57</v>
      </c>
      <c r="IN18" s="93" t="s">
        <v>57</v>
      </c>
      <c r="IO18" s="93" t="s">
        <v>57</v>
      </c>
      <c r="IP18" s="93" t="s">
        <v>57</v>
      </c>
      <c r="IQ18" s="93" t="s">
        <v>57</v>
      </c>
      <c r="IR18" s="93" t="s">
        <v>57</v>
      </c>
      <c r="IS18" s="93" t="s">
        <v>57</v>
      </c>
      <c r="IT18" s="93" t="s">
        <v>57</v>
      </c>
      <c r="IU18" s="93" t="s">
        <v>57</v>
      </c>
      <c r="IV18" s="93" t="s">
        <v>57</v>
      </c>
    </row>
    <row r="19" spans="1:256" ht="21" customHeight="1" x14ac:dyDescent="0.2">
      <c r="A19" s="92" t="s">
        <v>88</v>
      </c>
      <c r="B19" s="92" t="s">
        <v>57</v>
      </c>
      <c r="C19" s="92" t="s">
        <v>1015</v>
      </c>
      <c r="D19" s="93" t="s">
        <v>57</v>
      </c>
      <c r="E19" s="93" t="s">
        <v>57</v>
      </c>
      <c r="F19" s="93" t="s">
        <v>57</v>
      </c>
      <c r="G19" s="93" t="s">
        <v>57</v>
      </c>
      <c r="H19" s="93" t="s">
        <v>57</v>
      </c>
      <c r="I19" s="93" t="s">
        <v>57</v>
      </c>
      <c r="J19" s="93" t="s">
        <v>57</v>
      </c>
      <c r="K19" s="93" t="s">
        <v>57</v>
      </c>
      <c r="L19" s="93" t="s">
        <v>57</v>
      </c>
      <c r="M19" s="93" t="s">
        <v>57</v>
      </c>
      <c r="N19" s="92" t="s">
        <v>1015</v>
      </c>
      <c r="O19" s="93" t="s">
        <v>57</v>
      </c>
      <c r="P19" s="93" t="s">
        <v>57</v>
      </c>
      <c r="Q19" s="93" t="s">
        <v>57</v>
      </c>
      <c r="R19" s="93" t="s">
        <v>57</v>
      </c>
      <c r="S19" s="93" t="s">
        <v>57</v>
      </c>
      <c r="T19" s="93" t="s">
        <v>57</v>
      </c>
      <c r="U19" s="92" t="s">
        <v>1015</v>
      </c>
      <c r="V19" s="93" t="s">
        <v>57</v>
      </c>
      <c r="W19" s="93" t="s">
        <v>57</v>
      </c>
      <c r="X19" s="93" t="s">
        <v>57</v>
      </c>
      <c r="Y19" s="93" t="s">
        <v>57</v>
      </c>
      <c r="Z19" s="92" t="s">
        <v>1015</v>
      </c>
      <c r="AA19" s="93" t="s">
        <v>57</v>
      </c>
      <c r="AB19" s="93" t="s">
        <v>57</v>
      </c>
      <c r="AC19" s="93" t="s">
        <v>57</v>
      </c>
      <c r="AD19" s="93" t="s">
        <v>57</v>
      </c>
      <c r="AE19" s="93" t="s">
        <v>57</v>
      </c>
      <c r="AF19" s="93" t="s">
        <v>57</v>
      </c>
      <c r="AG19" s="93" t="s">
        <v>57</v>
      </c>
      <c r="AH19" s="93" t="s">
        <v>57</v>
      </c>
      <c r="AI19" s="93" t="s">
        <v>57</v>
      </c>
      <c r="AJ19" s="93" t="s">
        <v>57</v>
      </c>
      <c r="AK19" s="93" t="s">
        <v>57</v>
      </c>
      <c r="AL19" s="93" t="s">
        <v>57</v>
      </c>
      <c r="AM19" s="93" t="s">
        <v>57</v>
      </c>
      <c r="AN19" s="93" t="s">
        <v>57</v>
      </c>
      <c r="AO19" s="93" t="s">
        <v>57</v>
      </c>
      <c r="AP19" s="93" t="s">
        <v>57</v>
      </c>
      <c r="AQ19" s="93" t="s">
        <v>57</v>
      </c>
      <c r="AR19" s="93" t="s">
        <v>57</v>
      </c>
      <c r="AS19" s="93" t="s">
        <v>57</v>
      </c>
      <c r="AT19" s="93" t="s">
        <v>57</v>
      </c>
      <c r="AU19" s="93" t="s">
        <v>57</v>
      </c>
      <c r="AV19" s="93" t="s">
        <v>57</v>
      </c>
      <c r="AW19" s="93" t="s">
        <v>57</v>
      </c>
      <c r="AX19" s="93" t="s">
        <v>57</v>
      </c>
      <c r="AY19" s="93" t="s">
        <v>57</v>
      </c>
      <c r="AZ19" s="93" t="s">
        <v>57</v>
      </c>
      <c r="BA19" s="93" t="s">
        <v>57</v>
      </c>
      <c r="BB19" s="93" t="s">
        <v>57</v>
      </c>
      <c r="BC19" s="93" t="s">
        <v>57</v>
      </c>
      <c r="BD19" s="92" t="s">
        <v>1015</v>
      </c>
      <c r="BE19" s="93" t="s">
        <v>57</v>
      </c>
      <c r="BF19" s="93" t="s">
        <v>57</v>
      </c>
      <c r="BG19" s="93" t="s">
        <v>57</v>
      </c>
      <c r="BH19" s="93" t="s">
        <v>57</v>
      </c>
      <c r="BI19" s="93" t="s">
        <v>57</v>
      </c>
      <c r="BJ19" s="93" t="s">
        <v>57</v>
      </c>
      <c r="BK19" s="93" t="s">
        <v>57</v>
      </c>
      <c r="BL19" s="93" t="s">
        <v>57</v>
      </c>
      <c r="BM19" s="93" t="s">
        <v>57</v>
      </c>
      <c r="BN19" s="93" t="s">
        <v>57</v>
      </c>
      <c r="BO19" s="93" t="s">
        <v>57</v>
      </c>
      <c r="BP19" s="93" t="s">
        <v>57</v>
      </c>
      <c r="BQ19" s="93" t="s">
        <v>57</v>
      </c>
      <c r="BR19" s="92" t="s">
        <v>1015</v>
      </c>
      <c r="BS19" s="93" t="s">
        <v>57</v>
      </c>
      <c r="BT19" s="93" t="s">
        <v>57</v>
      </c>
      <c r="BU19" s="93" t="s">
        <v>57</v>
      </c>
      <c r="BV19" s="93" t="s">
        <v>57</v>
      </c>
      <c r="BW19" s="93" t="s">
        <v>57</v>
      </c>
      <c r="BX19" s="93" t="s">
        <v>57</v>
      </c>
      <c r="BY19" s="93" t="s">
        <v>57</v>
      </c>
      <c r="BZ19" s="93" t="s">
        <v>57</v>
      </c>
      <c r="CA19" s="93" t="s">
        <v>57</v>
      </c>
      <c r="CB19" s="93" t="s">
        <v>57</v>
      </c>
      <c r="CC19" s="93" t="s">
        <v>57</v>
      </c>
      <c r="CD19" s="93" t="s">
        <v>57</v>
      </c>
      <c r="CE19" s="93" t="s">
        <v>57</v>
      </c>
      <c r="CF19" s="93" t="s">
        <v>57</v>
      </c>
      <c r="CG19" s="93" t="s">
        <v>57</v>
      </c>
      <c r="CH19" s="93" t="s">
        <v>57</v>
      </c>
      <c r="CI19" s="93" t="s">
        <v>57</v>
      </c>
      <c r="CJ19" s="93" t="s">
        <v>57</v>
      </c>
      <c r="CK19" s="93" t="s">
        <v>57</v>
      </c>
      <c r="CL19" s="93" t="s">
        <v>57</v>
      </c>
      <c r="CM19" s="93" t="s">
        <v>57</v>
      </c>
      <c r="CN19" s="93" t="s">
        <v>57</v>
      </c>
      <c r="CO19" s="93" t="s">
        <v>57</v>
      </c>
      <c r="CP19" s="92" t="s">
        <v>1015</v>
      </c>
      <c r="CQ19" s="93" t="s">
        <v>57</v>
      </c>
      <c r="CR19" s="93" t="s">
        <v>57</v>
      </c>
      <c r="CS19" s="93" t="s">
        <v>57</v>
      </c>
      <c r="CT19" s="93" t="s">
        <v>57</v>
      </c>
      <c r="CU19" s="93" t="s">
        <v>57</v>
      </c>
      <c r="CV19" s="93" t="s">
        <v>57</v>
      </c>
      <c r="CW19" s="93" t="s">
        <v>57</v>
      </c>
      <c r="CX19" s="93" t="s">
        <v>57</v>
      </c>
      <c r="CY19" s="93" t="s">
        <v>57</v>
      </c>
      <c r="CZ19" s="92" t="s">
        <v>1015</v>
      </c>
      <c r="DA19" s="93" t="s">
        <v>57</v>
      </c>
      <c r="DB19" s="93" t="s">
        <v>57</v>
      </c>
      <c r="DC19" s="92" t="s">
        <v>1015</v>
      </c>
      <c r="DD19" s="93" t="s">
        <v>57</v>
      </c>
      <c r="DE19" s="93" t="s">
        <v>57</v>
      </c>
      <c r="DF19" s="93" t="s">
        <v>57</v>
      </c>
      <c r="DG19" s="92" t="s">
        <v>1015</v>
      </c>
      <c r="DH19" s="93" t="s">
        <v>57</v>
      </c>
      <c r="DI19" s="93" t="s">
        <v>57</v>
      </c>
      <c r="DJ19" s="93" t="s">
        <v>57</v>
      </c>
      <c r="DK19" s="92" t="s">
        <v>1015</v>
      </c>
      <c r="DL19" s="93" t="s">
        <v>57</v>
      </c>
      <c r="DM19" s="93" t="s">
        <v>57</v>
      </c>
      <c r="DN19" s="93" t="s">
        <v>57</v>
      </c>
      <c r="DO19" s="98" t="s">
        <v>1015</v>
      </c>
      <c r="DP19" s="98" t="s">
        <v>1015</v>
      </c>
      <c r="DQ19" s="98" t="s">
        <v>1015</v>
      </c>
      <c r="DR19" s="93" t="s">
        <v>57</v>
      </c>
      <c r="DS19" s="93" t="s">
        <v>57</v>
      </c>
      <c r="DT19" s="93" t="s">
        <v>57</v>
      </c>
      <c r="DU19" s="93" t="s">
        <v>57</v>
      </c>
      <c r="DV19" s="93" t="s">
        <v>57</v>
      </c>
      <c r="DW19" s="93" t="s">
        <v>57</v>
      </c>
      <c r="DX19" s="93" t="s">
        <v>57</v>
      </c>
      <c r="DY19" s="93" t="s">
        <v>57</v>
      </c>
      <c r="DZ19" s="93" t="s">
        <v>57</v>
      </c>
      <c r="EA19" s="93" t="s">
        <v>57</v>
      </c>
      <c r="EB19" s="93" t="s">
        <v>57</v>
      </c>
      <c r="EC19" s="93" t="s">
        <v>57</v>
      </c>
      <c r="ED19" s="93" t="s">
        <v>57</v>
      </c>
      <c r="EE19" s="93" t="s">
        <v>57</v>
      </c>
      <c r="EF19" s="93" t="s">
        <v>57</v>
      </c>
      <c r="EG19" s="93" t="s">
        <v>57</v>
      </c>
      <c r="EH19" s="93" t="s">
        <v>57</v>
      </c>
      <c r="EI19" s="93" t="s">
        <v>57</v>
      </c>
      <c r="EJ19" s="93" t="s">
        <v>57</v>
      </c>
      <c r="EK19" s="98" t="s">
        <v>1015</v>
      </c>
      <c r="EL19" s="93" t="s">
        <v>57</v>
      </c>
      <c r="EM19" s="93" t="s">
        <v>57</v>
      </c>
      <c r="EN19" s="93" t="s">
        <v>57</v>
      </c>
      <c r="EO19" s="93" t="s">
        <v>57</v>
      </c>
      <c r="EP19" s="93" t="s">
        <v>57</v>
      </c>
      <c r="EQ19" s="93" t="s">
        <v>57</v>
      </c>
      <c r="ER19" s="93" t="s">
        <v>57</v>
      </c>
      <c r="ES19" s="93" t="s">
        <v>57</v>
      </c>
      <c r="ET19" s="93" t="s">
        <v>57</v>
      </c>
      <c r="EU19" s="93" t="s">
        <v>57</v>
      </c>
      <c r="EV19" s="93" t="s">
        <v>57</v>
      </c>
      <c r="EW19" s="93" t="s">
        <v>57</v>
      </c>
      <c r="EX19" s="93" t="s">
        <v>57</v>
      </c>
      <c r="EY19" s="93" t="s">
        <v>57</v>
      </c>
      <c r="EZ19" s="93" t="s">
        <v>57</v>
      </c>
      <c r="FA19" s="93" t="s">
        <v>57</v>
      </c>
      <c r="FB19" s="93" t="s">
        <v>57</v>
      </c>
      <c r="FC19" s="93" t="s">
        <v>57</v>
      </c>
      <c r="FD19" s="93" t="s">
        <v>57</v>
      </c>
      <c r="FE19" s="93" t="s">
        <v>57</v>
      </c>
      <c r="FF19" s="93" t="s">
        <v>57</v>
      </c>
      <c r="FG19" s="93" t="s">
        <v>57</v>
      </c>
      <c r="FH19" s="93" t="s">
        <v>1017</v>
      </c>
      <c r="FI19" s="93" t="s">
        <v>57</v>
      </c>
      <c r="FJ19" s="93" t="s">
        <v>57</v>
      </c>
      <c r="FK19" s="93" t="s">
        <v>57</v>
      </c>
      <c r="FL19" s="93" t="s">
        <v>57</v>
      </c>
      <c r="FM19" s="98" t="s">
        <v>1015</v>
      </c>
      <c r="FN19" s="93" t="s">
        <v>57</v>
      </c>
      <c r="FO19" s="93" t="s">
        <v>57</v>
      </c>
      <c r="FP19" s="93" t="s">
        <v>57</v>
      </c>
      <c r="FQ19" s="93" t="s">
        <v>57</v>
      </c>
      <c r="FR19" s="93" t="s">
        <v>57</v>
      </c>
      <c r="FS19" s="93" t="s">
        <v>57</v>
      </c>
      <c r="FT19" s="93" t="s">
        <v>57</v>
      </c>
      <c r="FU19" s="93" t="s">
        <v>57</v>
      </c>
      <c r="FV19" s="93" t="s">
        <v>57</v>
      </c>
      <c r="FW19" s="93" t="s">
        <v>57</v>
      </c>
      <c r="FX19" s="93" t="s">
        <v>57</v>
      </c>
      <c r="FY19" s="93" t="s">
        <v>57</v>
      </c>
      <c r="FZ19" s="93" t="s">
        <v>57</v>
      </c>
      <c r="GA19" s="98" t="s">
        <v>1015</v>
      </c>
      <c r="GB19" s="98" t="s">
        <v>1015</v>
      </c>
      <c r="GC19" s="93" t="s">
        <v>57</v>
      </c>
      <c r="GD19" s="93" t="s">
        <v>57</v>
      </c>
      <c r="GE19" s="93" t="s">
        <v>57</v>
      </c>
      <c r="GF19" s="93" t="s">
        <v>57</v>
      </c>
      <c r="GG19" s="93" t="s">
        <v>57</v>
      </c>
      <c r="GH19" s="98" t="s">
        <v>1015</v>
      </c>
      <c r="GI19" s="93" t="s">
        <v>57</v>
      </c>
      <c r="GJ19" s="93" t="s">
        <v>57</v>
      </c>
      <c r="GK19" s="93" t="s">
        <v>57</v>
      </c>
      <c r="GL19" s="93" t="s">
        <v>57</v>
      </c>
      <c r="GM19" s="93" t="s">
        <v>57</v>
      </c>
      <c r="GN19" s="93" t="s">
        <v>57</v>
      </c>
      <c r="GO19" s="93" t="s">
        <v>57</v>
      </c>
      <c r="GP19" s="93" t="s">
        <v>57</v>
      </c>
      <c r="GQ19" s="93" t="s">
        <v>57</v>
      </c>
      <c r="GR19" s="93" t="s">
        <v>57</v>
      </c>
      <c r="GS19" s="98" t="s">
        <v>1015</v>
      </c>
      <c r="GT19" s="93" t="s">
        <v>57</v>
      </c>
      <c r="GU19" s="93" t="s">
        <v>57</v>
      </c>
      <c r="GV19" s="93" t="s">
        <v>57</v>
      </c>
      <c r="GW19" s="93" t="s">
        <v>57</v>
      </c>
      <c r="GX19" s="93" t="s">
        <v>57</v>
      </c>
      <c r="GY19" s="93" t="s">
        <v>57</v>
      </c>
      <c r="GZ19" s="93" t="s">
        <v>57</v>
      </c>
      <c r="HA19" s="93" t="s">
        <v>57</v>
      </c>
      <c r="HB19" s="93" t="s">
        <v>57</v>
      </c>
      <c r="HC19" s="93" t="s">
        <v>57</v>
      </c>
      <c r="HD19" s="93" t="s">
        <v>57</v>
      </c>
      <c r="HE19" s="93" t="s">
        <v>57</v>
      </c>
      <c r="HF19" s="93" t="s">
        <v>57</v>
      </c>
      <c r="HG19" s="93" t="s">
        <v>57</v>
      </c>
      <c r="HH19" s="93" t="s">
        <v>57</v>
      </c>
      <c r="HI19" s="93" t="s">
        <v>57</v>
      </c>
      <c r="HJ19" s="93" t="s">
        <v>57</v>
      </c>
      <c r="HK19" s="93" t="s">
        <v>57</v>
      </c>
      <c r="HL19" s="93" t="s">
        <v>57</v>
      </c>
      <c r="HM19" s="93" t="s">
        <v>57</v>
      </c>
      <c r="HN19" s="93" t="s">
        <v>57</v>
      </c>
      <c r="HO19" s="93" t="s">
        <v>57</v>
      </c>
      <c r="HP19" s="93" t="s">
        <v>57</v>
      </c>
      <c r="HQ19" s="93" t="s">
        <v>57</v>
      </c>
      <c r="HR19" s="93" t="s">
        <v>57</v>
      </c>
      <c r="HS19" s="93" t="s">
        <v>57</v>
      </c>
      <c r="HT19" s="93" t="s">
        <v>57</v>
      </c>
      <c r="HU19" s="93" t="s">
        <v>57</v>
      </c>
      <c r="HV19" s="93" t="s">
        <v>57</v>
      </c>
      <c r="HW19" s="93" t="s">
        <v>57</v>
      </c>
      <c r="HX19" s="93" t="s">
        <v>57</v>
      </c>
      <c r="HY19" s="93" t="s">
        <v>57</v>
      </c>
      <c r="HZ19" s="93" t="s">
        <v>57</v>
      </c>
      <c r="IA19" s="93" t="s">
        <v>57</v>
      </c>
      <c r="IB19" s="93" t="s">
        <v>57</v>
      </c>
      <c r="IC19" s="93" t="s">
        <v>57</v>
      </c>
      <c r="ID19" s="93" t="s">
        <v>57</v>
      </c>
      <c r="IE19" s="93" t="s">
        <v>57</v>
      </c>
      <c r="IF19" s="93" t="s">
        <v>57</v>
      </c>
      <c r="IG19" s="93" t="s">
        <v>57</v>
      </c>
      <c r="IH19" s="93" t="s">
        <v>57</v>
      </c>
      <c r="II19" s="93" t="s">
        <v>57</v>
      </c>
      <c r="IJ19" s="93" t="s">
        <v>57</v>
      </c>
      <c r="IK19" s="93" t="s">
        <v>57</v>
      </c>
      <c r="IL19" s="93" t="s">
        <v>57</v>
      </c>
      <c r="IM19" s="93" t="s">
        <v>57</v>
      </c>
      <c r="IN19" s="93" t="s">
        <v>57</v>
      </c>
      <c r="IO19" s="93" t="s">
        <v>57</v>
      </c>
      <c r="IP19" s="93" t="s">
        <v>57</v>
      </c>
      <c r="IQ19" s="93" t="s">
        <v>57</v>
      </c>
      <c r="IR19" s="93" t="s">
        <v>57</v>
      </c>
      <c r="IS19" s="93" t="s">
        <v>57</v>
      </c>
      <c r="IT19" s="93" t="s">
        <v>57</v>
      </c>
      <c r="IU19" s="93" t="s">
        <v>57</v>
      </c>
      <c r="IV19" s="93" t="s">
        <v>57</v>
      </c>
    </row>
    <row r="20" spans="1:256" ht="21" customHeight="1" x14ac:dyDescent="0.2">
      <c r="A20" s="92" t="s">
        <v>90</v>
      </c>
      <c r="B20" s="92" t="s">
        <v>57</v>
      </c>
      <c r="C20" s="93" t="s">
        <v>57</v>
      </c>
      <c r="D20" s="93" t="s">
        <v>57</v>
      </c>
      <c r="E20" s="92" t="s">
        <v>1015</v>
      </c>
      <c r="F20" s="93" t="s">
        <v>57</v>
      </c>
      <c r="G20" s="93" t="s">
        <v>57</v>
      </c>
      <c r="H20" s="93" t="s">
        <v>57</v>
      </c>
      <c r="I20" s="93" t="s">
        <v>57</v>
      </c>
      <c r="J20" s="92" t="s">
        <v>1015</v>
      </c>
      <c r="K20" s="93" t="s">
        <v>57</v>
      </c>
      <c r="L20" s="93" t="s">
        <v>57</v>
      </c>
      <c r="M20" s="93" t="s">
        <v>57</v>
      </c>
      <c r="N20" s="93" t="s">
        <v>57</v>
      </c>
      <c r="O20" s="93" t="s">
        <v>57</v>
      </c>
      <c r="P20" s="93" t="s">
        <v>57</v>
      </c>
      <c r="Q20" s="93" t="s">
        <v>57</v>
      </c>
      <c r="R20" s="93" t="s">
        <v>57</v>
      </c>
      <c r="S20" s="92" t="s">
        <v>1015</v>
      </c>
      <c r="T20" s="92" t="s">
        <v>1015</v>
      </c>
      <c r="U20" s="93" t="s">
        <v>57</v>
      </c>
      <c r="V20" s="93" t="s">
        <v>57</v>
      </c>
      <c r="W20" s="93" t="s">
        <v>57</v>
      </c>
      <c r="X20" s="93" t="s">
        <v>57</v>
      </c>
      <c r="Y20" s="93" t="s">
        <v>57</v>
      </c>
      <c r="Z20" s="93" t="s">
        <v>57</v>
      </c>
      <c r="AA20" s="93" t="s">
        <v>57</v>
      </c>
      <c r="AB20" s="93" t="s">
        <v>57</v>
      </c>
      <c r="AC20" s="92" t="s">
        <v>1015</v>
      </c>
      <c r="AD20" s="92" t="s">
        <v>1015</v>
      </c>
      <c r="AE20" s="93" t="s">
        <v>57</v>
      </c>
      <c r="AF20" s="93" t="s">
        <v>57</v>
      </c>
      <c r="AG20" s="93" t="s">
        <v>57</v>
      </c>
      <c r="AH20" s="92" t="s">
        <v>1015</v>
      </c>
      <c r="AI20" s="93" t="s">
        <v>57</v>
      </c>
      <c r="AJ20" s="93" t="s">
        <v>57</v>
      </c>
      <c r="AK20" s="93" t="s">
        <v>1016</v>
      </c>
      <c r="AL20" s="93" t="s">
        <v>57</v>
      </c>
      <c r="AM20" s="93" t="s">
        <v>57</v>
      </c>
      <c r="AN20" s="92" t="s">
        <v>1015</v>
      </c>
      <c r="AO20" s="93" t="s">
        <v>57</v>
      </c>
      <c r="AP20" s="93" t="s">
        <v>57</v>
      </c>
      <c r="AQ20" s="93" t="s">
        <v>57</v>
      </c>
      <c r="AR20" s="93" t="s">
        <v>57</v>
      </c>
      <c r="AS20" s="93" t="s">
        <v>57</v>
      </c>
      <c r="AT20" s="92" t="s">
        <v>1015</v>
      </c>
      <c r="AU20" s="92" t="s">
        <v>1015</v>
      </c>
      <c r="AV20" s="92" t="s">
        <v>1015</v>
      </c>
      <c r="AW20" s="93" t="s">
        <v>57</v>
      </c>
      <c r="AX20" s="93" t="s">
        <v>57</v>
      </c>
      <c r="AY20" s="93" t="s">
        <v>57</v>
      </c>
      <c r="AZ20" s="93" t="s">
        <v>57</v>
      </c>
      <c r="BA20" s="93" t="s">
        <v>57</v>
      </c>
      <c r="BB20" s="92" t="s">
        <v>1015</v>
      </c>
      <c r="BC20" s="92" t="s">
        <v>1015</v>
      </c>
      <c r="BD20" s="92" t="s">
        <v>1015</v>
      </c>
      <c r="BE20" s="93" t="s">
        <v>57</v>
      </c>
      <c r="BF20" s="93" t="s">
        <v>57</v>
      </c>
      <c r="BG20" s="93" t="s">
        <v>57</v>
      </c>
      <c r="BH20" s="93" t="s">
        <v>57</v>
      </c>
      <c r="BI20" s="92" t="s">
        <v>1015</v>
      </c>
      <c r="BJ20" s="93" t="s">
        <v>57</v>
      </c>
      <c r="BK20" s="93" t="s">
        <v>57</v>
      </c>
      <c r="BL20" s="93" t="s">
        <v>57</v>
      </c>
      <c r="BM20" s="93" t="s">
        <v>57</v>
      </c>
      <c r="BN20" s="93" t="s">
        <v>57</v>
      </c>
      <c r="BO20" s="93" t="s">
        <v>57</v>
      </c>
      <c r="BP20" s="93" t="s">
        <v>57</v>
      </c>
      <c r="BQ20" s="92" t="s">
        <v>1015</v>
      </c>
      <c r="BR20" s="93" t="s">
        <v>57</v>
      </c>
      <c r="BS20" s="93" t="s">
        <v>57</v>
      </c>
      <c r="BT20" s="93" t="s">
        <v>57</v>
      </c>
      <c r="BU20" s="93" t="s">
        <v>57</v>
      </c>
      <c r="BV20" s="92" t="s">
        <v>1015</v>
      </c>
      <c r="BW20" s="93" t="s">
        <v>57</v>
      </c>
      <c r="BX20" s="93" t="s">
        <v>57</v>
      </c>
      <c r="BY20" s="93" t="s">
        <v>57</v>
      </c>
      <c r="BZ20" s="93" t="s">
        <v>57</v>
      </c>
      <c r="CA20" s="93" t="s">
        <v>57</v>
      </c>
      <c r="CB20" s="93" t="s">
        <v>57</v>
      </c>
      <c r="CC20" s="93" t="s">
        <v>57</v>
      </c>
      <c r="CD20" s="93" t="s">
        <v>57</v>
      </c>
      <c r="CE20" s="93" t="s">
        <v>57</v>
      </c>
      <c r="CF20" s="93" t="s">
        <v>57</v>
      </c>
      <c r="CG20" s="93" t="s">
        <v>57</v>
      </c>
      <c r="CH20" s="93" t="s">
        <v>57</v>
      </c>
      <c r="CI20" s="93" t="s">
        <v>57</v>
      </c>
      <c r="CJ20" s="93" t="s">
        <v>57</v>
      </c>
      <c r="CK20" s="93" t="s">
        <v>57</v>
      </c>
      <c r="CL20" s="93" t="s">
        <v>1016</v>
      </c>
      <c r="CM20" s="93" t="s">
        <v>57</v>
      </c>
      <c r="CN20" s="93" t="s">
        <v>57</v>
      </c>
      <c r="CO20" s="93" t="s">
        <v>57</v>
      </c>
      <c r="CP20" s="93" t="s">
        <v>57</v>
      </c>
      <c r="CQ20" s="93" t="s">
        <v>57</v>
      </c>
      <c r="CR20" s="93" t="s">
        <v>57</v>
      </c>
      <c r="CS20" s="93" t="s">
        <v>57</v>
      </c>
      <c r="CT20" s="93" t="s">
        <v>57</v>
      </c>
      <c r="CU20" s="93" t="s">
        <v>57</v>
      </c>
      <c r="CV20" s="92" t="s">
        <v>1015</v>
      </c>
      <c r="CW20" s="93" t="s">
        <v>57</v>
      </c>
      <c r="CX20" s="93" t="s">
        <v>57</v>
      </c>
      <c r="CY20" s="93" t="s">
        <v>57</v>
      </c>
      <c r="CZ20" s="93" t="s">
        <v>57</v>
      </c>
      <c r="DA20" s="93" t="s">
        <v>57</v>
      </c>
      <c r="DB20" s="93" t="s">
        <v>57</v>
      </c>
      <c r="DC20" s="93" t="s">
        <v>1047</v>
      </c>
      <c r="DD20" s="93" t="s">
        <v>57</v>
      </c>
      <c r="DE20" s="92" t="s">
        <v>1015</v>
      </c>
      <c r="DF20" s="93" t="s">
        <v>57</v>
      </c>
      <c r="DG20" s="93" t="s">
        <v>57</v>
      </c>
      <c r="DH20" s="93" t="s">
        <v>57</v>
      </c>
      <c r="DI20" s="93" t="s">
        <v>57</v>
      </c>
      <c r="DJ20" s="93" t="s">
        <v>57</v>
      </c>
      <c r="DK20" s="93" t="s">
        <v>57</v>
      </c>
      <c r="DL20" s="93" t="s">
        <v>57</v>
      </c>
      <c r="DM20" s="93" t="s">
        <v>57</v>
      </c>
      <c r="DN20" s="93" t="s">
        <v>57</v>
      </c>
      <c r="DO20" s="93" t="s">
        <v>57</v>
      </c>
      <c r="DP20" s="93" t="s">
        <v>57</v>
      </c>
      <c r="DQ20" s="93" t="s">
        <v>57</v>
      </c>
      <c r="DR20" s="93" t="s">
        <v>57</v>
      </c>
      <c r="DS20" s="93" t="s">
        <v>57</v>
      </c>
      <c r="DT20" s="93" t="s">
        <v>57</v>
      </c>
      <c r="DU20" s="93" t="s">
        <v>57</v>
      </c>
      <c r="DV20" s="93" t="s">
        <v>57</v>
      </c>
      <c r="DW20" s="93" t="s">
        <v>57</v>
      </c>
      <c r="DX20" s="93" t="s">
        <v>57</v>
      </c>
      <c r="DY20" s="93" t="s">
        <v>57</v>
      </c>
      <c r="DZ20" s="93" t="s">
        <v>57</v>
      </c>
      <c r="EA20" s="93" t="s">
        <v>57</v>
      </c>
      <c r="EB20" s="93" t="s">
        <v>57</v>
      </c>
      <c r="EC20" s="93" t="s">
        <v>57</v>
      </c>
      <c r="ED20" s="93" t="s">
        <v>57</v>
      </c>
      <c r="EE20" s="93" t="s">
        <v>57</v>
      </c>
      <c r="EF20" s="93" t="s">
        <v>57</v>
      </c>
      <c r="EG20" s="98" t="s">
        <v>1015</v>
      </c>
      <c r="EH20" s="93" t="s">
        <v>57</v>
      </c>
      <c r="EI20" s="98" t="s">
        <v>1015</v>
      </c>
      <c r="EJ20" s="93" t="s">
        <v>57</v>
      </c>
      <c r="EK20" s="93" t="s">
        <v>57</v>
      </c>
      <c r="EL20" s="93" t="s">
        <v>57</v>
      </c>
      <c r="EM20" s="93" t="s">
        <v>57</v>
      </c>
      <c r="EN20" s="98" t="s">
        <v>1015</v>
      </c>
      <c r="EO20" s="93" t="s">
        <v>57</v>
      </c>
      <c r="EP20" s="98" t="s">
        <v>1015</v>
      </c>
      <c r="EQ20" s="98" t="s">
        <v>1015</v>
      </c>
      <c r="ER20" s="93" t="s">
        <v>57</v>
      </c>
      <c r="ES20" s="93" t="s">
        <v>57</v>
      </c>
      <c r="ET20" s="93" t="s">
        <v>57</v>
      </c>
      <c r="EU20" s="93" t="s">
        <v>57</v>
      </c>
      <c r="EV20" s="93" t="s">
        <v>57</v>
      </c>
      <c r="EW20" s="93" t="s">
        <v>57</v>
      </c>
      <c r="EX20" s="93" t="s">
        <v>57</v>
      </c>
      <c r="EY20" s="93" t="s">
        <v>57</v>
      </c>
      <c r="EZ20" s="98" t="s">
        <v>1015</v>
      </c>
      <c r="FA20" s="98" t="s">
        <v>1015</v>
      </c>
      <c r="FB20" s="98" t="s">
        <v>1015</v>
      </c>
      <c r="FC20" s="93" t="s">
        <v>57</v>
      </c>
      <c r="FD20" s="93" t="s">
        <v>57</v>
      </c>
      <c r="FE20" s="93" t="s">
        <v>57</v>
      </c>
      <c r="FF20" s="93" t="s">
        <v>57</v>
      </c>
      <c r="FG20" s="93" t="s">
        <v>57</v>
      </c>
      <c r="FH20" s="93" t="s">
        <v>1017</v>
      </c>
      <c r="FI20" s="93" t="s">
        <v>57</v>
      </c>
      <c r="FJ20" s="93" t="s">
        <v>57</v>
      </c>
      <c r="FK20" s="93" t="s">
        <v>57</v>
      </c>
      <c r="FL20" s="93" t="s">
        <v>57</v>
      </c>
      <c r="FM20" s="93" t="s">
        <v>57</v>
      </c>
      <c r="FN20" s="93" t="s">
        <v>57</v>
      </c>
      <c r="FO20" s="93" t="s">
        <v>57</v>
      </c>
      <c r="FP20" s="93" t="s">
        <v>57</v>
      </c>
      <c r="FQ20" s="93" t="s">
        <v>57</v>
      </c>
      <c r="FR20" s="93" t="s">
        <v>57</v>
      </c>
      <c r="FS20" s="93" t="s">
        <v>57</v>
      </c>
      <c r="FT20" s="93" t="s">
        <v>57</v>
      </c>
      <c r="FU20" s="93" t="s">
        <v>57</v>
      </c>
      <c r="FV20" s="93" t="s">
        <v>57</v>
      </c>
      <c r="FW20" s="93" t="s">
        <v>57</v>
      </c>
      <c r="FX20" s="93" t="s">
        <v>57</v>
      </c>
      <c r="FY20" s="93" t="s">
        <v>57</v>
      </c>
      <c r="FZ20" s="93" t="s">
        <v>57</v>
      </c>
      <c r="GA20" s="93" t="s">
        <v>57</v>
      </c>
      <c r="GB20" s="93" t="s">
        <v>57</v>
      </c>
      <c r="GC20" s="93" t="s">
        <v>57</v>
      </c>
      <c r="GD20" s="93" t="s">
        <v>57</v>
      </c>
      <c r="GE20" s="93" t="s">
        <v>57</v>
      </c>
      <c r="GF20" s="93" t="s">
        <v>57</v>
      </c>
      <c r="GG20" s="93" t="s">
        <v>57</v>
      </c>
      <c r="GH20" s="93" t="s">
        <v>57</v>
      </c>
      <c r="GI20" s="93" t="s">
        <v>57</v>
      </c>
      <c r="GJ20" s="93" t="s">
        <v>57</v>
      </c>
      <c r="GK20" s="93" t="s">
        <v>57</v>
      </c>
      <c r="GL20" s="93" t="s">
        <v>57</v>
      </c>
      <c r="GM20" s="98" t="s">
        <v>1015</v>
      </c>
      <c r="GN20" s="93" t="s">
        <v>57</v>
      </c>
      <c r="GO20" s="93" t="s">
        <v>57</v>
      </c>
      <c r="GP20" s="98" t="s">
        <v>1015</v>
      </c>
      <c r="GQ20" s="93" t="s">
        <v>57</v>
      </c>
      <c r="GR20" s="93" t="s">
        <v>57</v>
      </c>
      <c r="GS20" s="93" t="s">
        <v>57</v>
      </c>
      <c r="GT20" s="93" t="s">
        <v>57</v>
      </c>
      <c r="GU20" s="98" t="s">
        <v>1016</v>
      </c>
      <c r="GV20" s="93" t="s">
        <v>57</v>
      </c>
      <c r="GW20" s="93" t="s">
        <v>57</v>
      </c>
      <c r="GX20" s="93" t="s">
        <v>57</v>
      </c>
      <c r="GY20" s="93" t="s">
        <v>57</v>
      </c>
      <c r="GZ20" s="93" t="s">
        <v>57</v>
      </c>
      <c r="HA20" s="93" t="s">
        <v>57</v>
      </c>
      <c r="HB20" s="93" t="s">
        <v>57</v>
      </c>
      <c r="HC20" s="93" t="s">
        <v>57</v>
      </c>
      <c r="HD20" s="93" t="s">
        <v>57</v>
      </c>
      <c r="HE20" s="93" t="s">
        <v>57</v>
      </c>
      <c r="HF20" s="93" t="s">
        <v>57</v>
      </c>
      <c r="HG20" s="93" t="s">
        <v>57</v>
      </c>
      <c r="HH20" s="93" t="s">
        <v>57</v>
      </c>
      <c r="HI20" s="93" t="s">
        <v>57</v>
      </c>
      <c r="HJ20" s="93" t="s">
        <v>57</v>
      </c>
      <c r="HK20" s="93" t="s">
        <v>57</v>
      </c>
      <c r="HL20" s="93" t="s">
        <v>57</v>
      </c>
      <c r="HM20" s="93" t="s">
        <v>57</v>
      </c>
      <c r="HN20" s="93" t="s">
        <v>57</v>
      </c>
      <c r="HO20" s="93" t="s">
        <v>57</v>
      </c>
      <c r="HP20" s="93" t="s">
        <v>57</v>
      </c>
      <c r="HQ20" s="93" t="s">
        <v>57</v>
      </c>
      <c r="HR20" s="93" t="s">
        <v>57</v>
      </c>
      <c r="HS20" s="93" t="s">
        <v>57</v>
      </c>
      <c r="HT20" s="93" t="s">
        <v>57</v>
      </c>
      <c r="HU20" s="93" t="s">
        <v>57</v>
      </c>
      <c r="HV20" s="93" t="s">
        <v>57</v>
      </c>
      <c r="HW20" s="93" t="s">
        <v>57</v>
      </c>
      <c r="HX20" s="93" t="s">
        <v>57</v>
      </c>
      <c r="HY20" s="93" t="s">
        <v>57</v>
      </c>
      <c r="HZ20" s="93" t="s">
        <v>57</v>
      </c>
      <c r="IA20" s="93" t="s">
        <v>57</v>
      </c>
      <c r="IB20" s="93" t="s">
        <v>57</v>
      </c>
      <c r="IC20" s="93" t="s">
        <v>57</v>
      </c>
      <c r="ID20" s="93" t="s">
        <v>57</v>
      </c>
      <c r="IE20" s="93" t="s">
        <v>57</v>
      </c>
      <c r="IF20" s="93" t="s">
        <v>57</v>
      </c>
      <c r="IG20" s="93" t="s">
        <v>57</v>
      </c>
      <c r="IH20" s="93" t="s">
        <v>57</v>
      </c>
      <c r="II20" s="93" t="s">
        <v>57</v>
      </c>
      <c r="IJ20" s="93" t="s">
        <v>57</v>
      </c>
      <c r="IK20" s="93" t="s">
        <v>57</v>
      </c>
      <c r="IL20" s="93" t="s">
        <v>57</v>
      </c>
      <c r="IM20" s="93" t="s">
        <v>57</v>
      </c>
      <c r="IN20" s="93" t="s">
        <v>57</v>
      </c>
      <c r="IO20" s="93" t="s">
        <v>57</v>
      </c>
      <c r="IP20" s="93" t="s">
        <v>57</v>
      </c>
      <c r="IQ20" s="93" t="s">
        <v>57</v>
      </c>
      <c r="IR20" s="93" t="s">
        <v>57</v>
      </c>
      <c r="IS20" s="93" t="s">
        <v>57</v>
      </c>
      <c r="IT20" s="93" t="s">
        <v>57</v>
      </c>
      <c r="IU20" s="93" t="s">
        <v>57</v>
      </c>
      <c r="IV20" s="93" t="s">
        <v>57</v>
      </c>
    </row>
    <row r="21" spans="1:256" ht="21" customHeight="1" x14ac:dyDescent="0.2">
      <c r="A21" s="92" t="s">
        <v>92</v>
      </c>
      <c r="B21" s="92" t="s">
        <v>57</v>
      </c>
      <c r="C21" s="93" t="s">
        <v>57</v>
      </c>
      <c r="D21" s="93" t="s">
        <v>57</v>
      </c>
      <c r="E21" s="93" t="s">
        <v>57</v>
      </c>
      <c r="F21" s="93" t="s">
        <v>57</v>
      </c>
      <c r="G21" s="93" t="s">
        <v>57</v>
      </c>
      <c r="H21" s="93" t="s">
        <v>57</v>
      </c>
      <c r="I21" s="93" t="s">
        <v>57</v>
      </c>
      <c r="J21" s="93" t="s">
        <v>57</v>
      </c>
      <c r="K21" s="93" t="s">
        <v>57</v>
      </c>
      <c r="L21" s="93" t="s">
        <v>57</v>
      </c>
      <c r="M21" s="93" t="s">
        <v>57</v>
      </c>
      <c r="N21" s="93" t="s">
        <v>57</v>
      </c>
      <c r="O21" s="93" t="s">
        <v>57</v>
      </c>
      <c r="P21" s="93" t="s">
        <v>57</v>
      </c>
      <c r="Q21" s="93" t="s">
        <v>57</v>
      </c>
      <c r="R21" s="93" t="s">
        <v>57</v>
      </c>
      <c r="S21" s="93" t="s">
        <v>57</v>
      </c>
      <c r="T21" s="93" t="s">
        <v>1016</v>
      </c>
      <c r="U21" s="93" t="s">
        <v>57</v>
      </c>
      <c r="V21" s="93" t="s">
        <v>57</v>
      </c>
      <c r="W21" s="93" t="s">
        <v>57</v>
      </c>
      <c r="X21" s="92" t="s">
        <v>1015</v>
      </c>
      <c r="Y21" s="92" t="s">
        <v>1015</v>
      </c>
      <c r="Z21" s="93" t="s">
        <v>57</v>
      </c>
      <c r="AA21" s="93" t="s">
        <v>57</v>
      </c>
      <c r="AB21" s="92" t="s">
        <v>1015</v>
      </c>
      <c r="AC21" s="93" t="s">
        <v>1016</v>
      </c>
      <c r="AD21" s="93" t="s">
        <v>57</v>
      </c>
      <c r="AE21" s="93" t="s">
        <v>1016</v>
      </c>
      <c r="AF21" s="93" t="s">
        <v>57</v>
      </c>
      <c r="AG21" s="93" t="s">
        <v>57</v>
      </c>
      <c r="AH21" s="93" t="s">
        <v>57</v>
      </c>
      <c r="AI21" s="93" t="s">
        <v>57</v>
      </c>
      <c r="AJ21" s="93" t="s">
        <v>57</v>
      </c>
      <c r="AK21" s="93" t="s">
        <v>57</v>
      </c>
      <c r="AL21" s="93" t="s">
        <v>57</v>
      </c>
      <c r="AM21" s="93" t="s">
        <v>57</v>
      </c>
      <c r="AN21" s="93" t="s">
        <v>57</v>
      </c>
      <c r="AO21" s="93" t="s">
        <v>57</v>
      </c>
      <c r="AP21" s="93" t="s">
        <v>57</v>
      </c>
      <c r="AQ21" s="93" t="s">
        <v>57</v>
      </c>
      <c r="AR21" s="93" t="s">
        <v>57</v>
      </c>
      <c r="AS21" s="93" t="s">
        <v>57</v>
      </c>
      <c r="AT21" s="93" t="s">
        <v>57</v>
      </c>
      <c r="AU21" s="93" t="s">
        <v>57</v>
      </c>
      <c r="AV21" s="92" t="s">
        <v>1015</v>
      </c>
      <c r="AW21" s="93" t="s">
        <v>57</v>
      </c>
      <c r="AX21" s="93" t="s">
        <v>57</v>
      </c>
      <c r="AY21" s="92" t="s">
        <v>1015</v>
      </c>
      <c r="AZ21" s="93" t="s">
        <v>57</v>
      </c>
      <c r="BA21" s="93" t="s">
        <v>57</v>
      </c>
      <c r="BB21" s="93" t="s">
        <v>57</v>
      </c>
      <c r="BC21" s="93" t="s">
        <v>57</v>
      </c>
      <c r="BD21" s="93" t="s">
        <v>57</v>
      </c>
      <c r="BE21" s="93" t="s">
        <v>57</v>
      </c>
      <c r="BF21" s="93" t="s">
        <v>57</v>
      </c>
      <c r="BG21" s="93" t="s">
        <v>57</v>
      </c>
      <c r="BH21" s="93" t="s">
        <v>57</v>
      </c>
      <c r="BI21" s="93" t="s">
        <v>57</v>
      </c>
      <c r="BJ21" s="93" t="s">
        <v>57</v>
      </c>
      <c r="BK21" s="93" t="s">
        <v>57</v>
      </c>
      <c r="BL21" s="92" t="s">
        <v>1015</v>
      </c>
      <c r="BM21" s="93" t="s">
        <v>57</v>
      </c>
      <c r="BN21" s="93" t="s">
        <v>57</v>
      </c>
      <c r="BO21" s="93" t="s">
        <v>57</v>
      </c>
      <c r="BP21" s="92" t="s">
        <v>1015</v>
      </c>
      <c r="BQ21" s="92" t="s">
        <v>1015</v>
      </c>
      <c r="BR21" s="93" t="s">
        <v>57</v>
      </c>
      <c r="BS21" s="93" t="s">
        <v>57</v>
      </c>
      <c r="BT21" s="93" t="s">
        <v>57</v>
      </c>
      <c r="BU21" s="93" t="s">
        <v>57</v>
      </c>
      <c r="BV21" s="92" t="s">
        <v>1015</v>
      </c>
      <c r="BW21" s="93" t="s">
        <v>57</v>
      </c>
      <c r="BX21" s="93" t="s">
        <v>57</v>
      </c>
      <c r="BY21" s="93" t="s">
        <v>57</v>
      </c>
      <c r="BZ21" s="93" t="s">
        <v>57</v>
      </c>
      <c r="CA21" s="93" t="s">
        <v>57</v>
      </c>
      <c r="CB21" s="93" t="s">
        <v>57</v>
      </c>
      <c r="CC21" s="93" t="s">
        <v>57</v>
      </c>
      <c r="CD21" s="93" t="s">
        <v>57</v>
      </c>
      <c r="CE21" s="93" t="s">
        <v>57</v>
      </c>
      <c r="CF21" s="93" t="s">
        <v>57</v>
      </c>
      <c r="CG21" s="93" t="s">
        <v>57</v>
      </c>
      <c r="CH21" s="93" t="s">
        <v>57</v>
      </c>
      <c r="CI21" s="92" t="s">
        <v>1015</v>
      </c>
      <c r="CJ21" s="92" t="s">
        <v>1015</v>
      </c>
      <c r="CK21" s="93" t="s">
        <v>57</v>
      </c>
      <c r="CL21" s="93" t="s">
        <v>57</v>
      </c>
      <c r="CM21" s="93" t="s">
        <v>57</v>
      </c>
      <c r="CN21" s="93" t="s">
        <v>57</v>
      </c>
      <c r="CO21" s="93" t="s">
        <v>57</v>
      </c>
      <c r="CP21" s="93" t="s">
        <v>57</v>
      </c>
      <c r="CQ21" s="93" t="s">
        <v>57</v>
      </c>
      <c r="CR21" s="93" t="s">
        <v>57</v>
      </c>
      <c r="CS21" s="93" t="s">
        <v>57</v>
      </c>
      <c r="CT21" s="93" t="s">
        <v>1016</v>
      </c>
      <c r="CU21" s="93" t="s">
        <v>57</v>
      </c>
      <c r="CV21" s="93" t="s">
        <v>57</v>
      </c>
      <c r="CW21" s="93" t="s">
        <v>57</v>
      </c>
      <c r="CX21" s="93" t="s">
        <v>57</v>
      </c>
      <c r="CY21" s="92" t="s">
        <v>1015</v>
      </c>
      <c r="CZ21" s="93" t="s">
        <v>57</v>
      </c>
      <c r="DA21" s="93" t="s">
        <v>57</v>
      </c>
      <c r="DB21" s="93" t="s">
        <v>57</v>
      </c>
      <c r="DC21" s="93" t="s">
        <v>1016</v>
      </c>
      <c r="DD21" s="93" t="s">
        <v>57</v>
      </c>
      <c r="DE21" s="93" t="s">
        <v>57</v>
      </c>
      <c r="DF21" s="93" t="s">
        <v>57</v>
      </c>
      <c r="DG21" s="93" t="s">
        <v>57</v>
      </c>
      <c r="DH21" s="93" t="s">
        <v>57</v>
      </c>
      <c r="DI21" s="93" t="s">
        <v>57</v>
      </c>
      <c r="DJ21" s="93" t="s">
        <v>57</v>
      </c>
      <c r="DK21" s="93" t="s">
        <v>57</v>
      </c>
      <c r="DL21" s="93" t="s">
        <v>57</v>
      </c>
      <c r="DM21" s="93" t="s">
        <v>57</v>
      </c>
      <c r="DN21" s="93" t="s">
        <v>57</v>
      </c>
      <c r="DO21" s="93" t="s">
        <v>57</v>
      </c>
      <c r="DP21" s="93" t="s">
        <v>57</v>
      </c>
      <c r="DQ21" s="93" t="s">
        <v>57</v>
      </c>
      <c r="DR21" s="93" t="s">
        <v>57</v>
      </c>
      <c r="DS21" s="93" t="s">
        <v>57</v>
      </c>
      <c r="DT21" s="93" t="s">
        <v>57</v>
      </c>
      <c r="DU21" s="93" t="s">
        <v>57</v>
      </c>
      <c r="DV21" s="93" t="s">
        <v>57</v>
      </c>
      <c r="DW21" s="93" t="s">
        <v>57</v>
      </c>
      <c r="DX21" s="93" t="s">
        <v>57</v>
      </c>
      <c r="DY21" s="93" t="s">
        <v>57</v>
      </c>
      <c r="DZ21" s="93" t="s">
        <v>57</v>
      </c>
      <c r="EA21" s="93" t="s">
        <v>57</v>
      </c>
      <c r="EB21" s="93" t="s">
        <v>57</v>
      </c>
      <c r="EC21" s="93" t="s">
        <v>57</v>
      </c>
      <c r="ED21" s="93" t="s">
        <v>57</v>
      </c>
      <c r="EE21" s="93" t="s">
        <v>57</v>
      </c>
      <c r="EF21" s="93" t="s">
        <v>57</v>
      </c>
      <c r="EG21" s="98" t="s">
        <v>1015</v>
      </c>
      <c r="EH21" s="93" t="s">
        <v>57</v>
      </c>
      <c r="EI21" s="93" t="s">
        <v>57</v>
      </c>
      <c r="EJ21" s="93" t="s">
        <v>57</v>
      </c>
      <c r="EK21" s="93" t="s">
        <v>57</v>
      </c>
      <c r="EL21" s="98" t="s">
        <v>1016</v>
      </c>
      <c r="EM21" s="93" t="s">
        <v>57</v>
      </c>
      <c r="EN21" s="98" t="s">
        <v>1015</v>
      </c>
      <c r="EO21" s="93" t="s">
        <v>57</v>
      </c>
      <c r="EP21" s="93" t="s">
        <v>57</v>
      </c>
      <c r="EQ21" s="93" t="s">
        <v>57</v>
      </c>
      <c r="ER21" s="93" t="s">
        <v>57</v>
      </c>
      <c r="ES21" s="93" t="s">
        <v>57</v>
      </c>
      <c r="ET21" s="93" t="s">
        <v>57</v>
      </c>
      <c r="EU21" s="93" t="s">
        <v>57</v>
      </c>
      <c r="EV21" s="93" t="s">
        <v>57</v>
      </c>
      <c r="EW21" s="93" t="s">
        <v>57</v>
      </c>
      <c r="EX21" s="98" t="s">
        <v>1015</v>
      </c>
      <c r="EY21" s="93" t="s">
        <v>57</v>
      </c>
      <c r="EZ21" s="98" t="s">
        <v>1016</v>
      </c>
      <c r="FA21" s="93" t="s">
        <v>57</v>
      </c>
      <c r="FB21" s="93" t="s">
        <v>57</v>
      </c>
      <c r="FC21" s="93" t="s">
        <v>57</v>
      </c>
      <c r="FD21" s="93" t="s">
        <v>57</v>
      </c>
      <c r="FE21" s="93" t="s">
        <v>57</v>
      </c>
      <c r="FF21" s="93" t="s">
        <v>57</v>
      </c>
      <c r="FG21" s="93" t="s">
        <v>57</v>
      </c>
      <c r="FH21" s="93" t="s">
        <v>1017</v>
      </c>
      <c r="FI21" s="93" t="s">
        <v>57</v>
      </c>
      <c r="FJ21" s="93" t="s">
        <v>57</v>
      </c>
      <c r="FK21" s="93" t="s">
        <v>57</v>
      </c>
      <c r="FL21" s="93" t="s">
        <v>57</v>
      </c>
      <c r="FM21" s="93" t="s">
        <v>57</v>
      </c>
      <c r="FN21" s="93" t="s">
        <v>57</v>
      </c>
      <c r="FO21" s="93" t="s">
        <v>57</v>
      </c>
      <c r="FP21" s="93" t="s">
        <v>57</v>
      </c>
      <c r="FQ21" s="93" t="s">
        <v>57</v>
      </c>
      <c r="FR21" s="93" t="s">
        <v>57</v>
      </c>
      <c r="FS21" s="98" t="s">
        <v>1015</v>
      </c>
      <c r="FT21" s="93" t="s">
        <v>57</v>
      </c>
      <c r="FU21" s="93" t="s">
        <v>57</v>
      </c>
      <c r="FV21" s="93" t="s">
        <v>57</v>
      </c>
      <c r="FW21" s="93" t="s">
        <v>57</v>
      </c>
      <c r="FX21" s="93" t="s">
        <v>57</v>
      </c>
      <c r="FY21" s="98" t="s">
        <v>1015</v>
      </c>
      <c r="FZ21" s="93" t="s">
        <v>57</v>
      </c>
      <c r="GA21" s="93" t="s">
        <v>57</v>
      </c>
      <c r="GB21" s="93" t="s">
        <v>57</v>
      </c>
      <c r="GC21" s="93" t="s">
        <v>57</v>
      </c>
      <c r="GD21" s="93" t="s">
        <v>57</v>
      </c>
      <c r="GE21" s="93" t="s">
        <v>57</v>
      </c>
      <c r="GF21" s="93" t="s">
        <v>57</v>
      </c>
      <c r="GG21" s="93" t="s">
        <v>57</v>
      </c>
      <c r="GH21" s="93" t="s">
        <v>57</v>
      </c>
      <c r="GI21" s="93" t="s">
        <v>57</v>
      </c>
      <c r="GJ21" s="93" t="s">
        <v>57</v>
      </c>
      <c r="GK21" s="93" t="s">
        <v>57</v>
      </c>
      <c r="GL21" s="98" t="s">
        <v>1015</v>
      </c>
      <c r="GM21" s="93" t="s">
        <v>57</v>
      </c>
      <c r="GN21" s="98" t="s">
        <v>1015</v>
      </c>
      <c r="GO21" s="93" t="s">
        <v>57</v>
      </c>
      <c r="GP21" s="98" t="s">
        <v>1015</v>
      </c>
      <c r="GQ21" s="93" t="s">
        <v>57</v>
      </c>
      <c r="GR21" s="98" t="s">
        <v>1015</v>
      </c>
      <c r="GS21" s="93" t="s">
        <v>57</v>
      </c>
      <c r="GT21" s="93" t="s">
        <v>57</v>
      </c>
      <c r="GU21" s="93" t="s">
        <v>57</v>
      </c>
      <c r="GV21" s="98" t="s">
        <v>1015</v>
      </c>
      <c r="GW21" s="93" t="s">
        <v>57</v>
      </c>
      <c r="GX21" s="93" t="s">
        <v>57</v>
      </c>
      <c r="GY21" s="93" t="s">
        <v>57</v>
      </c>
      <c r="GZ21" s="93" t="s">
        <v>57</v>
      </c>
      <c r="HA21" s="93" t="s">
        <v>57</v>
      </c>
      <c r="HB21" s="93" t="s">
        <v>57</v>
      </c>
      <c r="HC21" s="93" t="s">
        <v>57</v>
      </c>
      <c r="HD21" s="93" t="s">
        <v>57</v>
      </c>
      <c r="HE21" s="93" t="s">
        <v>57</v>
      </c>
      <c r="HF21" s="93" t="s">
        <v>57</v>
      </c>
      <c r="HG21" s="93" t="s">
        <v>57</v>
      </c>
      <c r="HH21" s="93" t="s">
        <v>57</v>
      </c>
      <c r="HI21" s="93" t="s">
        <v>57</v>
      </c>
      <c r="HJ21" s="93" t="s">
        <v>57</v>
      </c>
      <c r="HK21" s="93" t="s">
        <v>57</v>
      </c>
      <c r="HL21" s="93" t="s">
        <v>57</v>
      </c>
      <c r="HM21" s="93" t="s">
        <v>57</v>
      </c>
      <c r="HN21" s="93" t="s">
        <v>57</v>
      </c>
      <c r="HO21" s="93" t="s">
        <v>57</v>
      </c>
      <c r="HP21" s="93" t="s">
        <v>57</v>
      </c>
      <c r="HQ21" s="93" t="s">
        <v>57</v>
      </c>
      <c r="HR21" s="93" t="s">
        <v>57</v>
      </c>
      <c r="HS21" s="93" t="s">
        <v>57</v>
      </c>
      <c r="HT21" s="93" t="s">
        <v>57</v>
      </c>
      <c r="HU21" s="93" t="s">
        <v>57</v>
      </c>
      <c r="HV21" s="93" t="s">
        <v>57</v>
      </c>
      <c r="HW21" s="93" t="s">
        <v>57</v>
      </c>
      <c r="HX21" s="93" t="s">
        <v>57</v>
      </c>
      <c r="HY21" s="93" t="s">
        <v>57</v>
      </c>
      <c r="HZ21" s="93" t="s">
        <v>57</v>
      </c>
      <c r="IA21" s="93" t="s">
        <v>57</v>
      </c>
      <c r="IB21" s="93" t="s">
        <v>57</v>
      </c>
      <c r="IC21" s="93" t="s">
        <v>57</v>
      </c>
      <c r="ID21" s="93" t="s">
        <v>57</v>
      </c>
      <c r="IE21" s="93" t="s">
        <v>57</v>
      </c>
      <c r="IF21" s="93" t="s">
        <v>57</v>
      </c>
      <c r="IG21" s="93" t="s">
        <v>57</v>
      </c>
      <c r="IH21" s="93" t="s">
        <v>57</v>
      </c>
      <c r="II21" s="93" t="s">
        <v>57</v>
      </c>
      <c r="IJ21" s="93" t="s">
        <v>57</v>
      </c>
      <c r="IK21" s="93" t="s">
        <v>57</v>
      </c>
      <c r="IL21" s="93" t="s">
        <v>57</v>
      </c>
      <c r="IM21" s="93" t="s">
        <v>57</v>
      </c>
      <c r="IN21" s="93" t="s">
        <v>57</v>
      </c>
      <c r="IO21" s="93" t="s">
        <v>57</v>
      </c>
      <c r="IP21" s="93" t="s">
        <v>57</v>
      </c>
      <c r="IQ21" s="93" t="s">
        <v>57</v>
      </c>
      <c r="IR21" s="93" t="s">
        <v>57</v>
      </c>
      <c r="IS21" s="93" t="s">
        <v>57</v>
      </c>
      <c r="IT21" s="93" t="s">
        <v>57</v>
      </c>
      <c r="IU21" s="93" t="s">
        <v>57</v>
      </c>
      <c r="IV21" s="93" t="s">
        <v>57</v>
      </c>
    </row>
    <row r="22" spans="1:256" ht="21" customHeight="1" x14ac:dyDescent="0.2">
      <c r="A22" s="92" t="s">
        <v>1048</v>
      </c>
      <c r="B22" s="92" t="s">
        <v>57</v>
      </c>
      <c r="C22" s="93" t="s">
        <v>57</v>
      </c>
      <c r="D22" s="93" t="s">
        <v>57</v>
      </c>
      <c r="E22" s="93" t="s">
        <v>57</v>
      </c>
      <c r="F22" s="93" t="s">
        <v>57</v>
      </c>
      <c r="G22" s="93" t="s">
        <v>57</v>
      </c>
      <c r="H22" s="93" t="s">
        <v>57</v>
      </c>
      <c r="I22" s="93" t="s">
        <v>57</v>
      </c>
      <c r="J22" s="93" t="s">
        <v>57</v>
      </c>
      <c r="K22" s="93" t="s">
        <v>57</v>
      </c>
      <c r="L22" s="93" t="s">
        <v>57</v>
      </c>
      <c r="M22" s="93" t="s">
        <v>57</v>
      </c>
      <c r="N22" s="93" t="s">
        <v>57</v>
      </c>
      <c r="O22" s="93" t="s">
        <v>57</v>
      </c>
      <c r="P22" s="93" t="s">
        <v>57</v>
      </c>
      <c r="Q22" s="93" t="s">
        <v>57</v>
      </c>
      <c r="R22" s="93" t="s">
        <v>57</v>
      </c>
      <c r="S22" s="93" t="s">
        <v>57</v>
      </c>
      <c r="T22" s="93" t="s">
        <v>1016</v>
      </c>
      <c r="U22" s="93" t="s">
        <v>57</v>
      </c>
      <c r="V22" s="93" t="s">
        <v>57</v>
      </c>
      <c r="W22" s="93" t="s">
        <v>57</v>
      </c>
      <c r="X22" s="92" t="s">
        <v>1015</v>
      </c>
      <c r="Y22" s="92" t="s">
        <v>1015</v>
      </c>
      <c r="Z22" s="93" t="s">
        <v>57</v>
      </c>
      <c r="AA22" s="93" t="s">
        <v>57</v>
      </c>
      <c r="AB22" s="93" t="s">
        <v>57</v>
      </c>
      <c r="AC22" s="93" t="s">
        <v>57</v>
      </c>
      <c r="AD22" s="93" t="s">
        <v>57</v>
      </c>
      <c r="AE22" s="93" t="s">
        <v>57</v>
      </c>
      <c r="AF22" s="93" t="s">
        <v>57</v>
      </c>
      <c r="AG22" s="93" t="s">
        <v>57</v>
      </c>
      <c r="AH22" s="93" t="s">
        <v>57</v>
      </c>
      <c r="AI22" s="93" t="s">
        <v>57</v>
      </c>
      <c r="AJ22" s="93" t="s">
        <v>57</v>
      </c>
      <c r="AK22" s="93" t="s">
        <v>57</v>
      </c>
      <c r="AL22" s="93" t="s">
        <v>57</v>
      </c>
      <c r="AM22" s="93" t="s">
        <v>57</v>
      </c>
      <c r="AN22" s="93" t="s">
        <v>57</v>
      </c>
      <c r="AO22" s="93" t="s">
        <v>57</v>
      </c>
      <c r="AP22" s="93" t="s">
        <v>57</v>
      </c>
      <c r="AQ22" s="93" t="s">
        <v>57</v>
      </c>
      <c r="AR22" s="93" t="s">
        <v>57</v>
      </c>
      <c r="AS22" s="93" t="s">
        <v>57</v>
      </c>
      <c r="AT22" s="93" t="s">
        <v>57</v>
      </c>
      <c r="AU22" s="93" t="s">
        <v>57</v>
      </c>
      <c r="AV22" s="93" t="s">
        <v>57</v>
      </c>
      <c r="AW22" s="93" t="s">
        <v>57</v>
      </c>
      <c r="AX22" s="93" t="s">
        <v>57</v>
      </c>
      <c r="AY22" s="93" t="s">
        <v>57</v>
      </c>
      <c r="AZ22" s="93" t="s">
        <v>57</v>
      </c>
      <c r="BA22" s="93" t="s">
        <v>57</v>
      </c>
      <c r="BB22" s="93" t="s">
        <v>57</v>
      </c>
      <c r="BC22" s="93" t="s">
        <v>57</v>
      </c>
      <c r="BD22" s="93" t="s">
        <v>57</v>
      </c>
      <c r="BE22" s="93" t="s">
        <v>57</v>
      </c>
      <c r="BF22" s="93" t="s">
        <v>57</v>
      </c>
      <c r="BG22" s="93" t="s">
        <v>57</v>
      </c>
      <c r="BH22" s="93" t="s">
        <v>57</v>
      </c>
      <c r="BI22" s="93" t="s">
        <v>57</v>
      </c>
      <c r="BJ22" s="93" t="s">
        <v>57</v>
      </c>
      <c r="BK22" s="93" t="s">
        <v>57</v>
      </c>
      <c r="BL22" s="93" t="s">
        <v>57</v>
      </c>
      <c r="BM22" s="93" t="s">
        <v>57</v>
      </c>
      <c r="BN22" s="93" t="s">
        <v>57</v>
      </c>
      <c r="BO22" s="93" t="s">
        <v>57</v>
      </c>
      <c r="BP22" s="93" t="s">
        <v>57</v>
      </c>
      <c r="BQ22" s="93" t="s">
        <v>57</v>
      </c>
      <c r="BR22" s="93" t="s">
        <v>57</v>
      </c>
      <c r="BS22" s="93" t="s">
        <v>57</v>
      </c>
      <c r="BT22" s="93" t="s">
        <v>57</v>
      </c>
      <c r="BU22" s="93" t="s">
        <v>57</v>
      </c>
      <c r="BV22" s="93" t="s">
        <v>57</v>
      </c>
      <c r="BW22" s="93" t="s">
        <v>57</v>
      </c>
      <c r="BX22" s="93" t="s">
        <v>57</v>
      </c>
      <c r="BY22" s="93" t="s">
        <v>57</v>
      </c>
      <c r="BZ22" s="93" t="s">
        <v>57</v>
      </c>
      <c r="CA22" s="93" t="s">
        <v>57</v>
      </c>
      <c r="CB22" s="93" t="s">
        <v>57</v>
      </c>
      <c r="CC22" s="93" t="s">
        <v>57</v>
      </c>
      <c r="CD22" s="93" t="s">
        <v>57</v>
      </c>
      <c r="CE22" s="93" t="s">
        <v>57</v>
      </c>
      <c r="CF22" s="93" t="s">
        <v>57</v>
      </c>
      <c r="CG22" s="93" t="s">
        <v>57</v>
      </c>
      <c r="CH22" s="93" t="s">
        <v>57</v>
      </c>
      <c r="CI22" s="93" t="s">
        <v>57</v>
      </c>
      <c r="CJ22" s="93" t="s">
        <v>57</v>
      </c>
      <c r="CK22" s="93" t="s">
        <v>57</v>
      </c>
      <c r="CL22" s="93" t="s">
        <v>57</v>
      </c>
      <c r="CM22" s="93" t="s">
        <v>57</v>
      </c>
      <c r="CN22" s="93" t="s">
        <v>57</v>
      </c>
      <c r="CO22" s="93" t="s">
        <v>57</v>
      </c>
      <c r="CP22" s="93" t="s">
        <v>57</v>
      </c>
      <c r="CQ22" s="93" t="s">
        <v>57</v>
      </c>
      <c r="CR22" s="93" t="s">
        <v>57</v>
      </c>
      <c r="CS22" s="93" t="s">
        <v>57</v>
      </c>
      <c r="CT22" s="93" t="s">
        <v>57</v>
      </c>
      <c r="CU22" s="93" t="s">
        <v>57</v>
      </c>
      <c r="CV22" s="93" t="s">
        <v>57</v>
      </c>
      <c r="CW22" s="93" t="s">
        <v>57</v>
      </c>
      <c r="CX22" s="93" t="s">
        <v>57</v>
      </c>
      <c r="CY22" s="93" t="s">
        <v>57</v>
      </c>
      <c r="CZ22" s="93" t="s">
        <v>57</v>
      </c>
      <c r="DA22" s="93" t="s">
        <v>57</v>
      </c>
      <c r="DB22" s="93" t="s">
        <v>57</v>
      </c>
      <c r="DC22" s="93" t="s">
        <v>57</v>
      </c>
      <c r="DD22" s="93" t="s">
        <v>57</v>
      </c>
      <c r="DE22" s="93" t="s">
        <v>57</v>
      </c>
      <c r="DF22" s="93" t="s">
        <v>57</v>
      </c>
      <c r="DG22" s="93" t="s">
        <v>57</v>
      </c>
      <c r="DH22" s="93" t="s">
        <v>57</v>
      </c>
      <c r="DI22" s="93" t="s">
        <v>57</v>
      </c>
      <c r="DJ22" s="93" t="s">
        <v>57</v>
      </c>
      <c r="DK22" s="93" t="s">
        <v>57</v>
      </c>
      <c r="DL22" s="93" t="s">
        <v>57</v>
      </c>
      <c r="DM22" s="93" t="s">
        <v>57</v>
      </c>
      <c r="DN22" s="93" t="s">
        <v>57</v>
      </c>
      <c r="DO22" s="93" t="s">
        <v>57</v>
      </c>
      <c r="DP22" s="93" t="s">
        <v>57</v>
      </c>
      <c r="DQ22" s="93" t="s">
        <v>57</v>
      </c>
      <c r="DR22" s="93" t="s">
        <v>57</v>
      </c>
      <c r="DS22" s="93" t="s">
        <v>57</v>
      </c>
      <c r="DT22" s="93" t="s">
        <v>57</v>
      </c>
      <c r="DU22" s="93" t="s">
        <v>57</v>
      </c>
      <c r="DV22" s="93" t="s">
        <v>57</v>
      </c>
      <c r="DW22" s="93" t="s">
        <v>57</v>
      </c>
      <c r="DX22" s="93" t="s">
        <v>57</v>
      </c>
      <c r="DY22" s="93" t="s">
        <v>57</v>
      </c>
      <c r="DZ22" s="93" t="s">
        <v>57</v>
      </c>
      <c r="EA22" s="93" t="s">
        <v>57</v>
      </c>
      <c r="EB22" s="93" t="s">
        <v>57</v>
      </c>
      <c r="EC22" s="93" t="s">
        <v>57</v>
      </c>
      <c r="ED22" s="93" t="s">
        <v>57</v>
      </c>
      <c r="EE22" s="93" t="s">
        <v>57</v>
      </c>
      <c r="EF22" s="93" t="s">
        <v>57</v>
      </c>
      <c r="EG22" s="93" t="s">
        <v>57</v>
      </c>
      <c r="EH22" s="93" t="s">
        <v>57</v>
      </c>
      <c r="EI22" s="93" t="s">
        <v>57</v>
      </c>
      <c r="EJ22" s="93" t="s">
        <v>57</v>
      </c>
      <c r="EK22" s="93" t="s">
        <v>57</v>
      </c>
      <c r="EL22" s="93" t="s">
        <v>57</v>
      </c>
      <c r="EM22" s="93" t="s">
        <v>57</v>
      </c>
      <c r="EN22" s="93" t="s">
        <v>57</v>
      </c>
      <c r="EO22" s="93" t="s">
        <v>57</v>
      </c>
      <c r="EP22" s="93" t="s">
        <v>57</v>
      </c>
      <c r="EQ22" s="93" t="s">
        <v>57</v>
      </c>
      <c r="ER22" s="93" t="s">
        <v>57</v>
      </c>
      <c r="ES22" s="93" t="s">
        <v>57</v>
      </c>
      <c r="ET22" s="93" t="s">
        <v>57</v>
      </c>
      <c r="EU22" s="93" t="s">
        <v>57</v>
      </c>
      <c r="EV22" s="93" t="s">
        <v>57</v>
      </c>
      <c r="EW22" s="93" t="s">
        <v>57</v>
      </c>
      <c r="EX22" s="93" t="s">
        <v>57</v>
      </c>
      <c r="EY22" s="93" t="s">
        <v>57</v>
      </c>
      <c r="EZ22" s="93" t="s">
        <v>57</v>
      </c>
      <c r="FA22" s="93" t="s">
        <v>57</v>
      </c>
      <c r="FB22" s="93" t="s">
        <v>57</v>
      </c>
      <c r="FC22" s="93" t="s">
        <v>57</v>
      </c>
      <c r="FD22" s="93" t="s">
        <v>57</v>
      </c>
      <c r="FE22" s="93" t="s">
        <v>57</v>
      </c>
      <c r="FF22" s="93" t="s">
        <v>57</v>
      </c>
      <c r="FG22" s="93" t="s">
        <v>57</v>
      </c>
      <c r="FH22" s="93" t="s">
        <v>1017</v>
      </c>
      <c r="FI22" s="93" t="s">
        <v>57</v>
      </c>
      <c r="FJ22" s="93" t="s">
        <v>57</v>
      </c>
      <c r="FK22" s="93" t="s">
        <v>57</v>
      </c>
      <c r="FL22" s="93" t="s">
        <v>57</v>
      </c>
      <c r="FM22" s="93" t="s">
        <v>57</v>
      </c>
      <c r="FN22" s="93" t="s">
        <v>57</v>
      </c>
      <c r="FO22" s="93" t="s">
        <v>57</v>
      </c>
      <c r="FP22" s="93" t="s">
        <v>57</v>
      </c>
      <c r="FQ22" s="93" t="s">
        <v>57</v>
      </c>
      <c r="FR22" s="93" t="s">
        <v>57</v>
      </c>
      <c r="FS22" s="93" t="s">
        <v>57</v>
      </c>
      <c r="FT22" s="93" t="s">
        <v>57</v>
      </c>
      <c r="FU22" s="93" t="s">
        <v>57</v>
      </c>
      <c r="FV22" s="93" t="s">
        <v>57</v>
      </c>
      <c r="FW22" s="93" t="s">
        <v>57</v>
      </c>
      <c r="FX22" s="93" t="s">
        <v>57</v>
      </c>
      <c r="FY22" s="93" t="s">
        <v>57</v>
      </c>
      <c r="FZ22" s="93" t="s">
        <v>57</v>
      </c>
      <c r="GA22" s="93" t="s">
        <v>57</v>
      </c>
      <c r="GB22" s="93" t="s">
        <v>57</v>
      </c>
      <c r="GC22" s="93" t="s">
        <v>57</v>
      </c>
      <c r="GD22" s="93" t="s">
        <v>57</v>
      </c>
      <c r="GE22" s="93" t="s">
        <v>57</v>
      </c>
      <c r="GF22" s="93" t="s">
        <v>57</v>
      </c>
      <c r="GG22" s="93" t="s">
        <v>57</v>
      </c>
      <c r="GH22" s="93" t="s">
        <v>57</v>
      </c>
      <c r="GI22" s="93" t="s">
        <v>57</v>
      </c>
      <c r="GJ22" s="93" t="s">
        <v>57</v>
      </c>
      <c r="GK22" s="93" t="s">
        <v>57</v>
      </c>
      <c r="GL22" s="93" t="s">
        <v>57</v>
      </c>
      <c r="GM22" s="93" t="s">
        <v>57</v>
      </c>
      <c r="GN22" s="93" t="s">
        <v>57</v>
      </c>
      <c r="GO22" s="93" t="s">
        <v>57</v>
      </c>
      <c r="GP22" s="93" t="s">
        <v>57</v>
      </c>
      <c r="GQ22" s="93" t="s">
        <v>57</v>
      </c>
      <c r="GR22" s="98" t="s">
        <v>1015</v>
      </c>
      <c r="GS22" s="93" t="s">
        <v>57</v>
      </c>
      <c r="GT22" s="93" t="s">
        <v>57</v>
      </c>
      <c r="GU22" s="93" t="s">
        <v>57</v>
      </c>
      <c r="GV22" s="98" t="s">
        <v>1015</v>
      </c>
      <c r="GW22" s="93" t="s">
        <v>57</v>
      </c>
      <c r="GX22" s="93" t="s">
        <v>57</v>
      </c>
      <c r="GY22" s="93" t="s">
        <v>57</v>
      </c>
      <c r="GZ22" s="93" t="s">
        <v>57</v>
      </c>
      <c r="HA22" s="93" t="s">
        <v>57</v>
      </c>
      <c r="HB22" s="93" t="s">
        <v>57</v>
      </c>
      <c r="HC22" s="93" t="s">
        <v>57</v>
      </c>
      <c r="HD22" s="93" t="s">
        <v>57</v>
      </c>
      <c r="HE22" s="93" t="s">
        <v>57</v>
      </c>
      <c r="HF22" s="93" t="s">
        <v>57</v>
      </c>
      <c r="HG22" s="93" t="s">
        <v>57</v>
      </c>
      <c r="HH22" s="93" t="s">
        <v>57</v>
      </c>
      <c r="HI22" s="93" t="s">
        <v>57</v>
      </c>
      <c r="HJ22" s="93" t="s">
        <v>57</v>
      </c>
      <c r="HK22" s="93" t="s">
        <v>57</v>
      </c>
      <c r="HL22" s="93" t="s">
        <v>57</v>
      </c>
      <c r="HM22" s="93" t="s">
        <v>57</v>
      </c>
      <c r="HN22" s="93" t="s">
        <v>57</v>
      </c>
      <c r="HO22" s="93" t="s">
        <v>57</v>
      </c>
      <c r="HP22" s="93" t="s">
        <v>57</v>
      </c>
      <c r="HQ22" s="93" t="s">
        <v>57</v>
      </c>
      <c r="HR22" s="93" t="s">
        <v>57</v>
      </c>
      <c r="HS22" s="93" t="s">
        <v>57</v>
      </c>
      <c r="HT22" s="93" t="s">
        <v>57</v>
      </c>
      <c r="HU22" s="93" t="s">
        <v>57</v>
      </c>
      <c r="HV22" s="93" t="s">
        <v>57</v>
      </c>
      <c r="HW22" s="93" t="s">
        <v>57</v>
      </c>
      <c r="HX22" s="93" t="s">
        <v>57</v>
      </c>
      <c r="HY22" s="93" t="s">
        <v>57</v>
      </c>
      <c r="HZ22" s="93" t="s">
        <v>57</v>
      </c>
      <c r="IA22" s="93" t="s">
        <v>57</v>
      </c>
      <c r="IB22" s="93" t="s">
        <v>57</v>
      </c>
      <c r="IC22" s="93" t="s">
        <v>57</v>
      </c>
      <c r="ID22" s="93" t="s">
        <v>57</v>
      </c>
      <c r="IE22" s="93" t="s">
        <v>57</v>
      </c>
      <c r="IF22" s="93" t="s">
        <v>57</v>
      </c>
      <c r="IG22" s="93" t="s">
        <v>57</v>
      </c>
      <c r="IH22" s="93" t="s">
        <v>57</v>
      </c>
      <c r="II22" s="93" t="s">
        <v>57</v>
      </c>
      <c r="IJ22" s="93" t="s">
        <v>57</v>
      </c>
      <c r="IK22" s="93" t="s">
        <v>57</v>
      </c>
      <c r="IL22" s="93" t="s">
        <v>57</v>
      </c>
      <c r="IM22" s="93" t="s">
        <v>57</v>
      </c>
      <c r="IN22" s="93" t="s">
        <v>57</v>
      </c>
      <c r="IO22" s="93" t="s">
        <v>57</v>
      </c>
      <c r="IP22" s="93" t="s">
        <v>57</v>
      </c>
      <c r="IQ22" s="93" t="s">
        <v>57</v>
      </c>
      <c r="IR22" s="93" t="s">
        <v>57</v>
      </c>
      <c r="IS22" s="93" t="s">
        <v>57</v>
      </c>
      <c r="IT22" s="93" t="s">
        <v>57</v>
      </c>
      <c r="IU22" s="93" t="s">
        <v>57</v>
      </c>
      <c r="IV22" s="93" t="s">
        <v>57</v>
      </c>
    </row>
    <row r="23" spans="1:256" ht="21" customHeight="1" x14ac:dyDescent="0.2">
      <c r="A23" s="92" t="s">
        <v>96</v>
      </c>
      <c r="B23" s="92" t="s">
        <v>57</v>
      </c>
      <c r="C23" s="93" t="s">
        <v>57</v>
      </c>
      <c r="D23" s="93" t="s">
        <v>1045</v>
      </c>
      <c r="E23" s="93" t="s">
        <v>1045</v>
      </c>
      <c r="F23" s="93" t="s">
        <v>1045</v>
      </c>
      <c r="G23" s="93" t="s">
        <v>57</v>
      </c>
      <c r="H23" s="93" t="s">
        <v>57</v>
      </c>
      <c r="I23" s="93" t="s">
        <v>1045</v>
      </c>
      <c r="J23" s="93" t="s">
        <v>1045</v>
      </c>
      <c r="K23" s="93" t="s">
        <v>57</v>
      </c>
      <c r="L23" s="93" t="s">
        <v>57</v>
      </c>
      <c r="M23" s="93" t="s">
        <v>1045</v>
      </c>
      <c r="N23" s="93" t="s">
        <v>1045</v>
      </c>
      <c r="O23" s="93" t="s">
        <v>1045</v>
      </c>
      <c r="P23" s="93" t="s">
        <v>57</v>
      </c>
      <c r="Q23" s="93" t="s">
        <v>1045</v>
      </c>
      <c r="R23" s="93" t="s">
        <v>57</v>
      </c>
      <c r="S23" s="93" t="s">
        <v>1045</v>
      </c>
      <c r="T23" s="93" t="s">
        <v>1045</v>
      </c>
      <c r="U23" s="93" t="s">
        <v>57</v>
      </c>
      <c r="V23" s="93" t="s">
        <v>57</v>
      </c>
      <c r="W23" s="93" t="s">
        <v>1045</v>
      </c>
      <c r="X23" s="93" t="s">
        <v>57</v>
      </c>
      <c r="Y23" s="93" t="s">
        <v>1045</v>
      </c>
      <c r="Z23" s="93" t="s">
        <v>57</v>
      </c>
      <c r="AA23" s="93" t="s">
        <v>57</v>
      </c>
      <c r="AB23" s="93" t="s">
        <v>57</v>
      </c>
      <c r="AC23" s="93" t="s">
        <v>57</v>
      </c>
      <c r="AD23" s="93" t="s">
        <v>1045</v>
      </c>
      <c r="AE23" s="93" t="s">
        <v>57</v>
      </c>
      <c r="AF23" s="93" t="s">
        <v>1045</v>
      </c>
      <c r="AG23" s="93" t="s">
        <v>1045</v>
      </c>
      <c r="AH23" s="93" t="s">
        <v>1045</v>
      </c>
      <c r="AI23" s="93" t="s">
        <v>1045</v>
      </c>
      <c r="AJ23" s="93" t="s">
        <v>57</v>
      </c>
      <c r="AK23" s="93" t="s">
        <v>1045</v>
      </c>
      <c r="AL23" s="93" t="s">
        <v>1045</v>
      </c>
      <c r="AM23" s="93" t="s">
        <v>1045</v>
      </c>
      <c r="AN23" s="93" t="s">
        <v>1045</v>
      </c>
      <c r="AO23" s="89"/>
      <c r="AP23" s="93" t="s">
        <v>1045</v>
      </c>
      <c r="AQ23" s="93" t="s">
        <v>57</v>
      </c>
      <c r="AR23" s="93" t="s">
        <v>57</v>
      </c>
      <c r="AS23" s="93" t="s">
        <v>1045</v>
      </c>
      <c r="AT23" s="93" t="s">
        <v>1045</v>
      </c>
      <c r="AU23" s="93" t="s">
        <v>1045</v>
      </c>
      <c r="AV23" s="92" t="s">
        <v>1015</v>
      </c>
      <c r="AW23" s="93" t="s">
        <v>1045</v>
      </c>
      <c r="AX23" s="92" t="s">
        <v>1015</v>
      </c>
      <c r="AY23" s="93" t="s">
        <v>57</v>
      </c>
      <c r="AZ23" s="93" t="s">
        <v>1045</v>
      </c>
      <c r="BA23" s="93" t="s">
        <v>57</v>
      </c>
      <c r="BB23" s="93" t="s">
        <v>1045</v>
      </c>
      <c r="BC23" s="93" t="s">
        <v>57</v>
      </c>
      <c r="BD23" s="93" t="s">
        <v>57</v>
      </c>
      <c r="BE23" s="93" t="s">
        <v>1045</v>
      </c>
      <c r="BF23" s="93" t="s">
        <v>57</v>
      </c>
      <c r="BG23" s="93" t="s">
        <v>1045</v>
      </c>
      <c r="BH23" s="93" t="s">
        <v>1045</v>
      </c>
      <c r="BI23" s="93" t="s">
        <v>1045</v>
      </c>
      <c r="BJ23" s="93" t="s">
        <v>1045</v>
      </c>
      <c r="BK23" s="93" t="s">
        <v>57</v>
      </c>
      <c r="BL23" s="93" t="s">
        <v>1045</v>
      </c>
      <c r="BM23" s="93" t="s">
        <v>1045</v>
      </c>
      <c r="BN23" s="93" t="s">
        <v>1045</v>
      </c>
      <c r="BO23" s="93" t="s">
        <v>57</v>
      </c>
      <c r="BP23" s="93" t="s">
        <v>57</v>
      </c>
      <c r="BQ23" s="93" t="s">
        <v>57</v>
      </c>
      <c r="BR23" s="93" t="s">
        <v>57</v>
      </c>
      <c r="BS23" s="89"/>
      <c r="BT23" s="93" t="s">
        <v>1045</v>
      </c>
      <c r="BU23" s="93" t="s">
        <v>57</v>
      </c>
      <c r="BV23" s="93" t="s">
        <v>57</v>
      </c>
      <c r="BW23" s="93" t="s">
        <v>1045</v>
      </c>
      <c r="BX23" s="93" t="s">
        <v>1045</v>
      </c>
      <c r="BY23" s="93" t="s">
        <v>57</v>
      </c>
      <c r="BZ23" s="93" t="s">
        <v>57</v>
      </c>
      <c r="CA23" s="93" t="s">
        <v>1045</v>
      </c>
      <c r="CB23" s="93" t="s">
        <v>1045</v>
      </c>
      <c r="CC23" s="93" t="s">
        <v>1045</v>
      </c>
      <c r="CD23" s="93" t="s">
        <v>57</v>
      </c>
      <c r="CE23" s="93" t="s">
        <v>57</v>
      </c>
      <c r="CF23" s="93" t="s">
        <v>1045</v>
      </c>
      <c r="CG23" s="93" t="s">
        <v>1045</v>
      </c>
      <c r="CH23" s="93" t="s">
        <v>1045</v>
      </c>
      <c r="CI23" s="93" t="s">
        <v>57</v>
      </c>
      <c r="CJ23" s="93" t="s">
        <v>57</v>
      </c>
      <c r="CK23" s="93" t="s">
        <v>1045</v>
      </c>
      <c r="CL23" s="93" t="s">
        <v>57</v>
      </c>
      <c r="CM23" s="93" t="s">
        <v>1045</v>
      </c>
      <c r="CN23" s="93" t="s">
        <v>57</v>
      </c>
      <c r="CO23" s="93" t="s">
        <v>1045</v>
      </c>
      <c r="CP23" s="93" t="s">
        <v>1045</v>
      </c>
      <c r="CQ23" s="93" t="s">
        <v>57</v>
      </c>
      <c r="CR23" s="93" t="s">
        <v>57</v>
      </c>
      <c r="CS23" s="93" t="s">
        <v>1045</v>
      </c>
      <c r="CT23" s="93" t="s">
        <v>57</v>
      </c>
      <c r="CU23" s="93" t="s">
        <v>1045</v>
      </c>
      <c r="CV23" s="93" t="s">
        <v>1045</v>
      </c>
      <c r="CW23" s="93" t="s">
        <v>57</v>
      </c>
      <c r="CX23" s="93" t="s">
        <v>57</v>
      </c>
      <c r="CY23" s="93" t="s">
        <v>1045</v>
      </c>
      <c r="CZ23" s="93" t="s">
        <v>57</v>
      </c>
      <c r="DA23" s="93" t="s">
        <v>1045</v>
      </c>
      <c r="DB23" s="93" t="s">
        <v>57</v>
      </c>
      <c r="DC23" s="93" t="s">
        <v>57</v>
      </c>
      <c r="DD23" s="93" t="s">
        <v>57</v>
      </c>
      <c r="DE23" s="93" t="s">
        <v>1045</v>
      </c>
      <c r="DF23" s="93" t="s">
        <v>1045</v>
      </c>
      <c r="DG23" s="93" t="s">
        <v>1045</v>
      </c>
      <c r="DH23" s="93" t="s">
        <v>1045</v>
      </c>
      <c r="DI23" s="93" t="s">
        <v>1045</v>
      </c>
      <c r="DJ23" s="93" t="s">
        <v>1045</v>
      </c>
      <c r="DK23" s="93" t="s">
        <v>57</v>
      </c>
      <c r="DL23" s="98" t="s">
        <v>1015</v>
      </c>
      <c r="DM23" s="98" t="s">
        <v>1045</v>
      </c>
      <c r="DN23" s="98" t="s">
        <v>1045</v>
      </c>
      <c r="DO23" s="98" t="s">
        <v>1045</v>
      </c>
      <c r="DP23" s="98" t="s">
        <v>1045</v>
      </c>
      <c r="DQ23" s="98" t="s">
        <v>1045</v>
      </c>
      <c r="DR23" s="98" t="s">
        <v>1045</v>
      </c>
      <c r="DS23" s="98" t="s">
        <v>1045</v>
      </c>
      <c r="DT23" s="98" t="s">
        <v>1045</v>
      </c>
      <c r="DU23" s="98" t="s">
        <v>1045</v>
      </c>
      <c r="DV23" s="98" t="s">
        <v>1045</v>
      </c>
      <c r="DW23" s="98" t="s">
        <v>1045</v>
      </c>
      <c r="DX23" s="98" t="s">
        <v>1045</v>
      </c>
      <c r="DY23" s="98" t="s">
        <v>1045</v>
      </c>
      <c r="DZ23" s="98" t="s">
        <v>1045</v>
      </c>
      <c r="EA23" s="98" t="s">
        <v>1045</v>
      </c>
      <c r="EB23" s="93" t="s">
        <v>57</v>
      </c>
      <c r="EC23" s="98" t="s">
        <v>1045</v>
      </c>
      <c r="ED23" s="93" t="s">
        <v>57</v>
      </c>
      <c r="EE23" s="93" t="s">
        <v>57</v>
      </c>
      <c r="EF23" s="93" t="s">
        <v>57</v>
      </c>
      <c r="EG23" s="98" t="s">
        <v>1045</v>
      </c>
      <c r="EH23" s="98" t="s">
        <v>1045</v>
      </c>
      <c r="EI23" s="98" t="s">
        <v>1045</v>
      </c>
      <c r="EJ23" s="93" t="s">
        <v>57</v>
      </c>
      <c r="EK23" s="98" t="s">
        <v>1045</v>
      </c>
      <c r="EL23" s="93" t="s">
        <v>57</v>
      </c>
      <c r="EM23" s="98" t="s">
        <v>1045</v>
      </c>
      <c r="EN23" s="93" t="s">
        <v>57</v>
      </c>
      <c r="EO23" s="98" t="s">
        <v>1015</v>
      </c>
      <c r="EP23" s="98" t="s">
        <v>1045</v>
      </c>
      <c r="EQ23" s="98" t="s">
        <v>1045</v>
      </c>
      <c r="ER23" s="98" t="s">
        <v>1045</v>
      </c>
      <c r="ES23" s="98" t="s">
        <v>1045</v>
      </c>
      <c r="ET23" s="98" t="s">
        <v>1045</v>
      </c>
      <c r="EU23" s="93" t="s">
        <v>57</v>
      </c>
      <c r="EV23" s="98" t="s">
        <v>1045</v>
      </c>
      <c r="EW23" s="98" t="s">
        <v>1045</v>
      </c>
      <c r="EX23" s="93" t="s">
        <v>57</v>
      </c>
      <c r="EY23" s="98" t="s">
        <v>1045</v>
      </c>
      <c r="EZ23" s="98" t="s">
        <v>1045</v>
      </c>
      <c r="FA23" s="93" t="s">
        <v>57</v>
      </c>
      <c r="FB23" s="98" t="s">
        <v>1015</v>
      </c>
      <c r="FC23" s="98" t="s">
        <v>1045</v>
      </c>
      <c r="FD23" s="98" t="s">
        <v>1045</v>
      </c>
      <c r="FE23" s="98" t="s">
        <v>1045</v>
      </c>
      <c r="FF23" s="93" t="s">
        <v>57</v>
      </c>
      <c r="FG23" s="93" t="s">
        <v>57</v>
      </c>
      <c r="FH23" s="98" t="s">
        <v>1016</v>
      </c>
      <c r="FI23" s="93" t="s">
        <v>57</v>
      </c>
      <c r="FJ23" s="93" t="s">
        <v>57</v>
      </c>
      <c r="FK23" s="98" t="s">
        <v>1045</v>
      </c>
      <c r="FL23" s="98" t="s">
        <v>1015</v>
      </c>
      <c r="FM23" s="93" t="s">
        <v>57</v>
      </c>
      <c r="FN23" s="93" t="s">
        <v>57</v>
      </c>
      <c r="FO23" s="98" t="s">
        <v>1045</v>
      </c>
      <c r="FP23" s="98" t="s">
        <v>1045</v>
      </c>
      <c r="FQ23" s="93" t="s">
        <v>57</v>
      </c>
      <c r="FR23" s="93" t="s">
        <v>57</v>
      </c>
      <c r="FS23" s="93" t="s">
        <v>57</v>
      </c>
      <c r="FT23" s="98" t="s">
        <v>1045</v>
      </c>
      <c r="FU23" s="93" t="s">
        <v>57</v>
      </c>
      <c r="FV23" s="93" t="s">
        <v>57</v>
      </c>
      <c r="FW23" s="98" t="s">
        <v>1045</v>
      </c>
      <c r="FX23" s="93" t="s">
        <v>57</v>
      </c>
      <c r="FY23" s="93" t="s">
        <v>57</v>
      </c>
      <c r="FZ23" s="98" t="s">
        <v>1045</v>
      </c>
      <c r="GA23" s="93" t="s">
        <v>57</v>
      </c>
      <c r="GB23" s="93" t="s">
        <v>57</v>
      </c>
      <c r="GC23" s="93" t="s">
        <v>57</v>
      </c>
      <c r="GD23" s="98" t="s">
        <v>1045</v>
      </c>
      <c r="GE23" s="98" t="s">
        <v>1045</v>
      </c>
      <c r="GF23" s="98" t="s">
        <v>1045</v>
      </c>
      <c r="GG23" s="98" t="s">
        <v>1045</v>
      </c>
      <c r="GH23" s="93" t="s">
        <v>57</v>
      </c>
      <c r="GI23" s="98" t="s">
        <v>1015</v>
      </c>
      <c r="GJ23" s="98" t="s">
        <v>1015</v>
      </c>
      <c r="GK23" s="98" t="s">
        <v>1015</v>
      </c>
      <c r="GL23" s="98" t="s">
        <v>1045</v>
      </c>
      <c r="GM23" s="98" t="s">
        <v>1045</v>
      </c>
      <c r="GN23" s="98" t="s">
        <v>1045</v>
      </c>
      <c r="GO23" s="98" t="s">
        <v>1045</v>
      </c>
      <c r="GP23" s="93" t="s">
        <v>57</v>
      </c>
      <c r="GQ23" s="93" t="s">
        <v>57</v>
      </c>
      <c r="GR23" s="98" t="s">
        <v>1045</v>
      </c>
      <c r="GS23" s="93" t="s">
        <v>57</v>
      </c>
      <c r="GT23" s="93" t="s">
        <v>57</v>
      </c>
      <c r="GU23" s="98" t="s">
        <v>1045</v>
      </c>
      <c r="GV23" s="98" t="s">
        <v>1045</v>
      </c>
      <c r="GW23" s="93" t="s">
        <v>57</v>
      </c>
      <c r="GX23" s="93" t="s">
        <v>57</v>
      </c>
      <c r="GY23" s="93" t="s">
        <v>57</v>
      </c>
      <c r="GZ23" s="93" t="s">
        <v>57</v>
      </c>
      <c r="HA23" s="93" t="s">
        <v>57</v>
      </c>
      <c r="HB23" s="93" t="s">
        <v>57</v>
      </c>
      <c r="HC23" s="93" t="s">
        <v>57</v>
      </c>
      <c r="HD23" s="93" t="s">
        <v>57</v>
      </c>
      <c r="HE23" s="93" t="s">
        <v>57</v>
      </c>
      <c r="HF23" s="93" t="s">
        <v>57</v>
      </c>
      <c r="HG23" s="93" t="s">
        <v>57</v>
      </c>
      <c r="HH23" s="93" t="s">
        <v>57</v>
      </c>
      <c r="HI23" s="93" t="s">
        <v>57</v>
      </c>
      <c r="HJ23" s="93" t="s">
        <v>57</v>
      </c>
      <c r="HK23" s="93" t="s">
        <v>57</v>
      </c>
      <c r="HL23" s="93" t="s">
        <v>57</v>
      </c>
      <c r="HM23" s="93" t="s">
        <v>57</v>
      </c>
      <c r="HN23" s="93" t="s">
        <v>57</v>
      </c>
      <c r="HO23" s="93" t="s">
        <v>57</v>
      </c>
      <c r="HP23" s="93" t="s">
        <v>57</v>
      </c>
      <c r="HQ23" s="93" t="s">
        <v>57</v>
      </c>
      <c r="HR23" s="93" t="s">
        <v>57</v>
      </c>
      <c r="HS23" s="93" t="s">
        <v>57</v>
      </c>
      <c r="HT23" s="93" t="s">
        <v>57</v>
      </c>
      <c r="HU23" s="93" t="s">
        <v>57</v>
      </c>
      <c r="HV23" s="93" t="s">
        <v>57</v>
      </c>
      <c r="HW23" s="93" t="s">
        <v>57</v>
      </c>
      <c r="HX23" s="93" t="s">
        <v>57</v>
      </c>
      <c r="HY23" s="93" t="s">
        <v>57</v>
      </c>
      <c r="HZ23" s="93" t="s">
        <v>57</v>
      </c>
      <c r="IA23" s="93" t="s">
        <v>57</v>
      </c>
      <c r="IB23" s="93" t="s">
        <v>57</v>
      </c>
      <c r="IC23" s="93" t="s">
        <v>57</v>
      </c>
      <c r="ID23" s="93" t="s">
        <v>57</v>
      </c>
      <c r="IE23" s="93" t="s">
        <v>57</v>
      </c>
      <c r="IF23" s="93" t="s">
        <v>57</v>
      </c>
      <c r="IG23" s="93" t="s">
        <v>57</v>
      </c>
      <c r="IH23" s="93" t="s">
        <v>57</v>
      </c>
      <c r="II23" s="93" t="s">
        <v>57</v>
      </c>
      <c r="IJ23" s="93" t="s">
        <v>57</v>
      </c>
      <c r="IK23" s="93" t="s">
        <v>57</v>
      </c>
      <c r="IL23" s="93" t="s">
        <v>57</v>
      </c>
      <c r="IM23" s="93" t="s">
        <v>57</v>
      </c>
      <c r="IN23" s="93" t="s">
        <v>57</v>
      </c>
      <c r="IO23" s="93" t="s">
        <v>57</v>
      </c>
      <c r="IP23" s="93" t="s">
        <v>57</v>
      </c>
      <c r="IQ23" s="93" t="s">
        <v>57</v>
      </c>
      <c r="IR23" s="93" t="s">
        <v>57</v>
      </c>
      <c r="IS23" s="93" t="s">
        <v>57</v>
      </c>
      <c r="IT23" s="93" t="s">
        <v>57</v>
      </c>
      <c r="IU23" s="93" t="s">
        <v>57</v>
      </c>
      <c r="IV23" s="93" t="s">
        <v>57</v>
      </c>
    </row>
    <row r="24" spans="1:256" ht="21" customHeight="1" x14ac:dyDescent="0.2">
      <c r="A24" s="89" t="s">
        <v>1049</v>
      </c>
      <c r="B24" s="92" t="s">
        <v>57</v>
      </c>
      <c r="C24" s="93" t="s">
        <v>57</v>
      </c>
      <c r="D24" s="92" t="s">
        <v>1015</v>
      </c>
      <c r="E24" s="93" t="s">
        <v>57</v>
      </c>
      <c r="F24" s="93" t="s">
        <v>1015</v>
      </c>
      <c r="G24" s="93" t="s">
        <v>57</v>
      </c>
      <c r="H24" s="93" t="s">
        <v>57</v>
      </c>
      <c r="I24" s="93" t="s">
        <v>57</v>
      </c>
      <c r="J24" s="93" t="s">
        <v>57</v>
      </c>
      <c r="K24" s="93" t="s">
        <v>57</v>
      </c>
      <c r="L24" s="93" t="s">
        <v>57</v>
      </c>
      <c r="M24" s="93" t="s">
        <v>57</v>
      </c>
      <c r="N24" s="93" t="s">
        <v>1015</v>
      </c>
      <c r="O24" s="93" t="s">
        <v>1015</v>
      </c>
      <c r="P24" s="93" t="s">
        <v>57</v>
      </c>
      <c r="Q24" s="93" t="s">
        <v>1015</v>
      </c>
      <c r="R24" s="93" t="s">
        <v>57</v>
      </c>
      <c r="S24" s="93" t="s">
        <v>57</v>
      </c>
      <c r="T24" s="93" t="s">
        <v>1047</v>
      </c>
      <c r="U24" s="93" t="s">
        <v>1015</v>
      </c>
      <c r="V24" s="93" t="s">
        <v>57</v>
      </c>
      <c r="W24" s="93" t="s">
        <v>57</v>
      </c>
      <c r="X24" s="93" t="s">
        <v>57</v>
      </c>
      <c r="Y24" s="93" t="s">
        <v>57</v>
      </c>
      <c r="Z24" s="93" t="s">
        <v>1047</v>
      </c>
      <c r="AA24" s="93" t="s">
        <v>57</v>
      </c>
      <c r="AB24" s="92" t="s">
        <v>1015</v>
      </c>
      <c r="AC24" s="92" t="s">
        <v>1015</v>
      </c>
      <c r="AD24" s="92" t="s">
        <v>1015</v>
      </c>
      <c r="AE24" s="93" t="s">
        <v>57</v>
      </c>
      <c r="AF24" s="93" t="s">
        <v>57</v>
      </c>
      <c r="AG24" s="93" t="s">
        <v>1047</v>
      </c>
      <c r="AH24" s="93" t="s">
        <v>1047</v>
      </c>
      <c r="AI24" s="93" t="s">
        <v>57</v>
      </c>
      <c r="AJ24" s="93" t="s">
        <v>57</v>
      </c>
      <c r="AK24" s="93" t="s">
        <v>57</v>
      </c>
      <c r="AL24" s="92" t="s">
        <v>1015</v>
      </c>
      <c r="AM24" s="93" t="s">
        <v>57</v>
      </c>
      <c r="AN24" s="98" t="s">
        <v>1015</v>
      </c>
      <c r="AO24" s="93" t="s">
        <v>57</v>
      </c>
      <c r="AP24" s="93" t="s">
        <v>57</v>
      </c>
      <c r="AQ24" s="93" t="s">
        <v>57</v>
      </c>
      <c r="AR24" s="93" t="s">
        <v>57</v>
      </c>
      <c r="AS24" s="93" t="s">
        <v>57</v>
      </c>
      <c r="AT24" s="93" t="s">
        <v>57</v>
      </c>
      <c r="AU24" s="93" t="s">
        <v>57</v>
      </c>
      <c r="AV24" s="93" t="s">
        <v>57</v>
      </c>
      <c r="AW24" s="93" t="s">
        <v>57</v>
      </c>
      <c r="AX24" s="93" t="s">
        <v>57</v>
      </c>
      <c r="AY24" s="93" t="s">
        <v>57</v>
      </c>
      <c r="AZ24" s="93" t="s">
        <v>57</v>
      </c>
      <c r="BA24" s="93" t="s">
        <v>57</v>
      </c>
      <c r="BB24" s="93" t="s">
        <v>57</v>
      </c>
      <c r="BC24" s="93" t="s">
        <v>1015</v>
      </c>
      <c r="BD24" s="93" t="s">
        <v>57</v>
      </c>
      <c r="BE24" s="93" t="s">
        <v>57</v>
      </c>
      <c r="BF24" s="93" t="s">
        <v>57</v>
      </c>
      <c r="BG24" s="93" t="s">
        <v>57</v>
      </c>
      <c r="BH24" s="92" t="s">
        <v>1015</v>
      </c>
      <c r="BI24" s="92" t="s">
        <v>1015</v>
      </c>
      <c r="BJ24" s="93" t="s">
        <v>57</v>
      </c>
      <c r="BK24" s="93" t="s">
        <v>57</v>
      </c>
      <c r="BL24" s="93" t="s">
        <v>1015</v>
      </c>
      <c r="BM24" s="93" t="s">
        <v>57</v>
      </c>
      <c r="BN24" s="93" t="s">
        <v>57</v>
      </c>
      <c r="BO24" s="93" t="s">
        <v>57</v>
      </c>
      <c r="BP24" s="93" t="s">
        <v>57</v>
      </c>
      <c r="BQ24" s="92" t="s">
        <v>1015</v>
      </c>
      <c r="BR24" s="93" t="s">
        <v>57</v>
      </c>
      <c r="BS24" s="93" t="s">
        <v>57</v>
      </c>
      <c r="BT24" s="93" t="s">
        <v>57</v>
      </c>
      <c r="BU24" s="93" t="s">
        <v>57</v>
      </c>
      <c r="BV24" s="93" t="s">
        <v>57</v>
      </c>
      <c r="BW24" s="93" t="s">
        <v>57</v>
      </c>
      <c r="BX24" s="93" t="s">
        <v>57</v>
      </c>
      <c r="BY24" s="93" t="s">
        <v>57</v>
      </c>
      <c r="BZ24" s="93" t="s">
        <v>57</v>
      </c>
      <c r="CA24" s="93" t="s">
        <v>57</v>
      </c>
      <c r="CB24" s="93" t="s">
        <v>57</v>
      </c>
      <c r="CC24" s="93" t="s">
        <v>57</v>
      </c>
      <c r="CD24" s="93" t="s">
        <v>57</v>
      </c>
      <c r="CE24" s="93" t="s">
        <v>57</v>
      </c>
      <c r="CF24" s="93" t="s">
        <v>57</v>
      </c>
      <c r="CG24" s="93" t="s">
        <v>57</v>
      </c>
      <c r="CH24" s="93" t="s">
        <v>57</v>
      </c>
      <c r="CI24" s="93" t="s">
        <v>57</v>
      </c>
      <c r="CJ24" s="93" t="s">
        <v>57</v>
      </c>
      <c r="CK24" s="93" t="s">
        <v>57</v>
      </c>
      <c r="CL24" s="93" t="s">
        <v>57</v>
      </c>
      <c r="CM24" s="93" t="s">
        <v>57</v>
      </c>
      <c r="CN24" s="93" t="s">
        <v>57</v>
      </c>
      <c r="CO24" s="93" t="s">
        <v>57</v>
      </c>
      <c r="CP24" s="93" t="s">
        <v>57</v>
      </c>
      <c r="CQ24" s="93" t="s">
        <v>57</v>
      </c>
      <c r="CR24" s="93" t="s">
        <v>57</v>
      </c>
      <c r="CS24" s="93" t="s">
        <v>57</v>
      </c>
      <c r="CT24" s="92" t="s">
        <v>1015</v>
      </c>
      <c r="CU24" s="93" t="s">
        <v>57</v>
      </c>
      <c r="CV24" s="93" t="s">
        <v>57</v>
      </c>
      <c r="CW24" s="93" t="s">
        <v>57</v>
      </c>
      <c r="CX24" s="93" t="s">
        <v>57</v>
      </c>
      <c r="CY24" s="93" t="s">
        <v>57</v>
      </c>
      <c r="CZ24" s="92" t="s">
        <v>1015</v>
      </c>
      <c r="DA24" s="93" t="s">
        <v>57</v>
      </c>
      <c r="DB24" s="93" t="s">
        <v>57</v>
      </c>
      <c r="DC24" s="92" t="s">
        <v>1015</v>
      </c>
      <c r="DD24" s="93" t="s">
        <v>1016</v>
      </c>
      <c r="DE24" s="93" t="s">
        <v>57</v>
      </c>
      <c r="DF24" s="93" t="s">
        <v>1015</v>
      </c>
      <c r="DG24" s="93" t="s">
        <v>57</v>
      </c>
      <c r="DH24" s="93" t="s">
        <v>57</v>
      </c>
      <c r="DI24" s="93" t="s">
        <v>57</v>
      </c>
      <c r="DJ24" s="93" t="s">
        <v>57</v>
      </c>
      <c r="DK24" s="93" t="s">
        <v>57</v>
      </c>
      <c r="DL24" s="93" t="s">
        <v>57</v>
      </c>
      <c r="DM24" s="98" t="s">
        <v>1015</v>
      </c>
      <c r="DN24" s="98" t="s">
        <v>1015</v>
      </c>
      <c r="DO24" s="98" t="s">
        <v>1015</v>
      </c>
      <c r="DP24" s="98" t="s">
        <v>1015</v>
      </c>
      <c r="DQ24" s="93" t="s">
        <v>57</v>
      </c>
      <c r="DR24" s="93" t="s">
        <v>57</v>
      </c>
      <c r="DS24" s="93" t="s">
        <v>57</v>
      </c>
      <c r="DT24" s="93" t="s">
        <v>57</v>
      </c>
      <c r="DU24" s="93" t="s">
        <v>57</v>
      </c>
      <c r="DV24" s="93" t="s">
        <v>57</v>
      </c>
      <c r="DW24" s="98" t="s">
        <v>1015</v>
      </c>
      <c r="DX24" s="93" t="s">
        <v>57</v>
      </c>
      <c r="DY24" s="93" t="s">
        <v>57</v>
      </c>
      <c r="DZ24" s="93" t="s">
        <v>57</v>
      </c>
      <c r="EA24" s="93" t="s">
        <v>57</v>
      </c>
      <c r="EB24" s="93" t="s">
        <v>57</v>
      </c>
      <c r="EC24" s="93" t="s">
        <v>57</v>
      </c>
      <c r="ED24" s="93" t="s">
        <v>57</v>
      </c>
      <c r="EE24" s="93" t="s">
        <v>57</v>
      </c>
      <c r="EF24" s="93" t="s">
        <v>57</v>
      </c>
      <c r="EG24" s="93" t="s">
        <v>57</v>
      </c>
      <c r="EH24" s="93" t="s">
        <v>57</v>
      </c>
      <c r="EI24" s="93" t="s">
        <v>57</v>
      </c>
      <c r="EJ24" s="93" t="s">
        <v>57</v>
      </c>
      <c r="EK24" s="98" t="s">
        <v>1015</v>
      </c>
      <c r="EL24" s="93" t="s">
        <v>57</v>
      </c>
      <c r="EM24" s="93" t="s">
        <v>57</v>
      </c>
      <c r="EN24" s="93" t="s">
        <v>57</v>
      </c>
      <c r="EO24" s="93" t="s">
        <v>57</v>
      </c>
      <c r="EP24" s="93" t="s">
        <v>57</v>
      </c>
      <c r="EQ24" s="93" t="s">
        <v>57</v>
      </c>
      <c r="ER24" s="93" t="s">
        <v>57</v>
      </c>
      <c r="ES24" s="93" t="s">
        <v>57</v>
      </c>
      <c r="ET24" s="93" t="s">
        <v>57</v>
      </c>
      <c r="EU24" s="93" t="s">
        <v>57</v>
      </c>
      <c r="EV24" s="93" t="s">
        <v>57</v>
      </c>
      <c r="EW24" s="93" t="s">
        <v>57</v>
      </c>
      <c r="EX24" s="93" t="s">
        <v>57</v>
      </c>
      <c r="EY24" s="93" t="s">
        <v>57</v>
      </c>
      <c r="EZ24" s="93" t="s">
        <v>57</v>
      </c>
      <c r="FA24" s="98" t="s">
        <v>1015</v>
      </c>
      <c r="FB24" s="98" t="s">
        <v>1015</v>
      </c>
      <c r="FC24" s="93" t="s">
        <v>57</v>
      </c>
      <c r="FD24" s="93" t="s">
        <v>57</v>
      </c>
      <c r="FE24" s="93" t="s">
        <v>57</v>
      </c>
      <c r="FF24" s="98" t="s">
        <v>1015</v>
      </c>
      <c r="FG24" s="98" t="s">
        <v>1050</v>
      </c>
      <c r="FH24" s="93" t="s">
        <v>57</v>
      </c>
      <c r="FI24" s="93" t="s">
        <v>57</v>
      </c>
      <c r="FJ24" s="93" t="s">
        <v>57</v>
      </c>
      <c r="FK24" s="93" t="s">
        <v>57</v>
      </c>
      <c r="FL24" s="93" t="s">
        <v>57</v>
      </c>
      <c r="FM24" s="98" t="s">
        <v>1015</v>
      </c>
      <c r="FN24" s="93" t="s">
        <v>57</v>
      </c>
      <c r="FO24" s="93" t="s">
        <v>57</v>
      </c>
      <c r="FP24" s="93" t="s">
        <v>57</v>
      </c>
      <c r="FQ24" s="93" t="s">
        <v>57</v>
      </c>
      <c r="FR24" s="93" t="s">
        <v>57</v>
      </c>
      <c r="FS24" s="93" t="s">
        <v>57</v>
      </c>
      <c r="FT24" s="93" t="s">
        <v>57</v>
      </c>
      <c r="FU24" s="93" t="s">
        <v>57</v>
      </c>
      <c r="FV24" s="93" t="s">
        <v>57</v>
      </c>
      <c r="FW24" s="93" t="s">
        <v>57</v>
      </c>
      <c r="FX24" s="93" t="s">
        <v>57</v>
      </c>
      <c r="FY24" s="98" t="s">
        <v>1015</v>
      </c>
      <c r="FZ24" s="93" t="s">
        <v>57</v>
      </c>
      <c r="GA24" s="98" t="s">
        <v>1015</v>
      </c>
      <c r="GB24" s="98" t="s">
        <v>1015</v>
      </c>
      <c r="GC24" s="93" t="s">
        <v>57</v>
      </c>
      <c r="GD24" s="93" t="s">
        <v>57</v>
      </c>
      <c r="GE24" s="93" t="s">
        <v>57</v>
      </c>
      <c r="GF24" s="93" t="s">
        <v>57</v>
      </c>
      <c r="GG24" s="93" t="s">
        <v>57</v>
      </c>
      <c r="GH24" s="93" t="s">
        <v>57</v>
      </c>
      <c r="GI24" s="93" t="s">
        <v>57</v>
      </c>
      <c r="GJ24" s="93" t="s">
        <v>57</v>
      </c>
      <c r="GK24" s="93" t="s">
        <v>57</v>
      </c>
      <c r="GL24" s="93" t="s">
        <v>57</v>
      </c>
      <c r="GM24" s="93" t="s">
        <v>57</v>
      </c>
      <c r="GN24" s="93" t="s">
        <v>57</v>
      </c>
      <c r="GO24" s="93" t="s">
        <v>57</v>
      </c>
      <c r="GP24" s="93" t="s">
        <v>57</v>
      </c>
      <c r="GQ24" s="98" t="s">
        <v>1015</v>
      </c>
      <c r="GR24" s="93" t="s">
        <v>57</v>
      </c>
      <c r="GS24" s="98" t="s">
        <v>1015</v>
      </c>
      <c r="GT24" s="93" t="s">
        <v>57</v>
      </c>
      <c r="GU24" s="98" t="s">
        <v>1015</v>
      </c>
      <c r="GV24" s="93" t="s">
        <v>57</v>
      </c>
      <c r="GW24" s="93" t="s">
        <v>57</v>
      </c>
      <c r="GX24" s="93" t="s">
        <v>57</v>
      </c>
      <c r="GY24" s="93" t="s">
        <v>57</v>
      </c>
      <c r="GZ24" s="93" t="s">
        <v>57</v>
      </c>
      <c r="HA24" s="93" t="s">
        <v>57</v>
      </c>
      <c r="HB24" s="93" t="s">
        <v>57</v>
      </c>
      <c r="HC24" s="93" t="s">
        <v>57</v>
      </c>
      <c r="HD24" s="93" t="s">
        <v>57</v>
      </c>
      <c r="HE24" s="93" t="s">
        <v>57</v>
      </c>
      <c r="HF24" s="93" t="s">
        <v>57</v>
      </c>
      <c r="HG24" s="93" t="s">
        <v>57</v>
      </c>
      <c r="HH24" s="93" t="s">
        <v>57</v>
      </c>
      <c r="HI24" s="93" t="s">
        <v>57</v>
      </c>
      <c r="HJ24" s="93" t="s">
        <v>57</v>
      </c>
      <c r="HK24" s="93" t="s">
        <v>57</v>
      </c>
      <c r="HL24" s="93" t="s">
        <v>57</v>
      </c>
      <c r="HM24" s="93" t="s">
        <v>57</v>
      </c>
      <c r="HN24" s="93" t="s">
        <v>57</v>
      </c>
      <c r="HO24" s="93" t="s">
        <v>57</v>
      </c>
      <c r="HP24" s="93" t="s">
        <v>57</v>
      </c>
      <c r="HQ24" s="93" t="s">
        <v>57</v>
      </c>
      <c r="HR24" s="93" t="s">
        <v>57</v>
      </c>
      <c r="HS24" s="93" t="s">
        <v>57</v>
      </c>
      <c r="HT24" s="93" t="s">
        <v>57</v>
      </c>
      <c r="HU24" s="93" t="s">
        <v>57</v>
      </c>
      <c r="HV24" s="93" t="s">
        <v>57</v>
      </c>
      <c r="HW24" s="93" t="s">
        <v>57</v>
      </c>
      <c r="HX24" s="93" t="s">
        <v>57</v>
      </c>
      <c r="HY24" s="93" t="s">
        <v>57</v>
      </c>
      <c r="HZ24" s="93" t="s">
        <v>57</v>
      </c>
      <c r="IA24" s="93" t="s">
        <v>57</v>
      </c>
      <c r="IB24" s="93" t="s">
        <v>57</v>
      </c>
      <c r="IC24" s="93" t="s">
        <v>57</v>
      </c>
      <c r="ID24" s="93" t="s">
        <v>57</v>
      </c>
      <c r="IE24" s="93" t="s">
        <v>57</v>
      </c>
      <c r="IF24" s="93" t="s">
        <v>57</v>
      </c>
      <c r="IG24" s="93" t="s">
        <v>57</v>
      </c>
      <c r="IH24" s="93" t="s">
        <v>57</v>
      </c>
      <c r="II24" s="93" t="s">
        <v>57</v>
      </c>
      <c r="IJ24" s="93" t="s">
        <v>57</v>
      </c>
      <c r="IK24" s="93" t="s">
        <v>57</v>
      </c>
      <c r="IL24" s="93" t="s">
        <v>57</v>
      </c>
      <c r="IM24" s="93" t="s">
        <v>57</v>
      </c>
      <c r="IN24" s="93" t="s">
        <v>57</v>
      </c>
      <c r="IO24" s="93" t="s">
        <v>57</v>
      </c>
      <c r="IP24" s="93" t="s">
        <v>57</v>
      </c>
      <c r="IQ24" s="93" t="s">
        <v>57</v>
      </c>
      <c r="IR24" s="93" t="s">
        <v>57</v>
      </c>
      <c r="IS24" s="93" t="s">
        <v>57</v>
      </c>
      <c r="IT24" s="93" t="s">
        <v>57</v>
      </c>
      <c r="IU24" s="93" t="s">
        <v>57</v>
      </c>
      <c r="IV24" s="93" t="s">
        <v>57</v>
      </c>
    </row>
    <row r="25" spans="1:256" ht="21" customHeight="1" x14ac:dyDescent="0.2">
      <c r="A25" s="89"/>
      <c r="B25" s="92" t="s">
        <v>57</v>
      </c>
      <c r="C25" s="92" t="s">
        <v>57</v>
      </c>
      <c r="D25" s="92" t="s">
        <v>1015</v>
      </c>
      <c r="E25" s="92" t="s">
        <v>57</v>
      </c>
      <c r="F25" s="92" t="s">
        <v>57</v>
      </c>
      <c r="G25" s="92" t="s">
        <v>57</v>
      </c>
      <c r="H25" s="92" t="s">
        <v>57</v>
      </c>
      <c r="I25" s="92" t="s">
        <v>57</v>
      </c>
      <c r="J25" s="92" t="s">
        <v>57</v>
      </c>
      <c r="K25" s="92" t="s">
        <v>57</v>
      </c>
      <c r="L25" s="92" t="s">
        <v>57</v>
      </c>
      <c r="M25" s="92" t="s">
        <v>57</v>
      </c>
      <c r="N25" s="92" t="s">
        <v>57</v>
      </c>
      <c r="O25" s="92" t="s">
        <v>57</v>
      </c>
      <c r="P25" s="92" t="s">
        <v>57</v>
      </c>
      <c r="Q25" s="92" t="s">
        <v>57</v>
      </c>
      <c r="R25" s="92" t="s">
        <v>57</v>
      </c>
      <c r="S25" s="92" t="s">
        <v>57</v>
      </c>
      <c r="T25" s="93" t="s">
        <v>1047</v>
      </c>
      <c r="U25" s="92" t="s">
        <v>57</v>
      </c>
      <c r="V25" s="92" t="s">
        <v>57</v>
      </c>
      <c r="W25" s="92" t="s">
        <v>57</v>
      </c>
      <c r="X25" s="92" t="s">
        <v>57</v>
      </c>
      <c r="Y25" s="92" t="s">
        <v>57</v>
      </c>
      <c r="Z25" s="93" t="s">
        <v>1047</v>
      </c>
      <c r="AA25" s="92" t="s">
        <v>57</v>
      </c>
      <c r="AB25" s="92" t="s">
        <v>1015</v>
      </c>
      <c r="AC25" s="92" t="s">
        <v>1015</v>
      </c>
      <c r="AD25" s="92" t="s">
        <v>1015</v>
      </c>
      <c r="AE25" s="92" t="s">
        <v>57</v>
      </c>
      <c r="AF25" s="92" t="s">
        <v>57</v>
      </c>
      <c r="AG25" s="93" t="s">
        <v>1047</v>
      </c>
      <c r="AH25" s="93" t="s">
        <v>57</v>
      </c>
      <c r="AI25" s="92" t="s">
        <v>57</v>
      </c>
      <c r="AJ25" s="92" t="s">
        <v>57</v>
      </c>
      <c r="AK25" s="92" t="s">
        <v>57</v>
      </c>
      <c r="AL25" s="92" t="s">
        <v>1015</v>
      </c>
      <c r="AM25" s="92" t="s">
        <v>57</v>
      </c>
      <c r="AN25" s="93" t="s">
        <v>57</v>
      </c>
      <c r="AO25" s="92" t="s">
        <v>57</v>
      </c>
      <c r="AP25" s="92" t="s">
        <v>57</v>
      </c>
      <c r="AQ25" s="92" t="s">
        <v>57</v>
      </c>
      <c r="AR25" s="92" t="s">
        <v>57</v>
      </c>
      <c r="AS25" s="92" t="s">
        <v>57</v>
      </c>
      <c r="AT25" s="92" t="s">
        <v>57</v>
      </c>
      <c r="AU25" s="92" t="s">
        <v>57</v>
      </c>
      <c r="AV25" s="92" t="s">
        <v>57</v>
      </c>
      <c r="AW25" s="92" t="s">
        <v>57</v>
      </c>
      <c r="AX25" s="92" t="s">
        <v>57</v>
      </c>
      <c r="AY25" s="92" t="s">
        <v>57</v>
      </c>
      <c r="AZ25" s="92" t="s">
        <v>57</v>
      </c>
      <c r="BA25" s="92" t="s">
        <v>57</v>
      </c>
      <c r="BB25" s="92" t="s">
        <v>57</v>
      </c>
      <c r="BC25" s="92" t="s">
        <v>57</v>
      </c>
      <c r="BD25" s="92" t="s">
        <v>57</v>
      </c>
      <c r="BE25" s="92" t="s">
        <v>57</v>
      </c>
      <c r="BF25" s="92" t="s">
        <v>57</v>
      </c>
      <c r="BG25" s="92" t="s">
        <v>57</v>
      </c>
      <c r="BH25" s="92" t="s">
        <v>1015</v>
      </c>
      <c r="BI25" s="92" t="s">
        <v>1015</v>
      </c>
      <c r="BJ25" s="92" t="s">
        <v>57</v>
      </c>
      <c r="BK25" s="92" t="s">
        <v>57</v>
      </c>
      <c r="BL25" s="92" t="s">
        <v>57</v>
      </c>
      <c r="BM25" s="92" t="s">
        <v>57</v>
      </c>
      <c r="BN25" s="92" t="s">
        <v>57</v>
      </c>
      <c r="BO25" s="92" t="s">
        <v>57</v>
      </c>
      <c r="BP25" s="92" t="s">
        <v>57</v>
      </c>
      <c r="BQ25" s="92" t="s">
        <v>1015</v>
      </c>
      <c r="BR25" s="92" t="s">
        <v>1051</v>
      </c>
      <c r="BS25" s="92" t="s">
        <v>57</v>
      </c>
      <c r="BT25" s="92" t="s">
        <v>57</v>
      </c>
      <c r="BU25" s="92" t="s">
        <v>57</v>
      </c>
      <c r="BV25" s="92" t="s">
        <v>57</v>
      </c>
      <c r="BW25" s="92" t="s">
        <v>57</v>
      </c>
      <c r="BX25" s="92" t="s">
        <v>57</v>
      </c>
      <c r="BY25" s="92" t="s">
        <v>57</v>
      </c>
      <c r="BZ25" s="92" t="s">
        <v>57</v>
      </c>
      <c r="CA25" s="92" t="s">
        <v>57</v>
      </c>
      <c r="CB25" s="92" t="s">
        <v>57</v>
      </c>
      <c r="CC25" s="92" t="s">
        <v>57</v>
      </c>
      <c r="CD25" s="92" t="s">
        <v>57</v>
      </c>
      <c r="CE25" s="92" t="s">
        <v>57</v>
      </c>
      <c r="CF25" s="92" t="s">
        <v>57</v>
      </c>
      <c r="CG25" s="92" t="s">
        <v>57</v>
      </c>
      <c r="CH25" s="92" t="s">
        <v>57</v>
      </c>
      <c r="CI25" s="92" t="s">
        <v>57</v>
      </c>
      <c r="CJ25" s="92" t="s">
        <v>57</v>
      </c>
      <c r="CK25" s="92" t="s">
        <v>57</v>
      </c>
      <c r="CL25" s="92" t="s">
        <v>57</v>
      </c>
      <c r="CM25" s="92" t="s">
        <v>57</v>
      </c>
      <c r="CN25" s="92" t="s">
        <v>57</v>
      </c>
      <c r="CO25" s="92" t="s">
        <v>57</v>
      </c>
      <c r="CP25" s="92" t="s">
        <v>57</v>
      </c>
      <c r="CQ25" s="92" t="s">
        <v>57</v>
      </c>
      <c r="CR25" s="92" t="s">
        <v>57</v>
      </c>
      <c r="CS25" s="92" t="s">
        <v>57</v>
      </c>
      <c r="CT25" s="92" t="s">
        <v>1015</v>
      </c>
      <c r="CU25" s="92" t="s">
        <v>57</v>
      </c>
      <c r="CV25" s="92" t="s">
        <v>57</v>
      </c>
      <c r="CW25" s="92" t="s">
        <v>57</v>
      </c>
      <c r="CX25" s="92" t="s">
        <v>57</v>
      </c>
      <c r="CY25" s="92" t="s">
        <v>57</v>
      </c>
      <c r="CZ25" s="92" t="s">
        <v>1015</v>
      </c>
      <c r="DA25" s="92" t="s">
        <v>57</v>
      </c>
      <c r="DB25" s="92" t="s">
        <v>57</v>
      </c>
      <c r="DC25" s="92" t="s">
        <v>1015</v>
      </c>
      <c r="DD25" s="93" t="s">
        <v>1016</v>
      </c>
      <c r="DE25" s="92" t="s">
        <v>57</v>
      </c>
      <c r="DF25" s="92" t="s">
        <v>57</v>
      </c>
      <c r="DG25" s="92" t="s">
        <v>57</v>
      </c>
      <c r="DH25" s="92" t="s">
        <v>57</v>
      </c>
      <c r="DI25" s="92" t="s">
        <v>57</v>
      </c>
      <c r="DJ25" s="92" t="s">
        <v>57</v>
      </c>
      <c r="DK25" s="92" t="s">
        <v>57</v>
      </c>
      <c r="DL25" s="93" t="s">
        <v>57</v>
      </c>
      <c r="DM25" s="93" t="s">
        <v>57</v>
      </c>
      <c r="DN25" s="93" t="s">
        <v>57</v>
      </c>
      <c r="DO25" s="93" t="s">
        <v>57</v>
      </c>
      <c r="DP25" s="93" t="s">
        <v>57</v>
      </c>
      <c r="DQ25" s="93" t="s">
        <v>57</v>
      </c>
      <c r="DR25" s="93" t="s">
        <v>57</v>
      </c>
      <c r="DS25" s="93" t="s">
        <v>57</v>
      </c>
      <c r="DT25" s="93" t="s">
        <v>57</v>
      </c>
      <c r="DU25" s="93" t="s">
        <v>57</v>
      </c>
      <c r="DV25" s="93" t="s">
        <v>57</v>
      </c>
      <c r="DW25" s="93" t="s">
        <v>57</v>
      </c>
      <c r="DX25" s="93" t="s">
        <v>57</v>
      </c>
      <c r="DY25" s="93" t="s">
        <v>57</v>
      </c>
      <c r="DZ25" s="93" t="s">
        <v>57</v>
      </c>
      <c r="EA25" s="93" t="s">
        <v>57</v>
      </c>
      <c r="EB25" s="93" t="s">
        <v>57</v>
      </c>
      <c r="EC25" s="93" t="s">
        <v>57</v>
      </c>
      <c r="ED25" s="93" t="s">
        <v>57</v>
      </c>
      <c r="EE25" s="93" t="s">
        <v>57</v>
      </c>
      <c r="EF25" s="93" t="s">
        <v>57</v>
      </c>
      <c r="EG25" s="93" t="s">
        <v>57</v>
      </c>
      <c r="EH25" s="93" t="s">
        <v>57</v>
      </c>
      <c r="EI25" s="93" t="s">
        <v>57</v>
      </c>
      <c r="EJ25" s="93" t="s">
        <v>57</v>
      </c>
      <c r="EK25" s="93" t="s">
        <v>57</v>
      </c>
      <c r="EL25" s="93" t="s">
        <v>57</v>
      </c>
      <c r="EM25" s="93" t="s">
        <v>57</v>
      </c>
      <c r="EN25" s="93" t="s">
        <v>57</v>
      </c>
      <c r="EO25" s="93" t="s">
        <v>57</v>
      </c>
      <c r="EP25" s="93" t="s">
        <v>57</v>
      </c>
      <c r="EQ25" s="93" t="s">
        <v>57</v>
      </c>
      <c r="ER25" s="93" t="s">
        <v>57</v>
      </c>
      <c r="ES25" s="93" t="s">
        <v>57</v>
      </c>
      <c r="ET25" s="93" t="s">
        <v>57</v>
      </c>
      <c r="EU25" s="93" t="s">
        <v>57</v>
      </c>
      <c r="EV25" s="93" t="s">
        <v>57</v>
      </c>
      <c r="EW25" s="93" t="s">
        <v>57</v>
      </c>
      <c r="EX25" s="93" t="s">
        <v>57</v>
      </c>
      <c r="EY25" s="93" t="s">
        <v>57</v>
      </c>
      <c r="EZ25" s="93" t="s">
        <v>57</v>
      </c>
      <c r="FA25" s="98" t="s">
        <v>1052</v>
      </c>
      <c r="FB25" s="93" t="s">
        <v>57</v>
      </c>
      <c r="FC25" s="93" t="s">
        <v>57</v>
      </c>
      <c r="FD25" s="93" t="s">
        <v>57</v>
      </c>
      <c r="FE25" s="93" t="s">
        <v>57</v>
      </c>
      <c r="FF25" s="93" t="s">
        <v>57</v>
      </c>
      <c r="FG25" s="98" t="s">
        <v>1050</v>
      </c>
      <c r="FH25" s="93" t="s">
        <v>57</v>
      </c>
      <c r="FI25" s="93" t="s">
        <v>57</v>
      </c>
      <c r="FJ25" s="93" t="s">
        <v>57</v>
      </c>
      <c r="FK25" s="93" t="s">
        <v>57</v>
      </c>
      <c r="FL25" s="93" t="s">
        <v>57</v>
      </c>
      <c r="FM25" s="93" t="s">
        <v>57</v>
      </c>
      <c r="FN25" s="93" t="s">
        <v>57</v>
      </c>
      <c r="FO25" s="93" t="s">
        <v>57</v>
      </c>
      <c r="FP25" s="98" t="s">
        <v>1053</v>
      </c>
      <c r="FQ25" s="93" t="s">
        <v>57</v>
      </c>
      <c r="FR25" s="93" t="s">
        <v>57</v>
      </c>
      <c r="FS25" s="93" t="s">
        <v>57</v>
      </c>
      <c r="FT25" s="93" t="s">
        <v>57</v>
      </c>
      <c r="FU25" s="93" t="s">
        <v>57</v>
      </c>
      <c r="FV25" s="93" t="s">
        <v>57</v>
      </c>
      <c r="FW25" s="93" t="s">
        <v>57</v>
      </c>
      <c r="FX25" s="93" t="s">
        <v>57</v>
      </c>
      <c r="FY25" s="98" t="s">
        <v>1015</v>
      </c>
      <c r="FZ25" s="93" t="s">
        <v>57</v>
      </c>
      <c r="GA25" s="98" t="s">
        <v>1015</v>
      </c>
      <c r="GB25" s="98" t="s">
        <v>1015</v>
      </c>
      <c r="GC25" s="93" t="s">
        <v>57</v>
      </c>
      <c r="GD25" s="93" t="s">
        <v>57</v>
      </c>
      <c r="GE25" s="93" t="s">
        <v>57</v>
      </c>
      <c r="GF25" s="93" t="s">
        <v>57</v>
      </c>
      <c r="GG25" s="93" t="s">
        <v>57</v>
      </c>
      <c r="GH25" s="93" t="s">
        <v>57</v>
      </c>
      <c r="GI25" s="93" t="s">
        <v>57</v>
      </c>
      <c r="GJ25" s="93" t="s">
        <v>57</v>
      </c>
      <c r="GK25" s="93" t="s">
        <v>57</v>
      </c>
      <c r="GL25" s="93" t="s">
        <v>57</v>
      </c>
      <c r="GM25" s="93" t="s">
        <v>57</v>
      </c>
      <c r="GN25" s="93" t="s">
        <v>57</v>
      </c>
      <c r="GO25" s="93" t="s">
        <v>57</v>
      </c>
      <c r="GP25" s="93" t="s">
        <v>57</v>
      </c>
      <c r="GQ25" s="93" t="s">
        <v>57</v>
      </c>
      <c r="GR25" s="93" t="s">
        <v>57</v>
      </c>
      <c r="GS25" s="98" t="s">
        <v>1015</v>
      </c>
      <c r="GT25" s="93" t="s">
        <v>57</v>
      </c>
      <c r="GU25" s="93" t="s">
        <v>57</v>
      </c>
      <c r="GV25" s="93" t="s">
        <v>57</v>
      </c>
      <c r="GW25" s="93" t="s">
        <v>57</v>
      </c>
      <c r="GX25" s="93" t="s">
        <v>57</v>
      </c>
      <c r="GY25" s="93" t="s">
        <v>57</v>
      </c>
      <c r="GZ25" s="93" t="s">
        <v>57</v>
      </c>
      <c r="HA25" s="93" t="s">
        <v>57</v>
      </c>
      <c r="HB25" s="93" t="s">
        <v>57</v>
      </c>
      <c r="HC25" s="93" t="s">
        <v>57</v>
      </c>
      <c r="HD25" s="93" t="s">
        <v>57</v>
      </c>
      <c r="HE25" s="93" t="s">
        <v>57</v>
      </c>
      <c r="HF25" s="93" t="s">
        <v>57</v>
      </c>
      <c r="HG25" s="93" t="s">
        <v>57</v>
      </c>
      <c r="HH25" s="93" t="s">
        <v>57</v>
      </c>
      <c r="HI25" s="93" t="s">
        <v>57</v>
      </c>
      <c r="HJ25" s="93" t="s">
        <v>57</v>
      </c>
      <c r="HK25" s="93" t="s">
        <v>57</v>
      </c>
      <c r="HL25" s="93" t="s">
        <v>57</v>
      </c>
      <c r="HM25" s="93" t="s">
        <v>57</v>
      </c>
      <c r="HN25" s="93" t="s">
        <v>57</v>
      </c>
      <c r="HO25" s="93" t="s">
        <v>57</v>
      </c>
      <c r="HP25" s="93" t="s">
        <v>57</v>
      </c>
      <c r="HQ25" s="93" t="s">
        <v>57</v>
      </c>
      <c r="HR25" s="93" t="s">
        <v>57</v>
      </c>
      <c r="HS25" s="93" t="s">
        <v>57</v>
      </c>
      <c r="HT25" s="93" t="s">
        <v>57</v>
      </c>
      <c r="HU25" s="93" t="s">
        <v>57</v>
      </c>
      <c r="HV25" s="93" t="s">
        <v>57</v>
      </c>
      <c r="HW25" s="93" t="s">
        <v>57</v>
      </c>
      <c r="HX25" s="93" t="s">
        <v>57</v>
      </c>
      <c r="HY25" s="93" t="s">
        <v>57</v>
      </c>
      <c r="HZ25" s="93" t="s">
        <v>57</v>
      </c>
      <c r="IA25" s="93" t="s">
        <v>57</v>
      </c>
      <c r="IB25" s="93" t="s">
        <v>57</v>
      </c>
      <c r="IC25" s="93" t="s">
        <v>57</v>
      </c>
      <c r="ID25" s="93" t="s">
        <v>57</v>
      </c>
      <c r="IE25" s="93" t="s">
        <v>57</v>
      </c>
      <c r="IF25" s="93" t="s">
        <v>57</v>
      </c>
      <c r="IG25" s="93" t="s">
        <v>57</v>
      </c>
      <c r="IH25" s="93" t="s">
        <v>57</v>
      </c>
      <c r="II25" s="93" t="s">
        <v>57</v>
      </c>
      <c r="IJ25" s="93" t="s">
        <v>57</v>
      </c>
      <c r="IK25" s="93" t="s">
        <v>57</v>
      </c>
      <c r="IL25" s="93" t="s">
        <v>57</v>
      </c>
      <c r="IM25" s="93" t="s">
        <v>57</v>
      </c>
      <c r="IN25" s="93" t="s">
        <v>57</v>
      </c>
      <c r="IO25" s="93" t="s">
        <v>57</v>
      </c>
      <c r="IP25" s="93" t="s">
        <v>57</v>
      </c>
      <c r="IQ25" s="93" t="s">
        <v>57</v>
      </c>
      <c r="IR25" s="93" t="s">
        <v>57</v>
      </c>
      <c r="IS25" s="93" t="s">
        <v>57</v>
      </c>
      <c r="IT25" s="93" t="s">
        <v>57</v>
      </c>
      <c r="IU25" s="93" t="s">
        <v>57</v>
      </c>
      <c r="IV25" s="93" t="s">
        <v>57</v>
      </c>
    </row>
    <row r="26" spans="1:256" ht="21" customHeight="1" x14ac:dyDescent="0.2">
      <c r="A26" s="89"/>
      <c r="B26" s="92" t="s">
        <v>57</v>
      </c>
      <c r="C26" s="92" t="s">
        <v>57</v>
      </c>
      <c r="D26" s="92" t="s">
        <v>1015</v>
      </c>
      <c r="E26" s="92" t="s">
        <v>57</v>
      </c>
      <c r="F26" s="92" t="s">
        <v>57</v>
      </c>
      <c r="G26" s="92" t="s">
        <v>57</v>
      </c>
      <c r="H26" s="92" t="s">
        <v>57</v>
      </c>
      <c r="I26" s="92" t="s">
        <v>57</v>
      </c>
      <c r="J26" s="92" t="s">
        <v>57</v>
      </c>
      <c r="K26" s="92" t="s">
        <v>57</v>
      </c>
      <c r="L26" s="92" t="s">
        <v>57</v>
      </c>
      <c r="M26" s="92" t="s">
        <v>57</v>
      </c>
      <c r="N26" s="92" t="s">
        <v>57</v>
      </c>
      <c r="O26" s="92" t="s">
        <v>57</v>
      </c>
      <c r="P26" s="92" t="s">
        <v>57</v>
      </c>
      <c r="Q26" s="92" t="s">
        <v>57</v>
      </c>
      <c r="R26" s="92" t="s">
        <v>57</v>
      </c>
      <c r="S26" s="92" t="s">
        <v>57</v>
      </c>
      <c r="T26" s="93" t="s">
        <v>1047</v>
      </c>
      <c r="U26" s="92" t="s">
        <v>57</v>
      </c>
      <c r="V26" s="92" t="s">
        <v>57</v>
      </c>
      <c r="W26" s="92" t="s">
        <v>57</v>
      </c>
      <c r="X26" s="92" t="s">
        <v>57</v>
      </c>
      <c r="Y26" s="92" t="s">
        <v>57</v>
      </c>
      <c r="Z26" s="93" t="s">
        <v>1047</v>
      </c>
      <c r="AA26" s="92" t="s">
        <v>57</v>
      </c>
      <c r="AB26" s="92" t="s">
        <v>1015</v>
      </c>
      <c r="AC26" s="92" t="s">
        <v>1015</v>
      </c>
      <c r="AD26" s="92" t="s">
        <v>1015</v>
      </c>
      <c r="AE26" s="92" t="s">
        <v>57</v>
      </c>
      <c r="AF26" s="92" t="s">
        <v>57</v>
      </c>
      <c r="AG26" s="93" t="s">
        <v>1047</v>
      </c>
      <c r="AH26" s="93" t="s">
        <v>57</v>
      </c>
      <c r="AI26" s="92" t="s">
        <v>57</v>
      </c>
      <c r="AJ26" s="92" t="s">
        <v>57</v>
      </c>
      <c r="AK26" s="92" t="s">
        <v>57</v>
      </c>
      <c r="AL26" s="92" t="s">
        <v>1015</v>
      </c>
      <c r="AM26" s="92" t="s">
        <v>57</v>
      </c>
      <c r="AN26" s="92" t="s">
        <v>57</v>
      </c>
      <c r="AO26" s="92" t="s">
        <v>57</v>
      </c>
      <c r="AP26" s="92" t="s">
        <v>57</v>
      </c>
      <c r="AQ26" s="92" t="s">
        <v>57</v>
      </c>
      <c r="AR26" s="92" t="s">
        <v>57</v>
      </c>
      <c r="AS26" s="92" t="s">
        <v>57</v>
      </c>
      <c r="AT26" s="92" t="s">
        <v>57</v>
      </c>
      <c r="AU26" s="92" t="s">
        <v>57</v>
      </c>
      <c r="AV26" s="92" t="s">
        <v>57</v>
      </c>
      <c r="AW26" s="92" t="s">
        <v>57</v>
      </c>
      <c r="AX26" s="92" t="s">
        <v>57</v>
      </c>
      <c r="AY26" s="92" t="s">
        <v>57</v>
      </c>
      <c r="AZ26" s="92" t="s">
        <v>57</v>
      </c>
      <c r="BA26" s="92" t="s">
        <v>57</v>
      </c>
      <c r="BB26" s="92" t="s">
        <v>57</v>
      </c>
      <c r="BC26" s="92" t="s">
        <v>57</v>
      </c>
      <c r="BD26" s="92" t="s">
        <v>57</v>
      </c>
      <c r="BE26" s="92" t="s">
        <v>57</v>
      </c>
      <c r="BF26" s="92" t="s">
        <v>57</v>
      </c>
      <c r="BG26" s="92" t="s">
        <v>57</v>
      </c>
      <c r="BH26" s="92" t="s">
        <v>1015</v>
      </c>
      <c r="BI26" s="92" t="s">
        <v>1015</v>
      </c>
      <c r="BJ26" s="92" t="s">
        <v>57</v>
      </c>
      <c r="BK26" s="92" t="s">
        <v>57</v>
      </c>
      <c r="BL26" s="92" t="s">
        <v>57</v>
      </c>
      <c r="BM26" s="92" t="s">
        <v>57</v>
      </c>
      <c r="BN26" s="92" t="s">
        <v>57</v>
      </c>
      <c r="BO26" s="92" t="s">
        <v>57</v>
      </c>
      <c r="BP26" s="92" t="s">
        <v>57</v>
      </c>
      <c r="BQ26" s="92" t="s">
        <v>1015</v>
      </c>
      <c r="BR26" s="92" t="s">
        <v>57</v>
      </c>
      <c r="BS26" s="92" t="s">
        <v>57</v>
      </c>
      <c r="BT26" s="92" t="s">
        <v>57</v>
      </c>
      <c r="BU26" s="92" t="s">
        <v>57</v>
      </c>
      <c r="BV26" s="92" t="s">
        <v>57</v>
      </c>
      <c r="BW26" s="92" t="s">
        <v>57</v>
      </c>
      <c r="BX26" s="92" t="s">
        <v>57</v>
      </c>
      <c r="BY26" s="92" t="s">
        <v>57</v>
      </c>
      <c r="BZ26" s="92" t="s">
        <v>57</v>
      </c>
      <c r="CA26" s="92" t="s">
        <v>57</v>
      </c>
      <c r="CB26" s="92" t="s">
        <v>57</v>
      </c>
      <c r="CC26" s="92" t="s">
        <v>57</v>
      </c>
      <c r="CD26" s="92" t="s">
        <v>57</v>
      </c>
      <c r="CE26" s="92" t="s">
        <v>57</v>
      </c>
      <c r="CF26" s="92" t="s">
        <v>57</v>
      </c>
      <c r="CG26" s="92" t="s">
        <v>57</v>
      </c>
      <c r="CH26" s="92" t="s">
        <v>57</v>
      </c>
      <c r="CI26" s="92" t="s">
        <v>57</v>
      </c>
      <c r="CJ26" s="92" t="s">
        <v>57</v>
      </c>
      <c r="CK26" s="92" t="s">
        <v>57</v>
      </c>
      <c r="CL26" s="92" t="s">
        <v>57</v>
      </c>
      <c r="CM26" s="92" t="s">
        <v>57</v>
      </c>
      <c r="CN26" s="92" t="s">
        <v>57</v>
      </c>
      <c r="CO26" s="92" t="s">
        <v>57</v>
      </c>
      <c r="CP26" s="92" t="s">
        <v>57</v>
      </c>
      <c r="CQ26" s="92" t="s">
        <v>57</v>
      </c>
      <c r="CR26" s="92" t="s">
        <v>57</v>
      </c>
      <c r="CS26" s="92" t="s">
        <v>57</v>
      </c>
      <c r="CT26" s="92" t="s">
        <v>1015</v>
      </c>
      <c r="CU26" s="92" t="s">
        <v>57</v>
      </c>
      <c r="CV26" s="92" t="s">
        <v>57</v>
      </c>
      <c r="CW26" s="92" t="s">
        <v>57</v>
      </c>
      <c r="CX26" s="92" t="s">
        <v>57</v>
      </c>
      <c r="CY26" s="92" t="s">
        <v>57</v>
      </c>
      <c r="CZ26" s="92" t="s">
        <v>1015</v>
      </c>
      <c r="DA26" s="92" t="s">
        <v>57</v>
      </c>
      <c r="DB26" s="92" t="s">
        <v>57</v>
      </c>
      <c r="DC26" s="92" t="s">
        <v>1015</v>
      </c>
      <c r="DD26" s="93" t="s">
        <v>1016</v>
      </c>
      <c r="DE26" s="92" t="s">
        <v>57</v>
      </c>
      <c r="DF26" s="92" t="s">
        <v>57</v>
      </c>
      <c r="DG26" s="92" t="s">
        <v>57</v>
      </c>
      <c r="DH26" s="92" t="s">
        <v>57</v>
      </c>
      <c r="DI26" s="92" t="s">
        <v>57</v>
      </c>
      <c r="DJ26" s="92" t="s">
        <v>57</v>
      </c>
      <c r="DK26" s="92" t="s">
        <v>57</v>
      </c>
      <c r="DL26" s="93" t="s">
        <v>57</v>
      </c>
      <c r="DM26" s="93" t="s">
        <v>57</v>
      </c>
      <c r="DN26" s="93" t="s">
        <v>57</v>
      </c>
      <c r="DO26" s="93" t="s">
        <v>57</v>
      </c>
      <c r="DP26" s="93" t="s">
        <v>57</v>
      </c>
      <c r="DQ26" s="93" t="s">
        <v>57</v>
      </c>
      <c r="DR26" s="93" t="s">
        <v>57</v>
      </c>
      <c r="DS26" s="93" t="s">
        <v>57</v>
      </c>
      <c r="DT26" s="93" t="s">
        <v>57</v>
      </c>
      <c r="DU26" s="93" t="s">
        <v>57</v>
      </c>
      <c r="DV26" s="93" t="s">
        <v>57</v>
      </c>
      <c r="DW26" s="93" t="s">
        <v>57</v>
      </c>
      <c r="DX26" s="93" t="s">
        <v>57</v>
      </c>
      <c r="DY26" s="93" t="s">
        <v>57</v>
      </c>
      <c r="DZ26" s="93" t="s">
        <v>57</v>
      </c>
      <c r="EA26" s="93" t="s">
        <v>57</v>
      </c>
      <c r="EB26" s="93" t="s">
        <v>57</v>
      </c>
      <c r="EC26" s="93" t="s">
        <v>57</v>
      </c>
      <c r="ED26" s="93" t="s">
        <v>57</v>
      </c>
      <c r="EE26" s="93" t="s">
        <v>57</v>
      </c>
      <c r="EF26" s="93" t="s">
        <v>57</v>
      </c>
      <c r="EG26" s="93" t="s">
        <v>57</v>
      </c>
      <c r="EH26" s="93" t="s">
        <v>57</v>
      </c>
      <c r="EI26" s="93" t="s">
        <v>57</v>
      </c>
      <c r="EJ26" s="93" t="s">
        <v>57</v>
      </c>
      <c r="EK26" s="93" t="s">
        <v>57</v>
      </c>
      <c r="EL26" s="93" t="s">
        <v>57</v>
      </c>
      <c r="EM26" s="93" t="s">
        <v>57</v>
      </c>
      <c r="EN26" s="93" t="s">
        <v>57</v>
      </c>
      <c r="EO26" s="93" t="s">
        <v>57</v>
      </c>
      <c r="EP26" s="93" t="s">
        <v>57</v>
      </c>
      <c r="EQ26" s="93" t="s">
        <v>57</v>
      </c>
      <c r="ER26" s="93" t="s">
        <v>57</v>
      </c>
      <c r="ES26" s="93" t="s">
        <v>57</v>
      </c>
      <c r="ET26" s="93" t="s">
        <v>57</v>
      </c>
      <c r="EU26" s="93" t="s">
        <v>57</v>
      </c>
      <c r="EV26" s="93" t="s">
        <v>57</v>
      </c>
      <c r="EW26" s="93" t="s">
        <v>57</v>
      </c>
      <c r="EX26" s="93" t="s">
        <v>57</v>
      </c>
      <c r="EY26" s="93" t="s">
        <v>57</v>
      </c>
      <c r="EZ26" s="93" t="s">
        <v>57</v>
      </c>
      <c r="FA26" s="93" t="s">
        <v>57</v>
      </c>
      <c r="FB26" s="93" t="s">
        <v>57</v>
      </c>
      <c r="FC26" s="93" t="s">
        <v>57</v>
      </c>
      <c r="FD26" s="93" t="s">
        <v>57</v>
      </c>
      <c r="FE26" s="93" t="s">
        <v>57</v>
      </c>
      <c r="FF26" s="93" t="s">
        <v>57</v>
      </c>
      <c r="FG26" s="93" t="s">
        <v>57</v>
      </c>
      <c r="FH26" s="93" t="s">
        <v>57</v>
      </c>
      <c r="FI26" s="93" t="s">
        <v>57</v>
      </c>
      <c r="FJ26" s="93" t="s">
        <v>57</v>
      </c>
      <c r="FK26" s="93" t="s">
        <v>57</v>
      </c>
      <c r="FL26" s="93" t="s">
        <v>57</v>
      </c>
      <c r="FM26" s="93" t="s">
        <v>57</v>
      </c>
      <c r="FN26" s="93" t="s">
        <v>57</v>
      </c>
      <c r="FO26" s="93" t="s">
        <v>57</v>
      </c>
      <c r="FP26" s="93" t="s">
        <v>57</v>
      </c>
      <c r="FQ26" s="93" t="s">
        <v>57</v>
      </c>
      <c r="FR26" s="93" t="s">
        <v>57</v>
      </c>
      <c r="FS26" s="93" t="s">
        <v>57</v>
      </c>
      <c r="FT26" s="93" t="s">
        <v>57</v>
      </c>
      <c r="FU26" s="93" t="s">
        <v>57</v>
      </c>
      <c r="FV26" s="93" t="s">
        <v>57</v>
      </c>
      <c r="FW26" s="93" t="s">
        <v>57</v>
      </c>
      <c r="FX26" s="93" t="s">
        <v>57</v>
      </c>
      <c r="FY26" s="98" t="s">
        <v>1015</v>
      </c>
      <c r="FZ26" s="93" t="s">
        <v>57</v>
      </c>
      <c r="GA26" s="98" t="s">
        <v>1015</v>
      </c>
      <c r="GB26" s="98" t="s">
        <v>1015</v>
      </c>
      <c r="GC26" s="93" t="s">
        <v>57</v>
      </c>
      <c r="GD26" s="93" t="s">
        <v>57</v>
      </c>
      <c r="GE26" s="93" t="s">
        <v>57</v>
      </c>
      <c r="GF26" s="93" t="s">
        <v>57</v>
      </c>
      <c r="GG26" s="93" t="s">
        <v>57</v>
      </c>
      <c r="GH26" s="93" t="s">
        <v>57</v>
      </c>
      <c r="GI26" s="93" t="s">
        <v>57</v>
      </c>
      <c r="GJ26" s="93" t="s">
        <v>57</v>
      </c>
      <c r="GK26" s="93" t="s">
        <v>57</v>
      </c>
      <c r="GL26" s="93" t="s">
        <v>57</v>
      </c>
      <c r="GM26" s="93" t="s">
        <v>57</v>
      </c>
      <c r="GN26" s="93" t="s">
        <v>57</v>
      </c>
      <c r="GO26" s="93" t="s">
        <v>57</v>
      </c>
      <c r="GP26" s="93" t="s">
        <v>57</v>
      </c>
      <c r="GQ26" s="93" t="s">
        <v>57</v>
      </c>
      <c r="GR26" s="93" t="s">
        <v>57</v>
      </c>
      <c r="GS26" s="98" t="s">
        <v>1015</v>
      </c>
      <c r="GT26" s="93" t="s">
        <v>57</v>
      </c>
      <c r="GU26" s="93" t="s">
        <v>57</v>
      </c>
      <c r="GV26" s="93" t="s">
        <v>57</v>
      </c>
      <c r="GW26" s="93" t="s">
        <v>57</v>
      </c>
      <c r="GX26" s="93" t="s">
        <v>57</v>
      </c>
      <c r="GY26" s="93" t="s">
        <v>57</v>
      </c>
      <c r="GZ26" s="93" t="s">
        <v>57</v>
      </c>
      <c r="HA26" s="93" t="s">
        <v>57</v>
      </c>
      <c r="HB26" s="93" t="s">
        <v>57</v>
      </c>
      <c r="HC26" s="93" t="s">
        <v>57</v>
      </c>
      <c r="HD26" s="93" t="s">
        <v>57</v>
      </c>
      <c r="HE26" s="93" t="s">
        <v>57</v>
      </c>
      <c r="HF26" s="93" t="s">
        <v>57</v>
      </c>
      <c r="HG26" s="93" t="s">
        <v>57</v>
      </c>
      <c r="HH26" s="93" t="s">
        <v>57</v>
      </c>
      <c r="HI26" s="93" t="s">
        <v>57</v>
      </c>
      <c r="HJ26" s="93" t="s">
        <v>57</v>
      </c>
      <c r="HK26" s="93" t="s">
        <v>57</v>
      </c>
      <c r="HL26" s="93" t="s">
        <v>57</v>
      </c>
      <c r="HM26" s="93" t="s">
        <v>57</v>
      </c>
      <c r="HN26" s="93" t="s">
        <v>57</v>
      </c>
      <c r="HO26" s="93" t="s">
        <v>57</v>
      </c>
      <c r="HP26" s="93" t="s">
        <v>57</v>
      </c>
      <c r="HQ26" s="93" t="s">
        <v>57</v>
      </c>
      <c r="HR26" s="93" t="s">
        <v>57</v>
      </c>
      <c r="HS26" s="93" t="s">
        <v>57</v>
      </c>
      <c r="HT26" s="93" t="s">
        <v>57</v>
      </c>
      <c r="HU26" s="93" t="s">
        <v>57</v>
      </c>
      <c r="HV26" s="93" t="s">
        <v>57</v>
      </c>
      <c r="HW26" s="93" t="s">
        <v>57</v>
      </c>
      <c r="HX26" s="93" t="s">
        <v>57</v>
      </c>
      <c r="HY26" s="93" t="s">
        <v>57</v>
      </c>
      <c r="HZ26" s="93" t="s">
        <v>57</v>
      </c>
      <c r="IA26" s="93" t="s">
        <v>57</v>
      </c>
      <c r="IB26" s="93" t="s">
        <v>57</v>
      </c>
      <c r="IC26" s="93" t="s">
        <v>57</v>
      </c>
      <c r="ID26" s="93" t="s">
        <v>57</v>
      </c>
      <c r="IE26" s="93" t="s">
        <v>57</v>
      </c>
      <c r="IF26" s="93" t="s">
        <v>57</v>
      </c>
      <c r="IG26" s="93" t="s">
        <v>57</v>
      </c>
      <c r="IH26" s="93" t="s">
        <v>57</v>
      </c>
      <c r="II26" s="93" t="s">
        <v>57</v>
      </c>
      <c r="IJ26" s="93" t="s">
        <v>57</v>
      </c>
      <c r="IK26" s="93" t="s">
        <v>57</v>
      </c>
      <c r="IL26" s="93" t="s">
        <v>57</v>
      </c>
      <c r="IM26" s="93" t="s">
        <v>57</v>
      </c>
      <c r="IN26" s="93" t="s">
        <v>57</v>
      </c>
      <c r="IO26" s="93" t="s">
        <v>57</v>
      </c>
      <c r="IP26" s="93" t="s">
        <v>57</v>
      </c>
      <c r="IQ26" s="93" t="s">
        <v>57</v>
      </c>
      <c r="IR26" s="93" t="s">
        <v>57</v>
      </c>
      <c r="IS26" s="93" t="s">
        <v>57</v>
      </c>
      <c r="IT26" s="93" t="s">
        <v>57</v>
      </c>
      <c r="IU26" s="93" t="s">
        <v>57</v>
      </c>
      <c r="IV26" s="93" t="s">
        <v>57</v>
      </c>
    </row>
    <row r="27" spans="1:256" ht="21" customHeight="1" x14ac:dyDescent="0.2">
      <c r="A27" s="89" t="s">
        <v>1054</v>
      </c>
      <c r="B27" s="92" t="s">
        <v>57</v>
      </c>
      <c r="C27" s="93" t="s">
        <v>57</v>
      </c>
      <c r="D27" s="93" t="s">
        <v>57</v>
      </c>
      <c r="E27" s="93" t="s">
        <v>57</v>
      </c>
      <c r="F27" s="92" t="s">
        <v>1015</v>
      </c>
      <c r="G27" s="93" t="s">
        <v>57</v>
      </c>
      <c r="H27" s="93" t="s">
        <v>57</v>
      </c>
      <c r="I27" s="93" t="s">
        <v>57</v>
      </c>
      <c r="J27" s="93" t="s">
        <v>57</v>
      </c>
      <c r="K27" s="93" t="s">
        <v>57</v>
      </c>
      <c r="L27" s="93" t="s">
        <v>57</v>
      </c>
      <c r="M27" s="93" t="s">
        <v>57</v>
      </c>
      <c r="N27" s="93" t="s">
        <v>57</v>
      </c>
      <c r="O27" s="93" t="s">
        <v>57</v>
      </c>
      <c r="P27" s="93" t="s">
        <v>57</v>
      </c>
      <c r="Q27" s="93" t="s">
        <v>57</v>
      </c>
      <c r="R27" s="92" t="s">
        <v>1015</v>
      </c>
      <c r="S27" s="93" t="s">
        <v>57</v>
      </c>
      <c r="T27" s="93" t="s">
        <v>1047</v>
      </c>
      <c r="U27" s="93" t="s">
        <v>57</v>
      </c>
      <c r="V27" s="93" t="s">
        <v>57</v>
      </c>
      <c r="W27" s="93" t="s">
        <v>57</v>
      </c>
      <c r="X27" s="93" t="s">
        <v>57</v>
      </c>
      <c r="Y27" s="93" t="s">
        <v>57</v>
      </c>
      <c r="Z27" s="93" t="s">
        <v>1047</v>
      </c>
      <c r="AA27" s="93" t="s">
        <v>57</v>
      </c>
      <c r="AB27" s="92" t="s">
        <v>1015</v>
      </c>
      <c r="AC27" s="92" t="s">
        <v>1015</v>
      </c>
      <c r="AD27" s="92" t="s">
        <v>1015</v>
      </c>
      <c r="AE27" s="93" t="s">
        <v>57</v>
      </c>
      <c r="AF27" s="93" t="s">
        <v>57</v>
      </c>
      <c r="AG27" s="93" t="s">
        <v>1047</v>
      </c>
      <c r="AH27" s="93" t="s">
        <v>1047</v>
      </c>
      <c r="AI27" s="93" t="s">
        <v>57</v>
      </c>
      <c r="AJ27" s="93" t="s">
        <v>57</v>
      </c>
      <c r="AK27" s="92" t="s">
        <v>1015</v>
      </c>
      <c r="AL27" s="92" t="s">
        <v>1015</v>
      </c>
      <c r="AM27" s="93" t="s">
        <v>57</v>
      </c>
      <c r="AN27" s="93" t="s">
        <v>1047</v>
      </c>
      <c r="AO27" s="99"/>
      <c r="AP27" s="92" t="s">
        <v>1015</v>
      </c>
      <c r="AQ27" s="93" t="s">
        <v>57</v>
      </c>
      <c r="AR27" s="93" t="s">
        <v>57</v>
      </c>
      <c r="AS27" s="93" t="s">
        <v>57</v>
      </c>
      <c r="AT27" s="93" t="s">
        <v>57</v>
      </c>
      <c r="AU27" s="93" t="s">
        <v>57</v>
      </c>
      <c r="AV27" s="93" t="s">
        <v>57</v>
      </c>
      <c r="AW27" s="93" t="s">
        <v>57</v>
      </c>
      <c r="AX27" s="93" t="s">
        <v>57</v>
      </c>
      <c r="AY27" s="93" t="s">
        <v>57</v>
      </c>
      <c r="AZ27" s="93" t="s">
        <v>57</v>
      </c>
      <c r="BA27" s="92" t="s">
        <v>1015</v>
      </c>
      <c r="BB27" s="93" t="s">
        <v>57</v>
      </c>
      <c r="BC27" s="92" t="s">
        <v>1015</v>
      </c>
      <c r="BD27" s="93" t="s">
        <v>57</v>
      </c>
      <c r="BE27" s="93" t="s">
        <v>57</v>
      </c>
      <c r="BF27" s="93" t="s">
        <v>57</v>
      </c>
      <c r="BG27" s="93" t="s">
        <v>57</v>
      </c>
      <c r="BH27" s="92" t="s">
        <v>1015</v>
      </c>
      <c r="BI27" s="92" t="s">
        <v>1015</v>
      </c>
      <c r="BJ27" s="93" t="s">
        <v>1055</v>
      </c>
      <c r="BK27" s="93" t="s">
        <v>57</v>
      </c>
      <c r="BL27" s="93" t="s">
        <v>57</v>
      </c>
      <c r="BM27" s="93" t="s">
        <v>57</v>
      </c>
      <c r="BN27" s="93" t="s">
        <v>57</v>
      </c>
      <c r="BO27" s="93" t="s">
        <v>57</v>
      </c>
      <c r="BP27" s="93" t="s">
        <v>57</v>
      </c>
      <c r="BQ27" s="93" t="s">
        <v>57</v>
      </c>
      <c r="BR27" s="93" t="s">
        <v>57</v>
      </c>
      <c r="BS27" s="93" t="s">
        <v>57</v>
      </c>
      <c r="BT27" s="93" t="s">
        <v>57</v>
      </c>
      <c r="BU27" s="93" t="s">
        <v>57</v>
      </c>
      <c r="BV27" s="93" t="s">
        <v>57</v>
      </c>
      <c r="BW27" s="92" t="s">
        <v>1015</v>
      </c>
      <c r="BX27" s="93" t="s">
        <v>57</v>
      </c>
      <c r="BY27" s="93" t="s">
        <v>57</v>
      </c>
      <c r="BZ27" s="93" t="s">
        <v>57</v>
      </c>
      <c r="CA27" s="93" t="s">
        <v>57</v>
      </c>
      <c r="CB27" s="93" t="s">
        <v>57</v>
      </c>
      <c r="CC27" s="93" t="s">
        <v>57</v>
      </c>
      <c r="CD27" s="92" t="s">
        <v>1015</v>
      </c>
      <c r="CE27" s="93" t="s">
        <v>57</v>
      </c>
      <c r="CF27" s="93" t="s">
        <v>57</v>
      </c>
      <c r="CG27" s="93" t="s">
        <v>57</v>
      </c>
      <c r="CH27" s="93" t="s">
        <v>57</v>
      </c>
      <c r="CI27" s="93" t="s">
        <v>57</v>
      </c>
      <c r="CJ27" s="93" t="s">
        <v>57</v>
      </c>
      <c r="CK27" s="92" t="s">
        <v>1015</v>
      </c>
      <c r="CL27" s="92" t="s">
        <v>1015</v>
      </c>
      <c r="CM27" s="93" t="s">
        <v>57</v>
      </c>
      <c r="CN27" s="93" t="s">
        <v>57</v>
      </c>
      <c r="CO27" s="93" t="s">
        <v>57</v>
      </c>
      <c r="CP27" s="93" t="s">
        <v>57</v>
      </c>
      <c r="CQ27" s="93" t="s">
        <v>57</v>
      </c>
      <c r="CR27" s="93" t="s">
        <v>57</v>
      </c>
      <c r="CS27" s="93" t="s">
        <v>57</v>
      </c>
      <c r="CT27" s="92" t="s">
        <v>1015</v>
      </c>
      <c r="CU27" s="93" t="s">
        <v>57</v>
      </c>
      <c r="CV27" s="93" t="s">
        <v>57</v>
      </c>
      <c r="CW27" s="93" t="s">
        <v>57</v>
      </c>
      <c r="CX27" s="93" t="s">
        <v>57</v>
      </c>
      <c r="CY27" s="93" t="s">
        <v>57</v>
      </c>
      <c r="CZ27" s="92" t="s">
        <v>1015</v>
      </c>
      <c r="DA27" s="92" t="s">
        <v>1015</v>
      </c>
      <c r="DB27" s="93" t="s">
        <v>57</v>
      </c>
      <c r="DC27" s="93" t="s">
        <v>57</v>
      </c>
      <c r="DD27" s="93" t="s">
        <v>57</v>
      </c>
      <c r="DE27" s="93" t="s">
        <v>57</v>
      </c>
      <c r="DF27" s="93" t="s">
        <v>57</v>
      </c>
      <c r="DG27" s="93" t="s">
        <v>57</v>
      </c>
      <c r="DH27" s="93" t="s">
        <v>57</v>
      </c>
      <c r="DI27" s="93" t="s">
        <v>57</v>
      </c>
      <c r="DJ27" s="93" t="s">
        <v>57</v>
      </c>
      <c r="DK27" s="93" t="s">
        <v>57</v>
      </c>
      <c r="DL27" s="93" t="s">
        <v>57</v>
      </c>
      <c r="DM27" s="93" t="s">
        <v>57</v>
      </c>
      <c r="DN27" s="93" t="s">
        <v>57</v>
      </c>
      <c r="DO27" s="93" t="s">
        <v>57</v>
      </c>
      <c r="DP27" s="93" t="s">
        <v>57</v>
      </c>
      <c r="DQ27" s="93" t="s">
        <v>57</v>
      </c>
      <c r="DR27" s="93" t="s">
        <v>57</v>
      </c>
      <c r="DS27" s="93" t="s">
        <v>57</v>
      </c>
      <c r="DT27" s="93" t="s">
        <v>57</v>
      </c>
      <c r="DU27" s="93" t="s">
        <v>57</v>
      </c>
      <c r="DV27" s="93" t="s">
        <v>57</v>
      </c>
      <c r="DW27" s="98" t="s">
        <v>1015</v>
      </c>
      <c r="DX27" s="93" t="s">
        <v>57</v>
      </c>
      <c r="DY27" s="93" t="s">
        <v>57</v>
      </c>
      <c r="DZ27" s="93" t="s">
        <v>57</v>
      </c>
      <c r="EA27" s="93" t="s">
        <v>57</v>
      </c>
      <c r="EB27" s="93" t="s">
        <v>57</v>
      </c>
      <c r="EC27" s="93" t="s">
        <v>57</v>
      </c>
      <c r="ED27" s="93" t="s">
        <v>57</v>
      </c>
      <c r="EE27" s="93" t="s">
        <v>57</v>
      </c>
      <c r="EF27" s="93" t="s">
        <v>57</v>
      </c>
      <c r="EG27" s="93" t="s">
        <v>57</v>
      </c>
      <c r="EH27" s="93" t="s">
        <v>57</v>
      </c>
      <c r="EI27" s="93" t="s">
        <v>57</v>
      </c>
      <c r="EJ27" s="93" t="s">
        <v>57</v>
      </c>
      <c r="EK27" s="93" t="s">
        <v>57</v>
      </c>
      <c r="EL27" s="93" t="s">
        <v>57</v>
      </c>
      <c r="EM27" s="93" t="s">
        <v>57</v>
      </c>
      <c r="EN27" s="93" t="s">
        <v>57</v>
      </c>
      <c r="EO27" s="93" t="s">
        <v>57</v>
      </c>
      <c r="EP27" s="93" t="s">
        <v>57</v>
      </c>
      <c r="EQ27" s="93" t="s">
        <v>57</v>
      </c>
      <c r="ER27" s="93" t="s">
        <v>57</v>
      </c>
      <c r="ES27" s="93" t="s">
        <v>57</v>
      </c>
      <c r="ET27" s="93" t="s">
        <v>57</v>
      </c>
      <c r="EU27" s="93" t="s">
        <v>57</v>
      </c>
      <c r="EV27" s="93" t="s">
        <v>57</v>
      </c>
      <c r="EW27" s="93" t="s">
        <v>57</v>
      </c>
      <c r="EX27" s="93" t="s">
        <v>57</v>
      </c>
      <c r="EY27" s="93" t="s">
        <v>57</v>
      </c>
      <c r="EZ27" s="93" t="s">
        <v>57</v>
      </c>
      <c r="FA27" s="98" t="s">
        <v>1015</v>
      </c>
      <c r="FB27" s="93" t="s">
        <v>57</v>
      </c>
      <c r="FC27" s="93" t="s">
        <v>57</v>
      </c>
      <c r="FD27" s="93" t="s">
        <v>57</v>
      </c>
      <c r="FE27" s="93" t="s">
        <v>57</v>
      </c>
      <c r="FF27" s="93" t="s">
        <v>57</v>
      </c>
      <c r="FG27" s="93" t="s">
        <v>57</v>
      </c>
      <c r="FH27" s="93" t="s">
        <v>1017</v>
      </c>
      <c r="FI27" s="93" t="s">
        <v>57</v>
      </c>
      <c r="FJ27" s="93" t="s">
        <v>57</v>
      </c>
      <c r="FK27" s="93" t="s">
        <v>57</v>
      </c>
      <c r="FL27" s="93" t="s">
        <v>57</v>
      </c>
      <c r="FM27" s="93" t="s">
        <v>57</v>
      </c>
      <c r="FN27" s="93" t="s">
        <v>57</v>
      </c>
      <c r="FO27" s="93" t="s">
        <v>57</v>
      </c>
      <c r="FP27" s="93" t="s">
        <v>57</v>
      </c>
      <c r="FQ27" s="93" t="s">
        <v>57</v>
      </c>
      <c r="FR27" s="93" t="s">
        <v>57</v>
      </c>
      <c r="FS27" s="93" t="s">
        <v>57</v>
      </c>
      <c r="FT27" s="93" t="s">
        <v>57</v>
      </c>
      <c r="FU27" s="93" t="s">
        <v>57</v>
      </c>
      <c r="FV27" s="93" t="s">
        <v>57</v>
      </c>
      <c r="FW27" s="93" t="s">
        <v>57</v>
      </c>
      <c r="FX27" s="93" t="s">
        <v>57</v>
      </c>
      <c r="FY27" s="98" t="s">
        <v>1015</v>
      </c>
      <c r="FZ27" s="93" t="s">
        <v>57</v>
      </c>
      <c r="GA27" s="98" t="s">
        <v>1015</v>
      </c>
      <c r="GB27" s="98" t="s">
        <v>1015</v>
      </c>
      <c r="GC27" s="98" t="s">
        <v>1015</v>
      </c>
      <c r="GD27" s="93" t="s">
        <v>57</v>
      </c>
      <c r="GE27" s="93" t="s">
        <v>57</v>
      </c>
      <c r="GF27" s="93" t="s">
        <v>57</v>
      </c>
      <c r="GG27" s="93" t="s">
        <v>57</v>
      </c>
      <c r="GH27" s="93" t="s">
        <v>57</v>
      </c>
      <c r="GI27" s="93" t="s">
        <v>57</v>
      </c>
      <c r="GJ27" s="93" t="s">
        <v>57</v>
      </c>
      <c r="GK27" s="93" t="s">
        <v>57</v>
      </c>
      <c r="GL27" s="93" t="s">
        <v>57</v>
      </c>
      <c r="GM27" s="93" t="s">
        <v>57</v>
      </c>
      <c r="GN27" s="93" t="s">
        <v>57</v>
      </c>
      <c r="GO27" s="93" t="s">
        <v>57</v>
      </c>
      <c r="GP27" s="93" t="s">
        <v>57</v>
      </c>
      <c r="GQ27" s="93" t="s">
        <v>57</v>
      </c>
      <c r="GR27" s="93" t="s">
        <v>57</v>
      </c>
      <c r="GS27" s="98" t="s">
        <v>1015</v>
      </c>
      <c r="GT27" s="93" t="s">
        <v>57</v>
      </c>
      <c r="GU27" s="98" t="s">
        <v>1015</v>
      </c>
      <c r="GV27" s="93" t="s">
        <v>57</v>
      </c>
      <c r="GW27" s="93" t="s">
        <v>57</v>
      </c>
      <c r="GX27" s="93" t="s">
        <v>57</v>
      </c>
      <c r="GY27" s="93" t="s">
        <v>57</v>
      </c>
      <c r="GZ27" s="93" t="s">
        <v>57</v>
      </c>
      <c r="HA27" s="93" t="s">
        <v>57</v>
      </c>
      <c r="HB27" s="93" t="s">
        <v>57</v>
      </c>
      <c r="HC27" s="93" t="s">
        <v>57</v>
      </c>
      <c r="HD27" s="93" t="s">
        <v>57</v>
      </c>
      <c r="HE27" s="93" t="s">
        <v>57</v>
      </c>
      <c r="HF27" s="93" t="s">
        <v>57</v>
      </c>
      <c r="HG27" s="93" t="s">
        <v>57</v>
      </c>
      <c r="HH27" s="93" t="s">
        <v>57</v>
      </c>
      <c r="HI27" s="93" t="s">
        <v>57</v>
      </c>
      <c r="HJ27" s="93" t="s">
        <v>57</v>
      </c>
      <c r="HK27" s="93" t="s">
        <v>57</v>
      </c>
      <c r="HL27" s="93" t="s">
        <v>57</v>
      </c>
      <c r="HM27" s="93" t="s">
        <v>57</v>
      </c>
      <c r="HN27" s="93" t="s">
        <v>57</v>
      </c>
      <c r="HO27" s="93" t="s">
        <v>57</v>
      </c>
      <c r="HP27" s="93" t="s">
        <v>57</v>
      </c>
      <c r="HQ27" s="93" t="s">
        <v>57</v>
      </c>
      <c r="HR27" s="93" t="s">
        <v>57</v>
      </c>
      <c r="HS27" s="93" t="s">
        <v>57</v>
      </c>
      <c r="HT27" s="93" t="s">
        <v>57</v>
      </c>
      <c r="HU27" s="93" t="s">
        <v>57</v>
      </c>
      <c r="HV27" s="93" t="s">
        <v>57</v>
      </c>
      <c r="HW27" s="93" t="s">
        <v>57</v>
      </c>
      <c r="HX27" s="93" t="s">
        <v>57</v>
      </c>
      <c r="HY27" s="93" t="s">
        <v>57</v>
      </c>
      <c r="HZ27" s="93" t="s">
        <v>57</v>
      </c>
      <c r="IA27" s="93" t="s">
        <v>57</v>
      </c>
      <c r="IB27" s="93" t="s">
        <v>57</v>
      </c>
      <c r="IC27" s="93" t="s">
        <v>57</v>
      </c>
      <c r="ID27" s="93" t="s">
        <v>57</v>
      </c>
      <c r="IE27" s="93" t="s">
        <v>57</v>
      </c>
      <c r="IF27" s="93" t="s">
        <v>57</v>
      </c>
      <c r="IG27" s="93" t="s">
        <v>57</v>
      </c>
      <c r="IH27" s="93" t="s">
        <v>57</v>
      </c>
      <c r="II27" s="93" t="s">
        <v>57</v>
      </c>
      <c r="IJ27" s="93" t="s">
        <v>57</v>
      </c>
      <c r="IK27" s="93" t="s">
        <v>57</v>
      </c>
      <c r="IL27" s="93" t="s">
        <v>57</v>
      </c>
      <c r="IM27" s="93" t="s">
        <v>57</v>
      </c>
      <c r="IN27" s="93" t="s">
        <v>57</v>
      </c>
      <c r="IO27" s="93" t="s">
        <v>57</v>
      </c>
      <c r="IP27" s="93" t="s">
        <v>57</v>
      </c>
      <c r="IQ27" s="93" t="s">
        <v>57</v>
      </c>
      <c r="IR27" s="93" t="s">
        <v>57</v>
      </c>
      <c r="IS27" s="93" t="s">
        <v>57</v>
      </c>
      <c r="IT27" s="93" t="s">
        <v>57</v>
      </c>
      <c r="IU27" s="93" t="s">
        <v>57</v>
      </c>
      <c r="IV27" s="93" t="s">
        <v>57</v>
      </c>
    </row>
    <row r="28" spans="1:256" ht="21" customHeight="1" x14ac:dyDescent="0.2">
      <c r="A28" s="89"/>
      <c r="B28" s="92" t="s">
        <v>57</v>
      </c>
      <c r="C28" s="92" t="s">
        <v>57</v>
      </c>
      <c r="D28" s="92" t="s">
        <v>57</v>
      </c>
      <c r="E28" s="92" t="s">
        <v>57</v>
      </c>
      <c r="F28" s="92" t="s">
        <v>1015</v>
      </c>
      <c r="G28" s="92" t="s">
        <v>57</v>
      </c>
      <c r="H28" s="92" t="s">
        <v>57</v>
      </c>
      <c r="I28" s="92" t="s">
        <v>57</v>
      </c>
      <c r="J28" s="92" t="s">
        <v>57</v>
      </c>
      <c r="K28" s="92" t="s">
        <v>57</v>
      </c>
      <c r="L28" s="92" t="s">
        <v>57</v>
      </c>
      <c r="M28" s="92" t="s">
        <v>57</v>
      </c>
      <c r="N28" s="92" t="s">
        <v>57</v>
      </c>
      <c r="O28" s="92" t="s">
        <v>57</v>
      </c>
      <c r="P28" s="92" t="s">
        <v>57</v>
      </c>
      <c r="Q28" s="92" t="s">
        <v>57</v>
      </c>
      <c r="R28" s="92" t="s">
        <v>1015</v>
      </c>
      <c r="S28" s="92" t="s">
        <v>57</v>
      </c>
      <c r="T28" s="93" t="s">
        <v>1047</v>
      </c>
      <c r="U28" s="92" t="s">
        <v>57</v>
      </c>
      <c r="V28" s="92" t="s">
        <v>57</v>
      </c>
      <c r="W28" s="92" t="s">
        <v>57</v>
      </c>
      <c r="X28" s="92" t="s">
        <v>57</v>
      </c>
      <c r="Y28" s="92" t="s">
        <v>57</v>
      </c>
      <c r="Z28" s="93" t="s">
        <v>1047</v>
      </c>
      <c r="AA28" s="92" t="s">
        <v>57</v>
      </c>
      <c r="AB28" s="92" t="s">
        <v>1015</v>
      </c>
      <c r="AC28" s="92" t="s">
        <v>1015</v>
      </c>
      <c r="AD28" s="92" t="s">
        <v>1015</v>
      </c>
      <c r="AE28" s="92" t="s">
        <v>57</v>
      </c>
      <c r="AF28" s="92" t="s">
        <v>57</v>
      </c>
      <c r="AG28" s="93" t="s">
        <v>1047</v>
      </c>
      <c r="AH28" s="93" t="s">
        <v>57</v>
      </c>
      <c r="AI28" s="92" t="s">
        <v>57</v>
      </c>
      <c r="AJ28" s="92" t="s">
        <v>57</v>
      </c>
      <c r="AK28" s="92" t="s">
        <v>1015</v>
      </c>
      <c r="AL28" s="92" t="s">
        <v>1015</v>
      </c>
      <c r="AM28" s="92" t="s">
        <v>57</v>
      </c>
      <c r="AN28" s="92" t="s">
        <v>1047</v>
      </c>
      <c r="AO28" s="99"/>
      <c r="AP28" s="92" t="s">
        <v>1015</v>
      </c>
      <c r="AQ28" s="92" t="s">
        <v>57</v>
      </c>
      <c r="AR28" s="92" t="s">
        <v>57</v>
      </c>
      <c r="AS28" s="92" t="s">
        <v>57</v>
      </c>
      <c r="AT28" s="92" t="s">
        <v>57</v>
      </c>
      <c r="AU28" s="92" t="s">
        <v>57</v>
      </c>
      <c r="AV28" s="92" t="s">
        <v>57</v>
      </c>
      <c r="AW28" s="92" t="s">
        <v>57</v>
      </c>
      <c r="AX28" s="92" t="s">
        <v>57</v>
      </c>
      <c r="AY28" s="92" t="s">
        <v>57</v>
      </c>
      <c r="AZ28" s="92" t="s">
        <v>57</v>
      </c>
      <c r="BA28" s="92" t="s">
        <v>1015</v>
      </c>
      <c r="BB28" s="92" t="s">
        <v>57</v>
      </c>
      <c r="BC28" s="92" t="s">
        <v>1015</v>
      </c>
      <c r="BD28" s="92" t="s">
        <v>57</v>
      </c>
      <c r="BE28" s="92" t="s">
        <v>57</v>
      </c>
      <c r="BF28" s="92" t="s">
        <v>57</v>
      </c>
      <c r="BG28" s="92" t="s">
        <v>57</v>
      </c>
      <c r="BH28" s="92" t="s">
        <v>1015</v>
      </c>
      <c r="BI28" s="92" t="s">
        <v>1015</v>
      </c>
      <c r="BJ28" s="92" t="s">
        <v>57</v>
      </c>
      <c r="BK28" s="92" t="s">
        <v>57</v>
      </c>
      <c r="BL28" s="92" t="s">
        <v>57</v>
      </c>
      <c r="BM28" s="92" t="s">
        <v>57</v>
      </c>
      <c r="BN28" s="92" t="s">
        <v>57</v>
      </c>
      <c r="BO28" s="92" t="s">
        <v>57</v>
      </c>
      <c r="BP28" s="92" t="s">
        <v>57</v>
      </c>
      <c r="BQ28" s="92" t="s">
        <v>57</v>
      </c>
      <c r="BR28" s="92" t="s">
        <v>57</v>
      </c>
      <c r="BS28" s="92" t="s">
        <v>57</v>
      </c>
      <c r="BT28" s="92" t="s">
        <v>57</v>
      </c>
      <c r="BU28" s="92" t="s">
        <v>57</v>
      </c>
      <c r="BV28" s="92" t="s">
        <v>57</v>
      </c>
      <c r="BW28" s="92" t="s">
        <v>1015</v>
      </c>
      <c r="BX28" s="92" t="s">
        <v>57</v>
      </c>
      <c r="BY28" s="92" t="s">
        <v>57</v>
      </c>
      <c r="BZ28" s="92" t="s">
        <v>57</v>
      </c>
      <c r="CA28" s="92" t="s">
        <v>57</v>
      </c>
      <c r="CB28" s="92" t="s">
        <v>57</v>
      </c>
      <c r="CC28" s="92" t="s">
        <v>57</v>
      </c>
      <c r="CD28" s="92" t="s">
        <v>1015</v>
      </c>
      <c r="CE28" s="92" t="s">
        <v>57</v>
      </c>
      <c r="CF28" s="92" t="s">
        <v>57</v>
      </c>
      <c r="CG28" s="92" t="s">
        <v>57</v>
      </c>
      <c r="CH28" s="92" t="s">
        <v>57</v>
      </c>
      <c r="CI28" s="92" t="s">
        <v>57</v>
      </c>
      <c r="CJ28" s="92" t="s">
        <v>57</v>
      </c>
      <c r="CK28" s="92" t="s">
        <v>1015</v>
      </c>
      <c r="CL28" s="92" t="s">
        <v>1015</v>
      </c>
      <c r="CM28" s="92" t="s">
        <v>57</v>
      </c>
      <c r="CN28" s="92" t="s">
        <v>57</v>
      </c>
      <c r="CO28" s="92" t="s">
        <v>57</v>
      </c>
      <c r="CP28" s="92" t="s">
        <v>57</v>
      </c>
      <c r="CQ28" s="92" t="s">
        <v>57</v>
      </c>
      <c r="CR28" s="92" t="s">
        <v>57</v>
      </c>
      <c r="CS28" s="92" t="s">
        <v>57</v>
      </c>
      <c r="CT28" s="92" t="s">
        <v>1015</v>
      </c>
      <c r="CU28" s="92" t="s">
        <v>57</v>
      </c>
      <c r="CV28" s="92" t="s">
        <v>57</v>
      </c>
      <c r="CW28" s="92" t="s">
        <v>57</v>
      </c>
      <c r="CX28" s="92" t="s">
        <v>57</v>
      </c>
      <c r="CY28" s="92" t="s">
        <v>57</v>
      </c>
      <c r="CZ28" s="92" t="s">
        <v>1015</v>
      </c>
      <c r="DA28" s="92" t="s">
        <v>1015</v>
      </c>
      <c r="DB28" s="92" t="s">
        <v>57</v>
      </c>
      <c r="DC28" s="92" t="s">
        <v>57</v>
      </c>
      <c r="DD28" s="92" t="s">
        <v>57</v>
      </c>
      <c r="DE28" s="92" t="s">
        <v>57</v>
      </c>
      <c r="DF28" s="92" t="s">
        <v>57</v>
      </c>
      <c r="DG28" s="92" t="s">
        <v>57</v>
      </c>
      <c r="DH28" s="92" t="s">
        <v>57</v>
      </c>
      <c r="DI28" s="92" t="s">
        <v>57</v>
      </c>
      <c r="DJ28" s="92" t="s">
        <v>57</v>
      </c>
      <c r="DK28" s="92" t="s">
        <v>57</v>
      </c>
      <c r="DL28" s="93" t="s">
        <v>57</v>
      </c>
      <c r="DM28" s="93" t="s">
        <v>57</v>
      </c>
      <c r="DN28" s="93" t="s">
        <v>57</v>
      </c>
      <c r="DO28" s="93" t="s">
        <v>57</v>
      </c>
      <c r="DP28" s="93" t="s">
        <v>57</v>
      </c>
      <c r="DQ28" s="93" t="s">
        <v>57</v>
      </c>
      <c r="DR28" s="93" t="s">
        <v>57</v>
      </c>
      <c r="DS28" s="93" t="s">
        <v>57</v>
      </c>
      <c r="DT28" s="93" t="s">
        <v>57</v>
      </c>
      <c r="DU28" s="93" t="s">
        <v>57</v>
      </c>
      <c r="DV28" s="93" t="s">
        <v>57</v>
      </c>
      <c r="DW28" s="93" t="s">
        <v>57</v>
      </c>
      <c r="DX28" s="93" t="s">
        <v>57</v>
      </c>
      <c r="DY28" s="93" t="s">
        <v>57</v>
      </c>
      <c r="DZ28" s="93" t="s">
        <v>57</v>
      </c>
      <c r="EA28" s="93" t="s">
        <v>57</v>
      </c>
      <c r="EB28" s="93" t="s">
        <v>57</v>
      </c>
      <c r="EC28" s="93" t="s">
        <v>57</v>
      </c>
      <c r="ED28" s="93" t="s">
        <v>57</v>
      </c>
      <c r="EE28" s="93" t="s">
        <v>57</v>
      </c>
      <c r="EF28" s="93" t="s">
        <v>57</v>
      </c>
      <c r="EG28" s="93" t="s">
        <v>57</v>
      </c>
      <c r="EH28" s="93" t="s">
        <v>57</v>
      </c>
      <c r="EI28" s="93" t="s">
        <v>57</v>
      </c>
      <c r="EJ28" s="93" t="s">
        <v>57</v>
      </c>
      <c r="EK28" s="93" t="s">
        <v>57</v>
      </c>
      <c r="EL28" s="93" t="s">
        <v>57</v>
      </c>
      <c r="EM28" s="93" t="s">
        <v>57</v>
      </c>
      <c r="EN28" s="93" t="s">
        <v>57</v>
      </c>
      <c r="EO28" s="93" t="s">
        <v>57</v>
      </c>
      <c r="EP28" s="93" t="s">
        <v>57</v>
      </c>
      <c r="EQ28" s="93" t="s">
        <v>57</v>
      </c>
      <c r="ER28" s="93" t="s">
        <v>57</v>
      </c>
      <c r="ES28" s="93" t="s">
        <v>57</v>
      </c>
      <c r="ET28" s="93" t="s">
        <v>57</v>
      </c>
      <c r="EU28" s="93" t="s">
        <v>57</v>
      </c>
      <c r="EV28" s="93" t="s">
        <v>57</v>
      </c>
      <c r="EW28" s="93" t="s">
        <v>57</v>
      </c>
      <c r="EX28" s="93" t="s">
        <v>57</v>
      </c>
      <c r="EY28" s="93" t="s">
        <v>57</v>
      </c>
      <c r="EZ28" s="93" t="s">
        <v>57</v>
      </c>
      <c r="FA28" s="98" t="s">
        <v>1015</v>
      </c>
      <c r="FB28" s="93" t="s">
        <v>57</v>
      </c>
      <c r="FC28" s="93" t="s">
        <v>57</v>
      </c>
      <c r="FD28" s="93" t="s">
        <v>57</v>
      </c>
      <c r="FE28" s="93" t="s">
        <v>57</v>
      </c>
      <c r="FF28" s="93" t="s">
        <v>57</v>
      </c>
      <c r="FG28" s="93" t="s">
        <v>57</v>
      </c>
      <c r="FH28" s="93" t="s">
        <v>1017</v>
      </c>
      <c r="FI28" s="93" t="s">
        <v>57</v>
      </c>
      <c r="FJ28" s="93" t="s">
        <v>57</v>
      </c>
      <c r="FK28" s="93" t="s">
        <v>57</v>
      </c>
      <c r="FL28" s="93" t="s">
        <v>57</v>
      </c>
      <c r="FM28" s="93" t="s">
        <v>57</v>
      </c>
      <c r="FN28" s="93" t="s">
        <v>57</v>
      </c>
      <c r="FO28" s="93" t="s">
        <v>57</v>
      </c>
      <c r="FP28" s="98" t="s">
        <v>1056</v>
      </c>
      <c r="FQ28" s="93" t="s">
        <v>57</v>
      </c>
      <c r="FR28" s="93" t="s">
        <v>57</v>
      </c>
      <c r="FS28" s="93" t="s">
        <v>57</v>
      </c>
      <c r="FT28" s="93" t="s">
        <v>57</v>
      </c>
      <c r="FU28" s="93" t="s">
        <v>57</v>
      </c>
      <c r="FV28" s="93" t="s">
        <v>57</v>
      </c>
      <c r="FW28" s="93" t="s">
        <v>57</v>
      </c>
      <c r="FX28" s="93" t="s">
        <v>57</v>
      </c>
      <c r="FY28" s="98" t="s">
        <v>1015</v>
      </c>
      <c r="FZ28" s="93" t="s">
        <v>57</v>
      </c>
      <c r="GA28" s="98" t="s">
        <v>1015</v>
      </c>
      <c r="GB28" s="98" t="s">
        <v>1015</v>
      </c>
      <c r="GC28" s="98" t="s">
        <v>1015</v>
      </c>
      <c r="GD28" s="93" t="s">
        <v>57</v>
      </c>
      <c r="GE28" s="93" t="s">
        <v>57</v>
      </c>
      <c r="GF28" s="93" t="s">
        <v>57</v>
      </c>
      <c r="GG28" s="93" t="s">
        <v>57</v>
      </c>
      <c r="GH28" s="93" t="s">
        <v>57</v>
      </c>
      <c r="GI28" s="93" t="s">
        <v>57</v>
      </c>
      <c r="GJ28" s="93" t="s">
        <v>57</v>
      </c>
      <c r="GK28" s="93" t="s">
        <v>57</v>
      </c>
      <c r="GL28" s="93" t="s">
        <v>57</v>
      </c>
      <c r="GM28" s="93" t="s">
        <v>57</v>
      </c>
      <c r="GN28" s="93" t="s">
        <v>57</v>
      </c>
      <c r="GO28" s="93" t="s">
        <v>57</v>
      </c>
      <c r="GP28" s="93" t="s">
        <v>57</v>
      </c>
      <c r="GQ28" s="93" t="s">
        <v>57</v>
      </c>
      <c r="GR28" s="93" t="s">
        <v>57</v>
      </c>
      <c r="GS28" s="98" t="s">
        <v>1015</v>
      </c>
      <c r="GT28" s="93" t="s">
        <v>57</v>
      </c>
      <c r="GU28" s="98" t="s">
        <v>1015</v>
      </c>
      <c r="GV28" s="93" t="s">
        <v>57</v>
      </c>
      <c r="GW28" s="93" t="s">
        <v>57</v>
      </c>
      <c r="GX28" s="93" t="s">
        <v>57</v>
      </c>
      <c r="GY28" s="93" t="s">
        <v>57</v>
      </c>
      <c r="GZ28" s="93" t="s">
        <v>57</v>
      </c>
      <c r="HA28" s="93" t="s">
        <v>57</v>
      </c>
      <c r="HB28" s="93" t="s">
        <v>57</v>
      </c>
      <c r="HC28" s="93" t="s">
        <v>57</v>
      </c>
      <c r="HD28" s="93" t="s">
        <v>57</v>
      </c>
      <c r="HE28" s="93" t="s">
        <v>57</v>
      </c>
      <c r="HF28" s="93" t="s">
        <v>57</v>
      </c>
      <c r="HG28" s="93" t="s">
        <v>57</v>
      </c>
      <c r="HH28" s="93" t="s">
        <v>57</v>
      </c>
      <c r="HI28" s="93" t="s">
        <v>57</v>
      </c>
      <c r="HJ28" s="93" t="s">
        <v>57</v>
      </c>
      <c r="HK28" s="93" t="s">
        <v>57</v>
      </c>
      <c r="HL28" s="93" t="s">
        <v>57</v>
      </c>
      <c r="HM28" s="93" t="s">
        <v>57</v>
      </c>
      <c r="HN28" s="93" t="s">
        <v>57</v>
      </c>
      <c r="HO28" s="93" t="s">
        <v>57</v>
      </c>
      <c r="HP28" s="93" t="s">
        <v>57</v>
      </c>
      <c r="HQ28" s="93" t="s">
        <v>57</v>
      </c>
      <c r="HR28" s="93" t="s">
        <v>57</v>
      </c>
      <c r="HS28" s="93" t="s">
        <v>57</v>
      </c>
      <c r="HT28" s="93" t="s">
        <v>57</v>
      </c>
      <c r="HU28" s="93" t="s">
        <v>57</v>
      </c>
      <c r="HV28" s="93" t="s">
        <v>57</v>
      </c>
      <c r="HW28" s="93" t="s">
        <v>57</v>
      </c>
      <c r="HX28" s="93" t="s">
        <v>57</v>
      </c>
      <c r="HY28" s="93" t="s">
        <v>57</v>
      </c>
      <c r="HZ28" s="93" t="s">
        <v>57</v>
      </c>
      <c r="IA28" s="93" t="s">
        <v>57</v>
      </c>
      <c r="IB28" s="93" t="s">
        <v>57</v>
      </c>
      <c r="IC28" s="93" t="s">
        <v>57</v>
      </c>
      <c r="ID28" s="93" t="s">
        <v>57</v>
      </c>
      <c r="IE28" s="93" t="s">
        <v>57</v>
      </c>
      <c r="IF28" s="93" t="s">
        <v>57</v>
      </c>
      <c r="IG28" s="93" t="s">
        <v>57</v>
      </c>
      <c r="IH28" s="93" t="s">
        <v>57</v>
      </c>
      <c r="II28" s="93" t="s">
        <v>57</v>
      </c>
      <c r="IJ28" s="93" t="s">
        <v>57</v>
      </c>
      <c r="IK28" s="93" t="s">
        <v>57</v>
      </c>
      <c r="IL28" s="93" t="s">
        <v>57</v>
      </c>
      <c r="IM28" s="93" t="s">
        <v>57</v>
      </c>
      <c r="IN28" s="93" t="s">
        <v>57</v>
      </c>
      <c r="IO28" s="93" t="s">
        <v>57</v>
      </c>
      <c r="IP28" s="93" t="s">
        <v>57</v>
      </c>
      <c r="IQ28" s="93" t="s">
        <v>57</v>
      </c>
      <c r="IR28" s="93" t="s">
        <v>57</v>
      </c>
      <c r="IS28" s="93" t="s">
        <v>57</v>
      </c>
      <c r="IT28" s="93" t="s">
        <v>57</v>
      </c>
      <c r="IU28" s="93" t="s">
        <v>57</v>
      </c>
      <c r="IV28" s="93" t="s">
        <v>57</v>
      </c>
    </row>
    <row r="29" spans="1:256" ht="21" customHeight="1" x14ac:dyDescent="0.2">
      <c r="A29" s="89"/>
      <c r="B29" s="92" t="s">
        <v>57</v>
      </c>
      <c r="C29" s="92" t="s">
        <v>57</v>
      </c>
      <c r="D29" s="92" t="s">
        <v>57</v>
      </c>
      <c r="E29" s="92" t="s">
        <v>57</v>
      </c>
      <c r="F29" s="92" t="s">
        <v>1015</v>
      </c>
      <c r="G29" s="92" t="s">
        <v>57</v>
      </c>
      <c r="H29" s="92" t="s">
        <v>57</v>
      </c>
      <c r="I29" s="92" t="s">
        <v>57</v>
      </c>
      <c r="J29" s="92" t="s">
        <v>57</v>
      </c>
      <c r="K29" s="92" t="s">
        <v>57</v>
      </c>
      <c r="L29" s="92" t="s">
        <v>57</v>
      </c>
      <c r="M29" s="92" t="s">
        <v>57</v>
      </c>
      <c r="N29" s="92" t="s">
        <v>57</v>
      </c>
      <c r="O29" s="92" t="s">
        <v>57</v>
      </c>
      <c r="P29" s="92" t="s">
        <v>57</v>
      </c>
      <c r="Q29" s="92" t="s">
        <v>57</v>
      </c>
      <c r="R29" s="92" t="s">
        <v>1015</v>
      </c>
      <c r="S29" s="92" t="s">
        <v>57</v>
      </c>
      <c r="T29" s="93" t="s">
        <v>1047</v>
      </c>
      <c r="U29" s="92" t="s">
        <v>57</v>
      </c>
      <c r="V29" s="92" t="s">
        <v>57</v>
      </c>
      <c r="W29" s="92" t="s">
        <v>57</v>
      </c>
      <c r="X29" s="92" t="s">
        <v>57</v>
      </c>
      <c r="Y29" s="92" t="s">
        <v>57</v>
      </c>
      <c r="Z29" s="93" t="s">
        <v>1047</v>
      </c>
      <c r="AA29" s="92" t="s">
        <v>57</v>
      </c>
      <c r="AB29" s="92" t="s">
        <v>1015</v>
      </c>
      <c r="AC29" s="92" t="s">
        <v>1015</v>
      </c>
      <c r="AD29" s="92" t="s">
        <v>1015</v>
      </c>
      <c r="AE29" s="92" t="s">
        <v>57</v>
      </c>
      <c r="AF29" s="92" t="s">
        <v>57</v>
      </c>
      <c r="AG29" s="93" t="s">
        <v>1047</v>
      </c>
      <c r="AH29" s="93" t="s">
        <v>57</v>
      </c>
      <c r="AI29" s="92" t="s">
        <v>57</v>
      </c>
      <c r="AJ29" s="92" t="s">
        <v>57</v>
      </c>
      <c r="AK29" s="92" t="s">
        <v>1015</v>
      </c>
      <c r="AL29" s="92" t="s">
        <v>1015</v>
      </c>
      <c r="AM29" s="92" t="s">
        <v>57</v>
      </c>
      <c r="AN29" s="92" t="s">
        <v>1047</v>
      </c>
      <c r="AO29" s="99"/>
      <c r="AP29" s="92" t="s">
        <v>1015</v>
      </c>
      <c r="AQ29" s="92" t="s">
        <v>57</v>
      </c>
      <c r="AR29" s="92" t="s">
        <v>57</v>
      </c>
      <c r="AS29" s="92" t="s">
        <v>57</v>
      </c>
      <c r="AT29" s="92" t="s">
        <v>57</v>
      </c>
      <c r="AU29" s="92" t="s">
        <v>57</v>
      </c>
      <c r="AV29" s="92" t="s">
        <v>57</v>
      </c>
      <c r="AW29" s="92" t="s">
        <v>57</v>
      </c>
      <c r="AX29" s="92" t="s">
        <v>57</v>
      </c>
      <c r="AY29" s="92" t="s">
        <v>57</v>
      </c>
      <c r="AZ29" s="92" t="s">
        <v>57</v>
      </c>
      <c r="BA29" s="92" t="s">
        <v>1015</v>
      </c>
      <c r="BB29" s="92" t="s">
        <v>57</v>
      </c>
      <c r="BC29" s="92" t="s">
        <v>1015</v>
      </c>
      <c r="BD29" s="92" t="s">
        <v>57</v>
      </c>
      <c r="BE29" s="92" t="s">
        <v>57</v>
      </c>
      <c r="BF29" s="92" t="s">
        <v>57</v>
      </c>
      <c r="BG29" s="92" t="s">
        <v>57</v>
      </c>
      <c r="BH29" s="92" t="s">
        <v>1015</v>
      </c>
      <c r="BI29" s="92" t="s">
        <v>1015</v>
      </c>
      <c r="BJ29" s="92" t="s">
        <v>57</v>
      </c>
      <c r="BK29" s="92" t="s">
        <v>57</v>
      </c>
      <c r="BL29" s="92" t="s">
        <v>57</v>
      </c>
      <c r="BM29" s="92" t="s">
        <v>57</v>
      </c>
      <c r="BN29" s="92" t="s">
        <v>57</v>
      </c>
      <c r="BO29" s="92" t="s">
        <v>57</v>
      </c>
      <c r="BP29" s="92" t="s">
        <v>57</v>
      </c>
      <c r="BQ29" s="92" t="s">
        <v>57</v>
      </c>
      <c r="BR29" s="92" t="s">
        <v>57</v>
      </c>
      <c r="BS29" s="92" t="s">
        <v>57</v>
      </c>
      <c r="BT29" s="92" t="s">
        <v>57</v>
      </c>
      <c r="BU29" s="92" t="s">
        <v>57</v>
      </c>
      <c r="BV29" s="92" t="s">
        <v>57</v>
      </c>
      <c r="BW29" s="92" t="s">
        <v>1015</v>
      </c>
      <c r="BX29" s="92" t="s">
        <v>57</v>
      </c>
      <c r="BY29" s="92" t="s">
        <v>57</v>
      </c>
      <c r="BZ29" s="92" t="s">
        <v>57</v>
      </c>
      <c r="CA29" s="92" t="s">
        <v>57</v>
      </c>
      <c r="CB29" s="92" t="s">
        <v>57</v>
      </c>
      <c r="CC29" s="92" t="s">
        <v>57</v>
      </c>
      <c r="CD29" s="92" t="s">
        <v>1015</v>
      </c>
      <c r="CE29" s="92" t="s">
        <v>57</v>
      </c>
      <c r="CF29" s="92" t="s">
        <v>57</v>
      </c>
      <c r="CG29" s="92" t="s">
        <v>57</v>
      </c>
      <c r="CH29" s="92" t="s">
        <v>57</v>
      </c>
      <c r="CI29" s="92" t="s">
        <v>57</v>
      </c>
      <c r="CJ29" s="92" t="s">
        <v>57</v>
      </c>
      <c r="CK29" s="92" t="s">
        <v>1015</v>
      </c>
      <c r="CL29" s="92" t="s">
        <v>1015</v>
      </c>
      <c r="CM29" s="92" t="s">
        <v>57</v>
      </c>
      <c r="CN29" s="92" t="s">
        <v>57</v>
      </c>
      <c r="CO29" s="92" t="s">
        <v>57</v>
      </c>
      <c r="CP29" s="92" t="s">
        <v>57</v>
      </c>
      <c r="CQ29" s="92" t="s">
        <v>57</v>
      </c>
      <c r="CR29" s="92" t="s">
        <v>57</v>
      </c>
      <c r="CS29" s="92" t="s">
        <v>57</v>
      </c>
      <c r="CT29" s="92" t="s">
        <v>1015</v>
      </c>
      <c r="CU29" s="92" t="s">
        <v>57</v>
      </c>
      <c r="CV29" s="92" t="s">
        <v>57</v>
      </c>
      <c r="CW29" s="92" t="s">
        <v>57</v>
      </c>
      <c r="CX29" s="92" t="s">
        <v>57</v>
      </c>
      <c r="CY29" s="92" t="s">
        <v>57</v>
      </c>
      <c r="CZ29" s="92" t="s">
        <v>1015</v>
      </c>
      <c r="DA29" s="92" t="s">
        <v>1015</v>
      </c>
      <c r="DB29" s="92" t="s">
        <v>57</v>
      </c>
      <c r="DC29" s="92" t="s">
        <v>57</v>
      </c>
      <c r="DD29" s="92" t="s">
        <v>57</v>
      </c>
      <c r="DE29" s="92" t="s">
        <v>57</v>
      </c>
      <c r="DF29" s="92" t="s">
        <v>57</v>
      </c>
      <c r="DG29" s="92" t="s">
        <v>57</v>
      </c>
      <c r="DH29" s="92" t="s">
        <v>57</v>
      </c>
      <c r="DI29" s="92" t="s">
        <v>57</v>
      </c>
      <c r="DJ29" s="92" t="s">
        <v>57</v>
      </c>
      <c r="DK29" s="92" t="s">
        <v>57</v>
      </c>
      <c r="DL29" s="93" t="s">
        <v>57</v>
      </c>
      <c r="DM29" s="93" t="s">
        <v>57</v>
      </c>
      <c r="DN29" s="93" t="s">
        <v>57</v>
      </c>
      <c r="DO29" s="93" t="s">
        <v>57</v>
      </c>
      <c r="DP29" s="93" t="s">
        <v>57</v>
      </c>
      <c r="DQ29" s="93" t="s">
        <v>57</v>
      </c>
      <c r="DR29" s="93" t="s">
        <v>57</v>
      </c>
      <c r="DS29" s="93" t="s">
        <v>57</v>
      </c>
      <c r="DT29" s="93" t="s">
        <v>57</v>
      </c>
      <c r="DU29" s="93" t="s">
        <v>57</v>
      </c>
      <c r="DV29" s="93" t="s">
        <v>57</v>
      </c>
      <c r="DW29" s="93" t="s">
        <v>57</v>
      </c>
      <c r="DX29" s="93" t="s">
        <v>57</v>
      </c>
      <c r="DY29" s="93" t="s">
        <v>57</v>
      </c>
      <c r="DZ29" s="93" t="s">
        <v>57</v>
      </c>
      <c r="EA29" s="93" t="s">
        <v>57</v>
      </c>
      <c r="EB29" s="93" t="s">
        <v>57</v>
      </c>
      <c r="EC29" s="93" t="s">
        <v>57</v>
      </c>
      <c r="ED29" s="93" t="s">
        <v>57</v>
      </c>
      <c r="EE29" s="93" t="s">
        <v>57</v>
      </c>
      <c r="EF29" s="93" t="s">
        <v>57</v>
      </c>
      <c r="EG29" s="93" t="s">
        <v>57</v>
      </c>
      <c r="EH29" s="93" t="s">
        <v>57</v>
      </c>
      <c r="EI29" s="93" t="s">
        <v>57</v>
      </c>
      <c r="EJ29" s="93" t="s">
        <v>57</v>
      </c>
      <c r="EK29" s="93" t="s">
        <v>57</v>
      </c>
      <c r="EL29" s="93" t="s">
        <v>57</v>
      </c>
      <c r="EM29" s="93" t="s">
        <v>57</v>
      </c>
      <c r="EN29" s="93" t="s">
        <v>57</v>
      </c>
      <c r="EO29" s="93" t="s">
        <v>57</v>
      </c>
      <c r="EP29" s="93" t="s">
        <v>57</v>
      </c>
      <c r="EQ29" s="93" t="s">
        <v>57</v>
      </c>
      <c r="ER29" s="93" t="s">
        <v>57</v>
      </c>
      <c r="ES29" s="93" t="s">
        <v>57</v>
      </c>
      <c r="ET29" s="93" t="s">
        <v>57</v>
      </c>
      <c r="EU29" s="93" t="s">
        <v>57</v>
      </c>
      <c r="EV29" s="93" t="s">
        <v>57</v>
      </c>
      <c r="EW29" s="93" t="s">
        <v>57</v>
      </c>
      <c r="EX29" s="93" t="s">
        <v>57</v>
      </c>
      <c r="EY29" s="93" t="s">
        <v>57</v>
      </c>
      <c r="EZ29" s="93" t="s">
        <v>57</v>
      </c>
      <c r="FA29" s="93" t="s">
        <v>57</v>
      </c>
      <c r="FB29" s="93" t="s">
        <v>57</v>
      </c>
      <c r="FC29" s="93" t="s">
        <v>57</v>
      </c>
      <c r="FD29" s="93" t="s">
        <v>57</v>
      </c>
      <c r="FE29" s="93" t="s">
        <v>57</v>
      </c>
      <c r="FF29" s="93" t="s">
        <v>57</v>
      </c>
      <c r="FG29" s="93" t="s">
        <v>57</v>
      </c>
      <c r="FH29" s="93" t="s">
        <v>1017</v>
      </c>
      <c r="FI29" s="93" t="s">
        <v>57</v>
      </c>
      <c r="FJ29" s="93" t="s">
        <v>57</v>
      </c>
      <c r="FK29" s="93" t="s">
        <v>57</v>
      </c>
      <c r="FL29" s="93" t="s">
        <v>57</v>
      </c>
      <c r="FM29" s="93" t="s">
        <v>57</v>
      </c>
      <c r="FN29" s="93" t="s">
        <v>57</v>
      </c>
      <c r="FO29" s="93" t="s">
        <v>57</v>
      </c>
      <c r="FP29" s="93" t="s">
        <v>57</v>
      </c>
      <c r="FQ29" s="93" t="s">
        <v>57</v>
      </c>
      <c r="FR29" s="93" t="s">
        <v>57</v>
      </c>
      <c r="FS29" s="93" t="s">
        <v>57</v>
      </c>
      <c r="FT29" s="93" t="s">
        <v>57</v>
      </c>
      <c r="FU29" s="93" t="s">
        <v>57</v>
      </c>
      <c r="FV29" s="93" t="s">
        <v>57</v>
      </c>
      <c r="FW29" s="93" t="s">
        <v>57</v>
      </c>
      <c r="FX29" s="93" t="s">
        <v>57</v>
      </c>
      <c r="FY29" s="98" t="s">
        <v>1015</v>
      </c>
      <c r="FZ29" s="93" t="s">
        <v>57</v>
      </c>
      <c r="GA29" s="98" t="s">
        <v>1015</v>
      </c>
      <c r="GB29" s="98" t="s">
        <v>1015</v>
      </c>
      <c r="GC29" s="98" t="s">
        <v>1015</v>
      </c>
      <c r="GD29" s="93" t="s">
        <v>57</v>
      </c>
      <c r="GE29" s="93" t="s">
        <v>57</v>
      </c>
      <c r="GF29" s="93" t="s">
        <v>57</v>
      </c>
      <c r="GG29" s="93" t="s">
        <v>57</v>
      </c>
      <c r="GH29" s="93" t="s">
        <v>57</v>
      </c>
      <c r="GI29" s="93" t="s">
        <v>57</v>
      </c>
      <c r="GJ29" s="93" t="s">
        <v>57</v>
      </c>
      <c r="GK29" s="93" t="s">
        <v>57</v>
      </c>
      <c r="GL29" s="93" t="s">
        <v>57</v>
      </c>
      <c r="GM29" s="93" t="s">
        <v>57</v>
      </c>
      <c r="GN29" s="93" t="s">
        <v>57</v>
      </c>
      <c r="GO29" s="93" t="s">
        <v>57</v>
      </c>
      <c r="GP29" s="93" t="s">
        <v>57</v>
      </c>
      <c r="GQ29" s="93" t="s">
        <v>57</v>
      </c>
      <c r="GR29" s="93" t="s">
        <v>57</v>
      </c>
      <c r="GS29" s="98" t="s">
        <v>1015</v>
      </c>
      <c r="GT29" s="93" t="s">
        <v>57</v>
      </c>
      <c r="GU29" s="98" t="s">
        <v>1015</v>
      </c>
      <c r="GV29" s="93" t="s">
        <v>57</v>
      </c>
      <c r="GW29" s="93" t="s">
        <v>57</v>
      </c>
      <c r="GX29" s="93" t="s">
        <v>57</v>
      </c>
      <c r="GY29" s="93" t="s">
        <v>57</v>
      </c>
      <c r="GZ29" s="93" t="s">
        <v>57</v>
      </c>
      <c r="HA29" s="93" t="s">
        <v>57</v>
      </c>
      <c r="HB29" s="93" t="s">
        <v>57</v>
      </c>
      <c r="HC29" s="93" t="s">
        <v>57</v>
      </c>
      <c r="HD29" s="93" t="s">
        <v>57</v>
      </c>
      <c r="HE29" s="93" t="s">
        <v>57</v>
      </c>
      <c r="HF29" s="93" t="s">
        <v>57</v>
      </c>
      <c r="HG29" s="93" t="s">
        <v>57</v>
      </c>
      <c r="HH29" s="93" t="s">
        <v>57</v>
      </c>
      <c r="HI29" s="93" t="s">
        <v>57</v>
      </c>
      <c r="HJ29" s="93" t="s">
        <v>57</v>
      </c>
      <c r="HK29" s="93" t="s">
        <v>57</v>
      </c>
      <c r="HL29" s="93" t="s">
        <v>57</v>
      </c>
      <c r="HM29" s="93" t="s">
        <v>57</v>
      </c>
      <c r="HN29" s="93" t="s">
        <v>57</v>
      </c>
      <c r="HO29" s="93" t="s">
        <v>57</v>
      </c>
      <c r="HP29" s="93" t="s">
        <v>57</v>
      </c>
      <c r="HQ29" s="93" t="s">
        <v>57</v>
      </c>
      <c r="HR29" s="93" t="s">
        <v>57</v>
      </c>
      <c r="HS29" s="93" t="s">
        <v>57</v>
      </c>
      <c r="HT29" s="93" t="s">
        <v>57</v>
      </c>
      <c r="HU29" s="93" t="s">
        <v>57</v>
      </c>
      <c r="HV29" s="93" t="s">
        <v>57</v>
      </c>
      <c r="HW29" s="93" t="s">
        <v>57</v>
      </c>
      <c r="HX29" s="93" t="s">
        <v>57</v>
      </c>
      <c r="HY29" s="93" t="s">
        <v>57</v>
      </c>
      <c r="HZ29" s="93" t="s">
        <v>57</v>
      </c>
      <c r="IA29" s="93" t="s">
        <v>57</v>
      </c>
      <c r="IB29" s="93" t="s">
        <v>57</v>
      </c>
      <c r="IC29" s="93" t="s">
        <v>57</v>
      </c>
      <c r="ID29" s="93" t="s">
        <v>57</v>
      </c>
      <c r="IE29" s="93" t="s">
        <v>57</v>
      </c>
      <c r="IF29" s="93" t="s">
        <v>57</v>
      </c>
      <c r="IG29" s="93" t="s">
        <v>57</v>
      </c>
      <c r="IH29" s="93" t="s">
        <v>57</v>
      </c>
      <c r="II29" s="93" t="s">
        <v>57</v>
      </c>
      <c r="IJ29" s="93" t="s">
        <v>57</v>
      </c>
      <c r="IK29" s="93" t="s">
        <v>57</v>
      </c>
      <c r="IL29" s="93" t="s">
        <v>57</v>
      </c>
      <c r="IM29" s="93" t="s">
        <v>57</v>
      </c>
      <c r="IN29" s="93" t="s">
        <v>57</v>
      </c>
      <c r="IO29" s="93" t="s">
        <v>57</v>
      </c>
      <c r="IP29" s="93" t="s">
        <v>57</v>
      </c>
      <c r="IQ29" s="93" t="s">
        <v>57</v>
      </c>
      <c r="IR29" s="93" t="s">
        <v>57</v>
      </c>
      <c r="IS29" s="93" t="s">
        <v>57</v>
      </c>
      <c r="IT29" s="93" t="s">
        <v>57</v>
      </c>
      <c r="IU29" s="93" t="s">
        <v>57</v>
      </c>
      <c r="IV29" s="93" t="s">
        <v>57</v>
      </c>
    </row>
    <row r="30" spans="1:256" ht="21" customHeight="1" x14ac:dyDescent="0.2">
      <c r="A30" s="92" t="s">
        <v>106</v>
      </c>
      <c r="B30" s="92" t="s">
        <v>57</v>
      </c>
      <c r="C30" s="93" t="s">
        <v>57</v>
      </c>
      <c r="D30" s="93" t="s">
        <v>57</v>
      </c>
      <c r="E30" s="93" t="s">
        <v>57</v>
      </c>
      <c r="F30" s="93" t="s">
        <v>57</v>
      </c>
      <c r="G30" s="93" t="s">
        <v>57</v>
      </c>
      <c r="H30" s="93" t="s">
        <v>57</v>
      </c>
      <c r="I30" s="93" t="s">
        <v>57</v>
      </c>
      <c r="J30" s="93" t="s">
        <v>57</v>
      </c>
      <c r="K30" s="93" t="s">
        <v>57</v>
      </c>
      <c r="L30" s="93" t="s">
        <v>57</v>
      </c>
      <c r="M30" s="93" t="s">
        <v>57</v>
      </c>
      <c r="N30" s="92" t="s">
        <v>1015</v>
      </c>
      <c r="O30" s="93" t="s">
        <v>57</v>
      </c>
      <c r="P30" s="93" t="s">
        <v>57</v>
      </c>
      <c r="Q30" s="93" t="s">
        <v>57</v>
      </c>
      <c r="R30" s="93" t="s">
        <v>57</v>
      </c>
      <c r="S30" s="93" t="s">
        <v>57</v>
      </c>
      <c r="T30" s="93" t="s">
        <v>57</v>
      </c>
      <c r="U30" s="93" t="s">
        <v>57</v>
      </c>
      <c r="V30" s="92" t="s">
        <v>1015</v>
      </c>
      <c r="W30" s="93" t="s">
        <v>57</v>
      </c>
      <c r="X30" s="93" t="s">
        <v>57</v>
      </c>
      <c r="Y30" s="93" t="s">
        <v>57</v>
      </c>
      <c r="Z30" s="93" t="s">
        <v>1016</v>
      </c>
      <c r="AA30" s="93" t="s">
        <v>57</v>
      </c>
      <c r="AB30" s="93" t="s">
        <v>57</v>
      </c>
      <c r="AC30" s="93" t="s">
        <v>57</v>
      </c>
      <c r="AD30" s="93" t="s">
        <v>57</v>
      </c>
      <c r="AE30" s="93" t="s">
        <v>57</v>
      </c>
      <c r="AF30" s="93" t="s">
        <v>57</v>
      </c>
      <c r="AG30" s="93" t="s">
        <v>57</v>
      </c>
      <c r="AH30" s="93" t="s">
        <v>57</v>
      </c>
      <c r="AI30" s="93" t="s">
        <v>57</v>
      </c>
      <c r="AJ30" s="93" t="s">
        <v>57</v>
      </c>
      <c r="AK30" s="93" t="s">
        <v>57</v>
      </c>
      <c r="AL30" s="93" t="s">
        <v>57</v>
      </c>
      <c r="AM30" s="93" t="s">
        <v>57</v>
      </c>
      <c r="AN30" s="93" t="s">
        <v>57</v>
      </c>
      <c r="AO30" s="93" t="s">
        <v>57</v>
      </c>
      <c r="AP30" s="93" t="s">
        <v>57</v>
      </c>
      <c r="AQ30" s="92" t="s">
        <v>1015</v>
      </c>
      <c r="AR30" s="92" t="s">
        <v>1015</v>
      </c>
      <c r="AS30" s="93" t="s">
        <v>57</v>
      </c>
      <c r="AT30" s="93" t="s">
        <v>57</v>
      </c>
      <c r="AU30" s="93" t="s">
        <v>57</v>
      </c>
      <c r="AV30" s="93" t="s">
        <v>57</v>
      </c>
      <c r="AW30" s="93" t="s">
        <v>57</v>
      </c>
      <c r="AX30" s="93" t="s">
        <v>57</v>
      </c>
      <c r="AY30" s="93" t="s">
        <v>57</v>
      </c>
      <c r="AZ30" s="93" t="s">
        <v>57</v>
      </c>
      <c r="BA30" s="93" t="s">
        <v>57</v>
      </c>
      <c r="BB30" s="93" t="s">
        <v>57</v>
      </c>
      <c r="BC30" s="93" t="s">
        <v>57</v>
      </c>
      <c r="BD30" s="92" t="s">
        <v>1015</v>
      </c>
      <c r="BE30" s="93" t="s">
        <v>57</v>
      </c>
      <c r="BF30" s="93" t="s">
        <v>57</v>
      </c>
      <c r="BG30" s="93" t="s">
        <v>57</v>
      </c>
      <c r="BH30" s="93" t="s">
        <v>57</v>
      </c>
      <c r="BI30" s="93" t="s">
        <v>57</v>
      </c>
      <c r="BJ30" s="93" t="s">
        <v>57</v>
      </c>
      <c r="BK30" s="93" t="s">
        <v>57</v>
      </c>
      <c r="BL30" s="92" t="s">
        <v>1015</v>
      </c>
      <c r="BM30" s="93" t="s">
        <v>57</v>
      </c>
      <c r="BN30" s="93" t="s">
        <v>57</v>
      </c>
      <c r="BO30" s="93" t="s">
        <v>57</v>
      </c>
      <c r="BP30" s="93" t="s">
        <v>57</v>
      </c>
      <c r="BQ30" s="92" t="s">
        <v>1015</v>
      </c>
      <c r="BR30" s="92" t="s">
        <v>1015</v>
      </c>
      <c r="BS30" s="93" t="s">
        <v>57</v>
      </c>
      <c r="BT30" s="93" t="s">
        <v>57</v>
      </c>
      <c r="BU30" s="93" t="s">
        <v>57</v>
      </c>
      <c r="BV30" s="93" t="s">
        <v>57</v>
      </c>
      <c r="BW30" s="92" t="s">
        <v>1015</v>
      </c>
      <c r="BX30" s="92" t="s">
        <v>1015</v>
      </c>
      <c r="BY30" s="92" t="s">
        <v>1015</v>
      </c>
      <c r="BZ30" s="93" t="s">
        <v>57</v>
      </c>
      <c r="CA30" s="93" t="s">
        <v>57</v>
      </c>
      <c r="CB30" s="92" t="s">
        <v>1015</v>
      </c>
      <c r="CC30" s="93" t="s">
        <v>57</v>
      </c>
      <c r="CD30" s="92" t="s">
        <v>1015</v>
      </c>
      <c r="CE30" s="93" t="s">
        <v>57</v>
      </c>
      <c r="CF30" s="92" t="s">
        <v>1015</v>
      </c>
      <c r="CG30" s="93" t="s">
        <v>57</v>
      </c>
      <c r="CH30" s="93" t="s">
        <v>57</v>
      </c>
      <c r="CI30" s="93" t="s">
        <v>57</v>
      </c>
      <c r="CJ30" s="93" t="s">
        <v>57</v>
      </c>
      <c r="CK30" s="93" t="s">
        <v>57</v>
      </c>
      <c r="CL30" s="92" t="s">
        <v>1015</v>
      </c>
      <c r="CM30" s="93" t="s">
        <v>57</v>
      </c>
      <c r="CN30" s="93" t="s">
        <v>57</v>
      </c>
      <c r="CO30" s="92" t="s">
        <v>1015</v>
      </c>
      <c r="CP30" s="93" t="s">
        <v>57</v>
      </c>
      <c r="CQ30" s="93" t="s">
        <v>57</v>
      </c>
      <c r="CR30" s="93" t="s">
        <v>57</v>
      </c>
      <c r="CS30" s="93" t="s">
        <v>57</v>
      </c>
      <c r="CT30" s="92" t="s">
        <v>1015</v>
      </c>
      <c r="CU30" s="92" t="s">
        <v>1015</v>
      </c>
      <c r="CV30" s="93" t="s">
        <v>57</v>
      </c>
      <c r="CW30" s="93" t="s">
        <v>57</v>
      </c>
      <c r="CX30" s="93" t="s">
        <v>57</v>
      </c>
      <c r="CY30" s="93" t="s">
        <v>57</v>
      </c>
      <c r="CZ30" s="93" t="s">
        <v>1047</v>
      </c>
      <c r="DA30" s="93" t="s">
        <v>57</v>
      </c>
      <c r="DB30" s="93" t="s">
        <v>57</v>
      </c>
      <c r="DC30" s="92" t="s">
        <v>1015</v>
      </c>
      <c r="DD30" s="93" t="s">
        <v>57</v>
      </c>
      <c r="DE30" s="93" t="s">
        <v>57</v>
      </c>
      <c r="DF30" s="93" t="s">
        <v>57</v>
      </c>
      <c r="DG30" s="93" t="s">
        <v>57</v>
      </c>
      <c r="DH30" s="93" t="s">
        <v>57</v>
      </c>
      <c r="DI30" s="93" t="s">
        <v>57</v>
      </c>
      <c r="DJ30" s="93" t="s">
        <v>57</v>
      </c>
      <c r="DK30" s="92" t="s">
        <v>1015</v>
      </c>
      <c r="DL30" s="93" t="s">
        <v>57</v>
      </c>
      <c r="DM30" s="93" t="s">
        <v>57</v>
      </c>
      <c r="DN30" s="93" t="s">
        <v>57</v>
      </c>
      <c r="DO30" s="93" t="s">
        <v>57</v>
      </c>
      <c r="DP30" s="93" t="s">
        <v>57</v>
      </c>
      <c r="DQ30" s="93" t="s">
        <v>57</v>
      </c>
      <c r="DR30" s="93" t="s">
        <v>57</v>
      </c>
      <c r="DS30" s="93" t="s">
        <v>57</v>
      </c>
      <c r="DT30" s="93" t="s">
        <v>57</v>
      </c>
      <c r="DU30" s="93" t="s">
        <v>57</v>
      </c>
      <c r="DV30" s="93" t="s">
        <v>57</v>
      </c>
      <c r="DW30" s="93" t="s">
        <v>57</v>
      </c>
      <c r="DX30" s="93" t="s">
        <v>57</v>
      </c>
      <c r="DY30" s="93" t="s">
        <v>57</v>
      </c>
      <c r="DZ30" s="93" t="s">
        <v>57</v>
      </c>
      <c r="EA30" s="93" t="s">
        <v>57</v>
      </c>
      <c r="EB30" s="93" t="s">
        <v>57</v>
      </c>
      <c r="EC30" s="93" t="s">
        <v>57</v>
      </c>
      <c r="ED30" s="98" t="s">
        <v>1015</v>
      </c>
      <c r="EE30" s="98" t="s">
        <v>1015</v>
      </c>
      <c r="EF30" s="98" t="s">
        <v>1015</v>
      </c>
      <c r="EG30" s="93" t="s">
        <v>57</v>
      </c>
      <c r="EH30" s="98" t="s">
        <v>1015</v>
      </c>
      <c r="EI30" s="93" t="s">
        <v>57</v>
      </c>
      <c r="EJ30" s="93" t="s">
        <v>57</v>
      </c>
      <c r="EK30" s="98" t="s">
        <v>1015</v>
      </c>
      <c r="EL30" s="93" t="s">
        <v>57</v>
      </c>
      <c r="EM30" s="93" t="s">
        <v>57</v>
      </c>
      <c r="EN30" s="93" t="s">
        <v>57</v>
      </c>
      <c r="EO30" s="93" t="s">
        <v>57</v>
      </c>
      <c r="EP30" s="93" t="s">
        <v>57</v>
      </c>
      <c r="EQ30" s="93" t="s">
        <v>57</v>
      </c>
      <c r="ER30" s="93" t="s">
        <v>57</v>
      </c>
      <c r="ES30" s="93" t="s">
        <v>57</v>
      </c>
      <c r="ET30" s="93" t="s">
        <v>57</v>
      </c>
      <c r="EU30" s="93" t="s">
        <v>57</v>
      </c>
      <c r="EV30" s="93" t="s">
        <v>57</v>
      </c>
      <c r="EW30" s="93" t="s">
        <v>57</v>
      </c>
      <c r="EX30" s="93" t="s">
        <v>57</v>
      </c>
      <c r="EY30" s="98" t="s">
        <v>1015</v>
      </c>
      <c r="EZ30" s="93" t="s">
        <v>57</v>
      </c>
      <c r="FA30" s="93" t="s">
        <v>57</v>
      </c>
      <c r="FB30" s="93" t="s">
        <v>57</v>
      </c>
      <c r="FC30" s="93" t="s">
        <v>57</v>
      </c>
      <c r="FD30" s="93" t="s">
        <v>57</v>
      </c>
      <c r="FE30" s="93" t="s">
        <v>57</v>
      </c>
      <c r="FF30" s="93" t="s">
        <v>57</v>
      </c>
      <c r="FG30" s="93" t="s">
        <v>57</v>
      </c>
      <c r="FH30" s="93" t="s">
        <v>57</v>
      </c>
      <c r="FI30" s="93" t="s">
        <v>57</v>
      </c>
      <c r="FJ30" s="98" t="s">
        <v>1016</v>
      </c>
      <c r="FK30" s="93" t="s">
        <v>57</v>
      </c>
      <c r="FL30" s="93" t="s">
        <v>57</v>
      </c>
      <c r="FM30" s="93" t="s">
        <v>57</v>
      </c>
      <c r="FN30" s="93" t="s">
        <v>57</v>
      </c>
      <c r="FO30" s="93" t="s">
        <v>57</v>
      </c>
      <c r="FP30" s="98" t="s">
        <v>1015</v>
      </c>
      <c r="FQ30" s="98" t="s">
        <v>1015</v>
      </c>
      <c r="FR30" s="93" t="s">
        <v>57</v>
      </c>
      <c r="FS30" s="98" t="s">
        <v>1015</v>
      </c>
      <c r="FT30" s="98" t="s">
        <v>1015</v>
      </c>
      <c r="FU30" s="93" t="s">
        <v>57</v>
      </c>
      <c r="FV30" s="98" t="s">
        <v>1015</v>
      </c>
      <c r="FW30" s="93" t="s">
        <v>57</v>
      </c>
      <c r="FX30" s="93" t="s">
        <v>57</v>
      </c>
      <c r="FY30" s="98" t="s">
        <v>1015</v>
      </c>
      <c r="FZ30" s="98" t="s">
        <v>1015</v>
      </c>
      <c r="GA30" s="98" t="s">
        <v>1047</v>
      </c>
      <c r="GB30" s="98" t="s">
        <v>1047</v>
      </c>
      <c r="GC30" s="93" t="s">
        <v>57</v>
      </c>
      <c r="GD30" s="93" t="s">
        <v>57</v>
      </c>
      <c r="GE30" s="93" t="s">
        <v>57</v>
      </c>
      <c r="GF30" s="93" t="s">
        <v>57</v>
      </c>
      <c r="GG30" s="93" t="s">
        <v>57</v>
      </c>
      <c r="GH30" s="93" t="s">
        <v>57</v>
      </c>
      <c r="GI30" s="93" t="s">
        <v>57</v>
      </c>
      <c r="GJ30" s="93" t="s">
        <v>57</v>
      </c>
      <c r="GK30" s="93" t="s">
        <v>57</v>
      </c>
      <c r="GL30" s="93" t="s">
        <v>57</v>
      </c>
      <c r="GM30" s="93" t="s">
        <v>57</v>
      </c>
      <c r="GN30" s="93" t="s">
        <v>57</v>
      </c>
      <c r="GO30" s="93" t="s">
        <v>57</v>
      </c>
      <c r="GP30" s="93" t="s">
        <v>57</v>
      </c>
      <c r="GQ30" s="93" t="s">
        <v>57</v>
      </c>
      <c r="GR30" s="93" t="s">
        <v>57</v>
      </c>
      <c r="GS30" s="98" t="s">
        <v>1047</v>
      </c>
      <c r="GT30" s="93" t="s">
        <v>57</v>
      </c>
      <c r="GU30" s="98" t="s">
        <v>1015</v>
      </c>
      <c r="GV30" s="93" t="s">
        <v>57</v>
      </c>
      <c r="GW30" s="93" t="s">
        <v>57</v>
      </c>
      <c r="GX30" s="93" t="s">
        <v>57</v>
      </c>
      <c r="GY30" s="93" t="s">
        <v>57</v>
      </c>
      <c r="GZ30" s="93" t="s">
        <v>57</v>
      </c>
      <c r="HA30" s="93" t="s">
        <v>57</v>
      </c>
      <c r="HB30" s="93" t="s">
        <v>57</v>
      </c>
      <c r="HC30" s="93" t="s">
        <v>57</v>
      </c>
      <c r="HD30" s="93" t="s">
        <v>57</v>
      </c>
      <c r="HE30" s="93" t="s">
        <v>57</v>
      </c>
      <c r="HF30" s="93" t="s">
        <v>57</v>
      </c>
      <c r="HG30" s="93" t="s">
        <v>57</v>
      </c>
      <c r="HH30" s="93" t="s">
        <v>57</v>
      </c>
      <c r="HI30" s="93" t="s">
        <v>57</v>
      </c>
      <c r="HJ30" s="93" t="s">
        <v>57</v>
      </c>
      <c r="HK30" s="93" t="s">
        <v>57</v>
      </c>
      <c r="HL30" s="93" t="s">
        <v>57</v>
      </c>
      <c r="HM30" s="93" t="s">
        <v>57</v>
      </c>
      <c r="HN30" s="93" t="s">
        <v>57</v>
      </c>
      <c r="HO30" s="93" t="s">
        <v>57</v>
      </c>
      <c r="HP30" s="93" t="s">
        <v>57</v>
      </c>
      <c r="HQ30" s="93" t="s">
        <v>57</v>
      </c>
      <c r="HR30" s="93" t="s">
        <v>57</v>
      </c>
      <c r="HS30" s="93" t="s">
        <v>57</v>
      </c>
      <c r="HT30" s="93" t="s">
        <v>57</v>
      </c>
      <c r="HU30" s="93" t="s">
        <v>57</v>
      </c>
      <c r="HV30" s="93" t="s">
        <v>57</v>
      </c>
      <c r="HW30" s="93" t="s">
        <v>57</v>
      </c>
      <c r="HX30" s="93" t="s">
        <v>57</v>
      </c>
      <c r="HY30" s="93" t="s">
        <v>57</v>
      </c>
      <c r="HZ30" s="93" t="s">
        <v>57</v>
      </c>
      <c r="IA30" s="93" t="s">
        <v>57</v>
      </c>
      <c r="IB30" s="93" t="s">
        <v>57</v>
      </c>
      <c r="IC30" s="93" t="s">
        <v>57</v>
      </c>
      <c r="ID30" s="93" t="s">
        <v>57</v>
      </c>
      <c r="IE30" s="93" t="s">
        <v>57</v>
      </c>
      <c r="IF30" s="93" t="s">
        <v>57</v>
      </c>
      <c r="IG30" s="93" t="s">
        <v>57</v>
      </c>
      <c r="IH30" s="93" t="s">
        <v>57</v>
      </c>
      <c r="II30" s="93" t="s">
        <v>57</v>
      </c>
      <c r="IJ30" s="93" t="s">
        <v>57</v>
      </c>
      <c r="IK30" s="93" t="s">
        <v>57</v>
      </c>
      <c r="IL30" s="93" t="s">
        <v>57</v>
      </c>
      <c r="IM30" s="93" t="s">
        <v>57</v>
      </c>
      <c r="IN30" s="93" t="s">
        <v>57</v>
      </c>
      <c r="IO30" s="93" t="s">
        <v>57</v>
      </c>
      <c r="IP30" s="93" t="s">
        <v>57</v>
      </c>
      <c r="IQ30" s="93" t="s">
        <v>57</v>
      </c>
      <c r="IR30" s="93" t="s">
        <v>57</v>
      </c>
      <c r="IS30" s="93" t="s">
        <v>57</v>
      </c>
      <c r="IT30" s="93" t="s">
        <v>57</v>
      </c>
      <c r="IU30" s="93" t="s">
        <v>57</v>
      </c>
      <c r="IV30" s="93" t="s">
        <v>57</v>
      </c>
    </row>
    <row r="31" spans="1:256" ht="21" customHeight="1" x14ac:dyDescent="0.2">
      <c r="A31" s="92" t="s">
        <v>108</v>
      </c>
      <c r="B31" s="92" t="s">
        <v>57</v>
      </c>
      <c r="C31" s="93" t="s">
        <v>57</v>
      </c>
      <c r="D31" s="92" t="s">
        <v>1015</v>
      </c>
      <c r="E31" s="93" t="s">
        <v>57</v>
      </c>
      <c r="F31" s="93" t="s">
        <v>57</v>
      </c>
      <c r="G31" s="93" t="s">
        <v>57</v>
      </c>
      <c r="H31" s="93" t="s">
        <v>57</v>
      </c>
      <c r="I31" s="92" t="s">
        <v>1015</v>
      </c>
      <c r="J31" s="92" t="s">
        <v>1015</v>
      </c>
      <c r="K31" s="92" t="s">
        <v>1015</v>
      </c>
      <c r="L31" s="93" t="s">
        <v>57</v>
      </c>
      <c r="M31" s="93" t="s">
        <v>1016</v>
      </c>
      <c r="N31" s="93" t="s">
        <v>57</v>
      </c>
      <c r="O31" s="93" t="s">
        <v>57</v>
      </c>
      <c r="P31" s="92" t="s">
        <v>1015</v>
      </c>
      <c r="Q31" s="93" t="s">
        <v>57</v>
      </c>
      <c r="R31" s="93" t="s">
        <v>57</v>
      </c>
      <c r="S31" s="92" t="s">
        <v>1015</v>
      </c>
      <c r="T31" s="93" t="s">
        <v>57</v>
      </c>
      <c r="U31" s="93" t="s">
        <v>57</v>
      </c>
      <c r="V31" s="93" t="s">
        <v>57</v>
      </c>
      <c r="W31" s="92" t="s">
        <v>1015</v>
      </c>
      <c r="X31" s="93" t="s">
        <v>57</v>
      </c>
      <c r="Y31" s="93" t="s">
        <v>57</v>
      </c>
      <c r="Z31" s="93" t="s">
        <v>57</v>
      </c>
      <c r="AA31" s="93" t="s">
        <v>57</v>
      </c>
      <c r="AB31" s="93" t="s">
        <v>57</v>
      </c>
      <c r="AC31" s="93" t="s">
        <v>57</v>
      </c>
      <c r="AD31" s="93" t="s">
        <v>57</v>
      </c>
      <c r="AE31" s="93" t="s">
        <v>57</v>
      </c>
      <c r="AF31" s="93" t="s">
        <v>57</v>
      </c>
      <c r="AG31" s="93" t="s">
        <v>57</v>
      </c>
      <c r="AH31" s="93" t="s">
        <v>57</v>
      </c>
      <c r="AI31" s="92" t="s">
        <v>1015</v>
      </c>
      <c r="AJ31" s="92" t="s">
        <v>1015</v>
      </c>
      <c r="AK31" s="93" t="s">
        <v>57</v>
      </c>
      <c r="AL31" s="93" t="s">
        <v>57</v>
      </c>
      <c r="AM31" s="93" t="s">
        <v>57</v>
      </c>
      <c r="AN31" s="92" t="s">
        <v>1015</v>
      </c>
      <c r="AO31" s="93" t="s">
        <v>57</v>
      </c>
      <c r="AP31" s="93" t="s">
        <v>57</v>
      </c>
      <c r="AQ31" s="93" t="s">
        <v>57</v>
      </c>
      <c r="AR31" s="93" t="s">
        <v>57</v>
      </c>
      <c r="AS31" s="93" t="s">
        <v>57</v>
      </c>
      <c r="AT31" s="93" t="s">
        <v>57</v>
      </c>
      <c r="AU31" s="93" t="s">
        <v>57</v>
      </c>
      <c r="AV31" s="93" t="s">
        <v>57</v>
      </c>
      <c r="AW31" s="92" t="s">
        <v>1015</v>
      </c>
      <c r="AX31" s="92" t="s">
        <v>1015</v>
      </c>
      <c r="AY31" s="93" t="s">
        <v>57</v>
      </c>
      <c r="AZ31" s="93" t="s">
        <v>57</v>
      </c>
      <c r="BA31" s="92" t="s">
        <v>1015</v>
      </c>
      <c r="BB31" s="93" t="s">
        <v>57</v>
      </c>
      <c r="BC31" s="93" t="s">
        <v>57</v>
      </c>
      <c r="BD31" s="93" t="s">
        <v>57</v>
      </c>
      <c r="BE31" s="92" t="s">
        <v>1015</v>
      </c>
      <c r="BF31" s="93" t="s">
        <v>57</v>
      </c>
      <c r="BG31" s="93" t="s">
        <v>57</v>
      </c>
      <c r="BH31" s="93" t="s">
        <v>57</v>
      </c>
      <c r="BI31" s="93" t="s">
        <v>57</v>
      </c>
      <c r="BJ31" s="92" t="s">
        <v>1015</v>
      </c>
      <c r="BK31" s="93" t="s">
        <v>57</v>
      </c>
      <c r="BL31" s="93" t="s">
        <v>57</v>
      </c>
      <c r="BM31" s="92" t="s">
        <v>1015</v>
      </c>
      <c r="BN31" s="92" t="s">
        <v>1015</v>
      </c>
      <c r="BO31" s="92" t="s">
        <v>1015</v>
      </c>
      <c r="BP31" s="93" t="s">
        <v>57</v>
      </c>
      <c r="BQ31" s="93" t="s">
        <v>57</v>
      </c>
      <c r="BR31" s="93" t="s">
        <v>57</v>
      </c>
      <c r="BS31" s="93" t="s">
        <v>57</v>
      </c>
      <c r="BT31" s="93" t="s">
        <v>57</v>
      </c>
      <c r="BU31" s="93" t="s">
        <v>57</v>
      </c>
      <c r="BV31" s="93" t="s">
        <v>57</v>
      </c>
      <c r="BW31" s="93" t="s">
        <v>57</v>
      </c>
      <c r="BX31" s="93" t="s">
        <v>57</v>
      </c>
      <c r="BY31" s="93" t="s">
        <v>57</v>
      </c>
      <c r="BZ31" s="92" t="s">
        <v>1015</v>
      </c>
      <c r="CA31" s="93" t="s">
        <v>57</v>
      </c>
      <c r="CB31" s="93" t="s">
        <v>57</v>
      </c>
      <c r="CC31" s="92" t="s">
        <v>1015</v>
      </c>
      <c r="CD31" s="93" t="s">
        <v>57</v>
      </c>
      <c r="CE31" s="92" t="s">
        <v>1015</v>
      </c>
      <c r="CF31" s="93" t="s">
        <v>57</v>
      </c>
      <c r="CG31" s="93" t="s">
        <v>57</v>
      </c>
      <c r="CH31" s="93" t="s">
        <v>57</v>
      </c>
      <c r="CI31" s="93" t="s">
        <v>57</v>
      </c>
      <c r="CJ31" s="93" t="s">
        <v>57</v>
      </c>
      <c r="CK31" s="93" t="s">
        <v>57</v>
      </c>
      <c r="CL31" s="93" t="s">
        <v>57</v>
      </c>
      <c r="CM31" s="93" t="s">
        <v>57</v>
      </c>
      <c r="CN31" s="93" t="s">
        <v>57</v>
      </c>
      <c r="CO31" s="92" t="s">
        <v>1015</v>
      </c>
      <c r="CP31" s="93" t="s">
        <v>57</v>
      </c>
      <c r="CQ31" s="93" t="s">
        <v>57</v>
      </c>
      <c r="CR31" s="93" t="s">
        <v>57</v>
      </c>
      <c r="CS31" s="92" t="s">
        <v>1015</v>
      </c>
      <c r="CT31" s="93" t="s">
        <v>57</v>
      </c>
      <c r="CU31" s="93" t="s">
        <v>57</v>
      </c>
      <c r="CV31" s="93" t="s">
        <v>57</v>
      </c>
      <c r="CW31" s="93" t="s">
        <v>57</v>
      </c>
      <c r="CX31" s="93" t="s">
        <v>57</v>
      </c>
      <c r="CY31" s="93" t="s">
        <v>57</v>
      </c>
      <c r="CZ31" s="93" t="s">
        <v>57</v>
      </c>
      <c r="DA31" s="93" t="s">
        <v>57</v>
      </c>
      <c r="DB31" s="93" t="s">
        <v>57</v>
      </c>
      <c r="DC31" s="93" t="s">
        <v>57</v>
      </c>
      <c r="DD31" s="93" t="s">
        <v>57</v>
      </c>
      <c r="DE31" s="92" t="s">
        <v>1015</v>
      </c>
      <c r="DF31" s="93" t="s">
        <v>57</v>
      </c>
      <c r="DG31" s="93" t="s">
        <v>57</v>
      </c>
      <c r="DH31" s="93" t="s">
        <v>57</v>
      </c>
      <c r="DI31" s="93" t="s">
        <v>57</v>
      </c>
      <c r="DJ31" s="92" t="s">
        <v>1015</v>
      </c>
      <c r="DK31" s="93" t="s">
        <v>57</v>
      </c>
      <c r="DL31" s="98" t="s">
        <v>1015</v>
      </c>
      <c r="DM31" s="93" t="s">
        <v>57</v>
      </c>
      <c r="DN31" s="93" t="s">
        <v>57</v>
      </c>
      <c r="DO31" s="93" t="s">
        <v>57</v>
      </c>
      <c r="DP31" s="93" t="s">
        <v>57</v>
      </c>
      <c r="DQ31" s="93" t="s">
        <v>57</v>
      </c>
      <c r="DR31" s="93" t="s">
        <v>57</v>
      </c>
      <c r="DS31" s="93" t="s">
        <v>57</v>
      </c>
      <c r="DT31" s="98" t="s">
        <v>1015</v>
      </c>
      <c r="DU31" s="98" t="s">
        <v>1015</v>
      </c>
      <c r="DV31" s="98" t="s">
        <v>1015</v>
      </c>
      <c r="DW31" s="93" t="s">
        <v>57</v>
      </c>
      <c r="DX31" s="98" t="s">
        <v>1015</v>
      </c>
      <c r="DY31" s="93" t="s">
        <v>57</v>
      </c>
      <c r="DZ31" s="93" t="s">
        <v>57</v>
      </c>
      <c r="EA31" s="93" t="s">
        <v>57</v>
      </c>
      <c r="EB31" s="93" t="s">
        <v>57</v>
      </c>
      <c r="EC31" s="93" t="s">
        <v>57</v>
      </c>
      <c r="ED31" s="93" t="s">
        <v>57</v>
      </c>
      <c r="EE31" s="93" t="s">
        <v>57</v>
      </c>
      <c r="EF31" s="93" t="s">
        <v>57</v>
      </c>
      <c r="EG31" s="93" t="s">
        <v>57</v>
      </c>
      <c r="EH31" s="93" t="s">
        <v>57</v>
      </c>
      <c r="EI31" s="93" t="s">
        <v>57</v>
      </c>
      <c r="EJ31" s="93" t="s">
        <v>57</v>
      </c>
      <c r="EK31" s="93" t="s">
        <v>57</v>
      </c>
      <c r="EL31" s="93" t="s">
        <v>57</v>
      </c>
      <c r="EM31" s="93" t="s">
        <v>57</v>
      </c>
      <c r="EN31" s="93" t="s">
        <v>57</v>
      </c>
      <c r="EO31" s="93" t="s">
        <v>57</v>
      </c>
      <c r="EP31" s="93" t="s">
        <v>57</v>
      </c>
      <c r="EQ31" s="93" t="s">
        <v>57</v>
      </c>
      <c r="ER31" s="93" t="s">
        <v>57</v>
      </c>
      <c r="ES31" s="93" t="s">
        <v>57</v>
      </c>
      <c r="ET31" s="93" t="s">
        <v>57</v>
      </c>
      <c r="EU31" s="93" t="s">
        <v>57</v>
      </c>
      <c r="EV31" s="93" t="s">
        <v>57</v>
      </c>
      <c r="EW31" s="93" t="s">
        <v>57</v>
      </c>
      <c r="EX31" s="93" t="s">
        <v>57</v>
      </c>
      <c r="EY31" s="93" t="s">
        <v>57</v>
      </c>
      <c r="EZ31" s="98" t="s">
        <v>1015</v>
      </c>
      <c r="FA31" s="93" t="s">
        <v>57</v>
      </c>
      <c r="FB31" s="93" t="s">
        <v>57</v>
      </c>
      <c r="FC31" s="98" t="s">
        <v>1016</v>
      </c>
      <c r="FD31" s="93" t="s">
        <v>57</v>
      </c>
      <c r="FE31" s="93" t="s">
        <v>57</v>
      </c>
      <c r="FF31" s="93" t="s">
        <v>57</v>
      </c>
      <c r="FG31" s="98" t="s">
        <v>1016</v>
      </c>
      <c r="FH31" s="98" t="s">
        <v>1015</v>
      </c>
      <c r="FI31" s="98" t="s">
        <v>1016</v>
      </c>
      <c r="FJ31" s="93" t="s">
        <v>57</v>
      </c>
      <c r="FK31" s="98" t="s">
        <v>1015</v>
      </c>
      <c r="FL31" s="93" t="s">
        <v>57</v>
      </c>
      <c r="FM31" s="93" t="s">
        <v>57</v>
      </c>
      <c r="FN31" s="93" t="s">
        <v>57</v>
      </c>
      <c r="FO31" s="93" t="s">
        <v>57</v>
      </c>
      <c r="FP31" s="93" t="s">
        <v>57</v>
      </c>
      <c r="FQ31" s="93" t="s">
        <v>57</v>
      </c>
      <c r="FR31" s="93" t="s">
        <v>57</v>
      </c>
      <c r="FS31" s="93" t="s">
        <v>57</v>
      </c>
      <c r="FT31" s="93" t="s">
        <v>57</v>
      </c>
      <c r="FU31" s="93" t="s">
        <v>57</v>
      </c>
      <c r="FV31" s="93" t="s">
        <v>57</v>
      </c>
      <c r="FW31" s="93" t="s">
        <v>57</v>
      </c>
      <c r="FX31" s="93" t="s">
        <v>57</v>
      </c>
      <c r="FY31" s="93" t="s">
        <v>57</v>
      </c>
      <c r="FZ31" s="93" t="s">
        <v>57</v>
      </c>
      <c r="GA31" s="93" t="s">
        <v>57</v>
      </c>
      <c r="GB31" s="93" t="s">
        <v>57</v>
      </c>
      <c r="GC31" s="98" t="s">
        <v>1015</v>
      </c>
      <c r="GD31" s="98" t="s">
        <v>1016</v>
      </c>
      <c r="GE31" s="93" t="s">
        <v>57</v>
      </c>
      <c r="GF31" s="93" t="s">
        <v>57</v>
      </c>
      <c r="GG31" s="93" t="s">
        <v>57</v>
      </c>
      <c r="GH31" s="93" t="s">
        <v>57</v>
      </c>
      <c r="GI31" s="93" t="s">
        <v>57</v>
      </c>
      <c r="GJ31" s="93" t="s">
        <v>57</v>
      </c>
      <c r="GK31" s="93" t="s">
        <v>57</v>
      </c>
      <c r="GL31" s="93" t="s">
        <v>57</v>
      </c>
      <c r="GM31" s="93" t="s">
        <v>57</v>
      </c>
      <c r="GN31" s="93" t="s">
        <v>57</v>
      </c>
      <c r="GO31" s="98" t="s">
        <v>1015</v>
      </c>
      <c r="GP31" s="93" t="s">
        <v>57</v>
      </c>
      <c r="GQ31" s="93" t="s">
        <v>57</v>
      </c>
      <c r="GR31" s="93" t="s">
        <v>57</v>
      </c>
      <c r="GS31" s="93" t="s">
        <v>57</v>
      </c>
      <c r="GT31" s="93" t="s">
        <v>57</v>
      </c>
      <c r="GU31" s="93" t="s">
        <v>57</v>
      </c>
      <c r="GV31" s="93" t="s">
        <v>57</v>
      </c>
      <c r="GW31" s="93" t="s">
        <v>57</v>
      </c>
      <c r="GX31" s="93" t="s">
        <v>57</v>
      </c>
      <c r="GY31" s="93" t="s">
        <v>57</v>
      </c>
      <c r="GZ31" s="93" t="s">
        <v>57</v>
      </c>
      <c r="HA31" s="93" t="s">
        <v>57</v>
      </c>
      <c r="HB31" s="93" t="s">
        <v>57</v>
      </c>
      <c r="HC31" s="93" t="s">
        <v>57</v>
      </c>
      <c r="HD31" s="93" t="s">
        <v>57</v>
      </c>
      <c r="HE31" s="93" t="s">
        <v>57</v>
      </c>
      <c r="HF31" s="93" t="s">
        <v>57</v>
      </c>
      <c r="HG31" s="93" t="s">
        <v>57</v>
      </c>
      <c r="HH31" s="93" t="s">
        <v>57</v>
      </c>
      <c r="HI31" s="93" t="s">
        <v>57</v>
      </c>
      <c r="HJ31" s="93" t="s">
        <v>57</v>
      </c>
      <c r="HK31" s="93" t="s">
        <v>57</v>
      </c>
      <c r="HL31" s="93" t="s">
        <v>57</v>
      </c>
      <c r="HM31" s="93" t="s">
        <v>57</v>
      </c>
      <c r="HN31" s="93" t="s">
        <v>57</v>
      </c>
      <c r="HO31" s="93" t="s">
        <v>57</v>
      </c>
      <c r="HP31" s="93" t="s">
        <v>57</v>
      </c>
      <c r="HQ31" s="93" t="s">
        <v>57</v>
      </c>
      <c r="HR31" s="93" t="s">
        <v>57</v>
      </c>
      <c r="HS31" s="93" t="s">
        <v>57</v>
      </c>
      <c r="HT31" s="93" t="s">
        <v>57</v>
      </c>
      <c r="HU31" s="93" t="s">
        <v>57</v>
      </c>
      <c r="HV31" s="93" t="s">
        <v>57</v>
      </c>
      <c r="HW31" s="93" t="s">
        <v>57</v>
      </c>
      <c r="HX31" s="93" t="s">
        <v>57</v>
      </c>
      <c r="HY31" s="93" t="s">
        <v>57</v>
      </c>
      <c r="HZ31" s="93" t="s">
        <v>57</v>
      </c>
      <c r="IA31" s="93" t="s">
        <v>57</v>
      </c>
      <c r="IB31" s="93" t="s">
        <v>57</v>
      </c>
      <c r="IC31" s="93" t="s">
        <v>57</v>
      </c>
      <c r="ID31" s="93" t="s">
        <v>57</v>
      </c>
      <c r="IE31" s="93" t="s">
        <v>57</v>
      </c>
      <c r="IF31" s="93" t="s">
        <v>57</v>
      </c>
      <c r="IG31" s="93" t="s">
        <v>57</v>
      </c>
      <c r="IH31" s="93" t="s">
        <v>57</v>
      </c>
      <c r="II31" s="93" t="s">
        <v>57</v>
      </c>
      <c r="IJ31" s="93" t="s">
        <v>57</v>
      </c>
      <c r="IK31" s="93" t="s">
        <v>57</v>
      </c>
      <c r="IL31" s="93" t="s">
        <v>57</v>
      </c>
      <c r="IM31" s="93" t="s">
        <v>57</v>
      </c>
      <c r="IN31" s="93" t="s">
        <v>57</v>
      </c>
      <c r="IO31" s="93" t="s">
        <v>57</v>
      </c>
      <c r="IP31" s="93" t="s">
        <v>57</v>
      </c>
      <c r="IQ31" s="93" t="s">
        <v>57</v>
      </c>
      <c r="IR31" s="93" t="s">
        <v>57</v>
      </c>
      <c r="IS31" s="93" t="s">
        <v>57</v>
      </c>
      <c r="IT31" s="93" t="s">
        <v>57</v>
      </c>
      <c r="IU31" s="93" t="s">
        <v>57</v>
      </c>
      <c r="IV31" s="93" t="s">
        <v>57</v>
      </c>
    </row>
    <row r="32" spans="1:256" ht="21" customHeight="1" x14ac:dyDescent="0.2">
      <c r="A32" s="95" t="s">
        <v>110</v>
      </c>
      <c r="B32" s="92" t="s">
        <v>57</v>
      </c>
      <c r="C32" s="93" t="s">
        <v>57</v>
      </c>
      <c r="D32" s="93" t="s">
        <v>1045</v>
      </c>
      <c r="E32" s="93" t="s">
        <v>1045</v>
      </c>
      <c r="F32" s="93" t="s">
        <v>1045</v>
      </c>
      <c r="G32" s="93" t="s">
        <v>57</v>
      </c>
      <c r="H32" s="93" t="s">
        <v>57</v>
      </c>
      <c r="I32" s="93" t="s">
        <v>1045</v>
      </c>
      <c r="J32" s="93" t="s">
        <v>1045</v>
      </c>
      <c r="K32" s="93" t="s">
        <v>57</v>
      </c>
      <c r="L32" s="93" t="s">
        <v>57</v>
      </c>
      <c r="M32" s="93" t="s">
        <v>1045</v>
      </c>
      <c r="N32" s="93" t="s">
        <v>1045</v>
      </c>
      <c r="O32" s="93" t="s">
        <v>1045</v>
      </c>
      <c r="P32" s="93" t="s">
        <v>57</v>
      </c>
      <c r="Q32" s="93" t="s">
        <v>1045</v>
      </c>
      <c r="R32" s="93" t="s">
        <v>57</v>
      </c>
      <c r="S32" s="93" t="s">
        <v>1045</v>
      </c>
      <c r="T32" s="93" t="s">
        <v>1045</v>
      </c>
      <c r="U32" s="92" t="s">
        <v>1015</v>
      </c>
      <c r="V32" s="93" t="s">
        <v>57</v>
      </c>
      <c r="W32" s="93" t="s">
        <v>1045</v>
      </c>
      <c r="X32" s="93" t="s">
        <v>57</v>
      </c>
      <c r="Y32" s="93" t="s">
        <v>1045</v>
      </c>
      <c r="Z32" s="93" t="s">
        <v>57</v>
      </c>
      <c r="AA32" s="93" t="s">
        <v>57</v>
      </c>
      <c r="AB32" s="93" t="s">
        <v>57</v>
      </c>
      <c r="AC32" s="92" t="s">
        <v>1015</v>
      </c>
      <c r="AD32" s="93" t="s">
        <v>1045</v>
      </c>
      <c r="AE32" s="93" t="s">
        <v>57</v>
      </c>
      <c r="AF32" s="93" t="s">
        <v>1045</v>
      </c>
      <c r="AG32" s="93" t="s">
        <v>1045</v>
      </c>
      <c r="AH32" s="93" t="s">
        <v>1045</v>
      </c>
      <c r="AI32" s="98" t="s">
        <v>1045</v>
      </c>
      <c r="AJ32" s="93" t="s">
        <v>57</v>
      </c>
      <c r="AK32" s="93" t="s">
        <v>1045</v>
      </c>
      <c r="AL32" s="93" t="s">
        <v>1045</v>
      </c>
      <c r="AM32" s="93" t="s">
        <v>1045</v>
      </c>
      <c r="AN32" s="93" t="s">
        <v>1045</v>
      </c>
      <c r="AO32" s="89"/>
      <c r="AP32" s="93" t="s">
        <v>1045</v>
      </c>
      <c r="AQ32" s="93" t="s">
        <v>57</v>
      </c>
      <c r="AR32" s="93" t="s">
        <v>57</v>
      </c>
      <c r="AS32" s="93" t="s">
        <v>1045</v>
      </c>
      <c r="AT32" s="93" t="s">
        <v>1045</v>
      </c>
      <c r="AU32" s="93" t="s">
        <v>1045</v>
      </c>
      <c r="AV32" s="93" t="s">
        <v>57</v>
      </c>
      <c r="AW32" s="93" t="s">
        <v>1045</v>
      </c>
      <c r="AX32" s="92" t="s">
        <v>1015</v>
      </c>
      <c r="AY32" s="93" t="s">
        <v>57</v>
      </c>
      <c r="AZ32" s="93" t="s">
        <v>1045</v>
      </c>
      <c r="BA32" s="93" t="s">
        <v>57</v>
      </c>
      <c r="BB32" s="93" t="s">
        <v>1045</v>
      </c>
      <c r="BC32" s="93" t="s">
        <v>57</v>
      </c>
      <c r="BD32" s="93" t="s">
        <v>57</v>
      </c>
      <c r="BE32" s="93" t="s">
        <v>1045</v>
      </c>
      <c r="BF32" s="93" t="s">
        <v>57</v>
      </c>
      <c r="BG32" s="93" t="s">
        <v>1045</v>
      </c>
      <c r="BH32" s="93" t="s">
        <v>1045</v>
      </c>
      <c r="BI32" s="93" t="s">
        <v>1045</v>
      </c>
      <c r="BJ32" s="93" t="s">
        <v>1045</v>
      </c>
      <c r="BK32" s="93" t="s">
        <v>57</v>
      </c>
      <c r="BL32" s="93" t="s">
        <v>1045</v>
      </c>
      <c r="BM32" s="93" t="s">
        <v>1045</v>
      </c>
      <c r="BN32" s="93" t="s">
        <v>1045</v>
      </c>
      <c r="BO32" s="92" t="s">
        <v>1015</v>
      </c>
      <c r="BP32" s="93" t="s">
        <v>57</v>
      </c>
      <c r="BQ32" s="93" t="s">
        <v>57</v>
      </c>
      <c r="BR32" s="93" t="s">
        <v>57</v>
      </c>
      <c r="BS32" s="89"/>
      <c r="BT32" s="93" t="s">
        <v>1045</v>
      </c>
      <c r="BU32" s="93" t="s">
        <v>57</v>
      </c>
      <c r="BV32" s="93" t="s">
        <v>57</v>
      </c>
      <c r="BW32" s="93" t="s">
        <v>1045</v>
      </c>
      <c r="BX32" s="93" t="s">
        <v>1045</v>
      </c>
      <c r="BY32" s="93" t="s">
        <v>57</v>
      </c>
      <c r="BZ32" s="93" t="s">
        <v>57</v>
      </c>
      <c r="CA32" s="93" t="s">
        <v>1045</v>
      </c>
      <c r="CB32" s="93" t="s">
        <v>1045</v>
      </c>
      <c r="CC32" s="93" t="s">
        <v>1045</v>
      </c>
      <c r="CD32" s="93" t="s">
        <v>57</v>
      </c>
      <c r="CE32" s="93" t="s">
        <v>57</v>
      </c>
      <c r="CF32" s="93" t="s">
        <v>1045</v>
      </c>
      <c r="CG32" s="93" t="s">
        <v>1045</v>
      </c>
      <c r="CH32" s="93" t="s">
        <v>1045</v>
      </c>
      <c r="CI32" s="93" t="s">
        <v>57</v>
      </c>
      <c r="CJ32" s="93" t="s">
        <v>57</v>
      </c>
      <c r="CK32" s="93" t="s">
        <v>1045</v>
      </c>
      <c r="CL32" s="93" t="s">
        <v>57</v>
      </c>
      <c r="CM32" s="93" t="s">
        <v>1045</v>
      </c>
      <c r="CN32" s="93" t="s">
        <v>57</v>
      </c>
      <c r="CO32" s="93" t="s">
        <v>1045</v>
      </c>
      <c r="CP32" s="93" t="s">
        <v>1045</v>
      </c>
      <c r="CQ32" s="93" t="s">
        <v>57</v>
      </c>
      <c r="CR32" s="93" t="s">
        <v>57</v>
      </c>
      <c r="CS32" s="93" t="s">
        <v>1045</v>
      </c>
      <c r="CT32" s="93" t="s">
        <v>57</v>
      </c>
      <c r="CU32" s="93" t="s">
        <v>1045</v>
      </c>
      <c r="CV32" s="93" t="s">
        <v>1045</v>
      </c>
      <c r="CW32" s="93" t="s">
        <v>57</v>
      </c>
      <c r="CX32" s="93" t="s">
        <v>57</v>
      </c>
      <c r="CY32" s="93" t="s">
        <v>1045</v>
      </c>
      <c r="CZ32" s="93" t="s">
        <v>57</v>
      </c>
      <c r="DA32" s="93" t="s">
        <v>1045</v>
      </c>
      <c r="DB32" s="93" t="s">
        <v>57</v>
      </c>
      <c r="DC32" s="93" t="s">
        <v>57</v>
      </c>
      <c r="DD32" s="93" t="s">
        <v>57</v>
      </c>
      <c r="DE32" s="93" t="s">
        <v>1045</v>
      </c>
      <c r="DF32" s="93" t="s">
        <v>1045</v>
      </c>
      <c r="DG32" s="93" t="s">
        <v>1045</v>
      </c>
      <c r="DH32" s="93" t="s">
        <v>1045</v>
      </c>
      <c r="DI32" s="93" t="s">
        <v>1045</v>
      </c>
      <c r="DJ32" s="98" t="s">
        <v>1045</v>
      </c>
      <c r="DK32" s="93" t="s">
        <v>57</v>
      </c>
      <c r="DL32" s="98" t="s">
        <v>1015</v>
      </c>
      <c r="DM32" s="98" t="s">
        <v>1045</v>
      </c>
      <c r="DN32" s="98" t="s">
        <v>1045</v>
      </c>
      <c r="DO32" s="98" t="s">
        <v>1045</v>
      </c>
      <c r="DP32" s="98" t="s">
        <v>1045</v>
      </c>
      <c r="DQ32" s="98" t="s">
        <v>1045</v>
      </c>
      <c r="DR32" s="98" t="s">
        <v>1045</v>
      </c>
      <c r="DS32" s="98" t="s">
        <v>1045</v>
      </c>
      <c r="DT32" s="98" t="s">
        <v>1045</v>
      </c>
      <c r="DU32" s="98" t="s">
        <v>1045</v>
      </c>
      <c r="DV32" s="98" t="s">
        <v>1045</v>
      </c>
      <c r="DW32" s="98" t="s">
        <v>1045</v>
      </c>
      <c r="DX32" s="98" t="s">
        <v>1045</v>
      </c>
      <c r="DY32" s="98" t="s">
        <v>1045</v>
      </c>
      <c r="DZ32" s="98" t="s">
        <v>1045</v>
      </c>
      <c r="EA32" s="98" t="s">
        <v>1045</v>
      </c>
      <c r="EB32" s="93" t="s">
        <v>57</v>
      </c>
      <c r="EC32" s="98" t="s">
        <v>1045</v>
      </c>
      <c r="ED32" s="93" t="s">
        <v>57</v>
      </c>
      <c r="EE32" s="93" t="s">
        <v>57</v>
      </c>
      <c r="EF32" s="93" t="s">
        <v>57</v>
      </c>
      <c r="EG32" s="98" t="s">
        <v>1045</v>
      </c>
      <c r="EH32" s="98" t="s">
        <v>1045</v>
      </c>
      <c r="EI32" s="98" t="s">
        <v>1045</v>
      </c>
      <c r="EJ32" s="93" t="s">
        <v>57</v>
      </c>
      <c r="EK32" s="98" t="s">
        <v>1045</v>
      </c>
      <c r="EL32" s="93" t="s">
        <v>57</v>
      </c>
      <c r="EM32" s="98" t="s">
        <v>1045</v>
      </c>
      <c r="EN32" s="93" t="s">
        <v>57</v>
      </c>
      <c r="EO32" s="93" t="s">
        <v>57</v>
      </c>
      <c r="EP32" s="98" t="s">
        <v>1045</v>
      </c>
      <c r="EQ32" s="98" t="s">
        <v>1045</v>
      </c>
      <c r="ER32" s="98" t="s">
        <v>1045</v>
      </c>
      <c r="ES32" s="98" t="s">
        <v>1045</v>
      </c>
      <c r="ET32" s="98" t="s">
        <v>1045</v>
      </c>
      <c r="EU32" s="93" t="s">
        <v>57</v>
      </c>
      <c r="EV32" s="98" t="s">
        <v>1045</v>
      </c>
      <c r="EW32" s="98" t="s">
        <v>1045</v>
      </c>
      <c r="EX32" s="93" t="s">
        <v>57</v>
      </c>
      <c r="EY32" s="98" t="s">
        <v>1045</v>
      </c>
      <c r="EZ32" s="98" t="s">
        <v>1045</v>
      </c>
      <c r="FA32" s="93" t="s">
        <v>57</v>
      </c>
      <c r="FB32" s="98" t="s">
        <v>1015</v>
      </c>
      <c r="FC32" s="98" t="s">
        <v>1045</v>
      </c>
      <c r="FD32" s="98" t="s">
        <v>1045</v>
      </c>
      <c r="FE32" s="98" t="s">
        <v>1045</v>
      </c>
      <c r="FF32" s="93" t="s">
        <v>57</v>
      </c>
      <c r="FG32" s="93" t="s">
        <v>57</v>
      </c>
      <c r="FH32" s="93" t="s">
        <v>57</v>
      </c>
      <c r="FI32" s="93" t="s">
        <v>57</v>
      </c>
      <c r="FJ32" s="93" t="s">
        <v>57</v>
      </c>
      <c r="FK32" s="98" t="s">
        <v>1045</v>
      </c>
      <c r="FL32" s="93" t="s">
        <v>57</v>
      </c>
      <c r="FM32" s="98" t="s">
        <v>1015</v>
      </c>
      <c r="FN32" s="93" t="s">
        <v>57</v>
      </c>
      <c r="FO32" s="98" t="s">
        <v>1045</v>
      </c>
      <c r="FP32" s="98" t="s">
        <v>1045</v>
      </c>
      <c r="FQ32" s="93" t="s">
        <v>57</v>
      </c>
      <c r="FR32" s="93" t="s">
        <v>57</v>
      </c>
      <c r="FS32" s="93" t="s">
        <v>57</v>
      </c>
      <c r="FT32" s="98" t="s">
        <v>1045</v>
      </c>
      <c r="FU32" s="93" t="s">
        <v>57</v>
      </c>
      <c r="FV32" s="93" t="s">
        <v>57</v>
      </c>
      <c r="FW32" s="98" t="s">
        <v>1045</v>
      </c>
      <c r="FX32" s="93" t="s">
        <v>57</v>
      </c>
      <c r="FY32" s="93" t="s">
        <v>57</v>
      </c>
      <c r="FZ32" s="98" t="s">
        <v>1045</v>
      </c>
      <c r="GA32" s="93" t="s">
        <v>57</v>
      </c>
      <c r="GB32" s="93" t="s">
        <v>57</v>
      </c>
      <c r="GC32" s="93" t="s">
        <v>57</v>
      </c>
      <c r="GD32" s="98" t="s">
        <v>1045</v>
      </c>
      <c r="GE32" s="98" t="s">
        <v>1045</v>
      </c>
      <c r="GF32" s="98" t="s">
        <v>1045</v>
      </c>
      <c r="GG32" s="98" t="s">
        <v>1045</v>
      </c>
      <c r="GH32" s="93" t="s">
        <v>57</v>
      </c>
      <c r="GI32" s="93" t="s">
        <v>57</v>
      </c>
      <c r="GJ32" s="93" t="s">
        <v>57</v>
      </c>
      <c r="GK32" s="93" t="s">
        <v>57</v>
      </c>
      <c r="GL32" s="98" t="s">
        <v>1045</v>
      </c>
      <c r="GM32" s="98" t="s">
        <v>1045</v>
      </c>
      <c r="GN32" s="98" t="s">
        <v>1045</v>
      </c>
      <c r="GO32" s="98" t="s">
        <v>1045</v>
      </c>
      <c r="GP32" s="93" t="s">
        <v>57</v>
      </c>
      <c r="GQ32" s="93" t="s">
        <v>57</v>
      </c>
      <c r="GR32" s="98" t="s">
        <v>1045</v>
      </c>
      <c r="GS32" s="93" t="s">
        <v>57</v>
      </c>
      <c r="GT32" s="93" t="s">
        <v>57</v>
      </c>
      <c r="GU32" s="98" t="s">
        <v>1045</v>
      </c>
      <c r="GV32" s="98" t="s">
        <v>1045</v>
      </c>
      <c r="GW32" s="93" t="s">
        <v>57</v>
      </c>
      <c r="GX32" s="93" t="s">
        <v>57</v>
      </c>
      <c r="GY32" s="93" t="s">
        <v>57</v>
      </c>
      <c r="GZ32" s="93" t="s">
        <v>57</v>
      </c>
      <c r="HA32" s="93" t="s">
        <v>57</v>
      </c>
      <c r="HB32" s="93" t="s">
        <v>57</v>
      </c>
      <c r="HC32" s="93" t="s">
        <v>57</v>
      </c>
      <c r="HD32" s="93" t="s">
        <v>57</v>
      </c>
      <c r="HE32" s="93" t="s">
        <v>57</v>
      </c>
      <c r="HF32" s="93" t="s">
        <v>57</v>
      </c>
      <c r="HG32" s="93" t="s">
        <v>57</v>
      </c>
      <c r="HH32" s="93" t="s">
        <v>57</v>
      </c>
      <c r="HI32" s="93" t="s">
        <v>57</v>
      </c>
      <c r="HJ32" s="93" t="s">
        <v>57</v>
      </c>
      <c r="HK32" s="93" t="s">
        <v>57</v>
      </c>
      <c r="HL32" s="93" t="s">
        <v>57</v>
      </c>
      <c r="HM32" s="93" t="s">
        <v>57</v>
      </c>
      <c r="HN32" s="93" t="s">
        <v>57</v>
      </c>
      <c r="HO32" s="93" t="s">
        <v>57</v>
      </c>
      <c r="HP32" s="93" t="s">
        <v>57</v>
      </c>
      <c r="HQ32" s="93" t="s">
        <v>57</v>
      </c>
      <c r="HR32" s="93" t="s">
        <v>57</v>
      </c>
      <c r="HS32" s="93" t="s">
        <v>57</v>
      </c>
      <c r="HT32" s="93" t="s">
        <v>57</v>
      </c>
      <c r="HU32" s="93" t="s">
        <v>57</v>
      </c>
      <c r="HV32" s="93" t="s">
        <v>57</v>
      </c>
      <c r="HW32" s="93" t="s">
        <v>57</v>
      </c>
      <c r="HX32" s="93" t="s">
        <v>57</v>
      </c>
      <c r="HY32" s="93" t="s">
        <v>57</v>
      </c>
      <c r="HZ32" s="93" t="s">
        <v>57</v>
      </c>
      <c r="IA32" s="93" t="s">
        <v>57</v>
      </c>
      <c r="IB32" s="93" t="s">
        <v>57</v>
      </c>
      <c r="IC32" s="93" t="s">
        <v>57</v>
      </c>
      <c r="ID32" s="93" t="s">
        <v>57</v>
      </c>
      <c r="IE32" s="93" t="s">
        <v>57</v>
      </c>
      <c r="IF32" s="93" t="s">
        <v>57</v>
      </c>
      <c r="IG32" s="93" t="s">
        <v>57</v>
      </c>
      <c r="IH32" s="93" t="s">
        <v>57</v>
      </c>
      <c r="II32" s="93" t="s">
        <v>57</v>
      </c>
      <c r="IJ32" s="93" t="s">
        <v>57</v>
      </c>
      <c r="IK32" s="93" t="s">
        <v>57</v>
      </c>
      <c r="IL32" s="93" t="s">
        <v>57</v>
      </c>
      <c r="IM32" s="93" t="s">
        <v>57</v>
      </c>
      <c r="IN32" s="93" t="s">
        <v>57</v>
      </c>
      <c r="IO32" s="93" t="s">
        <v>57</v>
      </c>
      <c r="IP32" s="93" t="s">
        <v>57</v>
      </c>
      <c r="IQ32" s="93" t="s">
        <v>57</v>
      </c>
      <c r="IR32" s="93" t="s">
        <v>57</v>
      </c>
      <c r="IS32" s="93" t="s">
        <v>57</v>
      </c>
      <c r="IT32" s="93" t="s">
        <v>57</v>
      </c>
      <c r="IU32" s="93" t="s">
        <v>57</v>
      </c>
      <c r="IV32" s="93" t="s">
        <v>57</v>
      </c>
    </row>
    <row r="33" spans="1:256" ht="21" customHeight="1" x14ac:dyDescent="0.2">
      <c r="A33" s="92" t="s">
        <v>113</v>
      </c>
      <c r="B33" s="92" t="s">
        <v>57</v>
      </c>
      <c r="C33" s="92" t="s">
        <v>1015</v>
      </c>
      <c r="D33" s="93" t="s">
        <v>57</v>
      </c>
      <c r="E33" s="93" t="s">
        <v>57</v>
      </c>
      <c r="F33" s="93" t="s">
        <v>57</v>
      </c>
      <c r="G33" s="93" t="s">
        <v>57</v>
      </c>
      <c r="H33" s="92" t="s">
        <v>1015</v>
      </c>
      <c r="I33" s="93" t="s">
        <v>57</v>
      </c>
      <c r="J33" s="93" t="s">
        <v>57</v>
      </c>
      <c r="K33" s="93" t="s">
        <v>57</v>
      </c>
      <c r="L33" s="93" t="s">
        <v>57</v>
      </c>
      <c r="M33" s="93" t="s">
        <v>57</v>
      </c>
      <c r="N33" s="93" t="s">
        <v>57</v>
      </c>
      <c r="O33" s="92" t="s">
        <v>1015</v>
      </c>
      <c r="P33" s="93" t="s">
        <v>57</v>
      </c>
      <c r="Q33" s="93" t="s">
        <v>57</v>
      </c>
      <c r="R33" s="93" t="s">
        <v>57</v>
      </c>
      <c r="S33" s="93" t="s">
        <v>57</v>
      </c>
      <c r="T33" s="93" t="s">
        <v>57</v>
      </c>
      <c r="U33" s="92" t="s">
        <v>1015</v>
      </c>
      <c r="V33" s="93" t="s">
        <v>57</v>
      </c>
      <c r="W33" s="93" t="s">
        <v>57</v>
      </c>
      <c r="X33" s="93" t="s">
        <v>57</v>
      </c>
      <c r="Y33" s="93" t="s">
        <v>57</v>
      </c>
      <c r="Z33" s="92" t="s">
        <v>1015</v>
      </c>
      <c r="AA33" s="93" t="s">
        <v>57</v>
      </c>
      <c r="AB33" s="93" t="s">
        <v>57</v>
      </c>
      <c r="AC33" s="93" t="s">
        <v>57</v>
      </c>
      <c r="AD33" s="93" t="s">
        <v>57</v>
      </c>
      <c r="AE33" s="93" t="s">
        <v>57</v>
      </c>
      <c r="AF33" s="93" t="s">
        <v>57</v>
      </c>
      <c r="AG33" s="93" t="s">
        <v>57</v>
      </c>
      <c r="AH33" s="93" t="s">
        <v>57</v>
      </c>
      <c r="AI33" s="93" t="s">
        <v>57</v>
      </c>
      <c r="AJ33" s="93" t="s">
        <v>57</v>
      </c>
      <c r="AK33" s="93" t="s">
        <v>57</v>
      </c>
      <c r="AL33" s="92" t="s">
        <v>1015</v>
      </c>
      <c r="AM33" s="93" t="s">
        <v>57</v>
      </c>
      <c r="AN33" s="93" t="s">
        <v>57</v>
      </c>
      <c r="AO33" s="93" t="s">
        <v>57</v>
      </c>
      <c r="AP33" s="93" t="s">
        <v>57</v>
      </c>
      <c r="AQ33" s="93" t="s">
        <v>57</v>
      </c>
      <c r="AR33" s="93" t="s">
        <v>57</v>
      </c>
      <c r="AS33" s="92" t="s">
        <v>1015</v>
      </c>
      <c r="AT33" s="93" t="s">
        <v>57</v>
      </c>
      <c r="AU33" s="93" t="s">
        <v>57</v>
      </c>
      <c r="AV33" s="93" t="s">
        <v>57</v>
      </c>
      <c r="AW33" s="93" t="s">
        <v>57</v>
      </c>
      <c r="AX33" s="93" t="s">
        <v>57</v>
      </c>
      <c r="AY33" s="93" t="s">
        <v>57</v>
      </c>
      <c r="AZ33" s="93" t="s">
        <v>57</v>
      </c>
      <c r="BA33" s="92" t="s">
        <v>1015</v>
      </c>
      <c r="BB33" s="89"/>
      <c r="BC33" s="93" t="s">
        <v>57</v>
      </c>
      <c r="BD33" s="92" t="s">
        <v>1015</v>
      </c>
      <c r="BE33" s="93" t="s">
        <v>57</v>
      </c>
      <c r="BF33" s="93" t="s">
        <v>57</v>
      </c>
      <c r="BG33" s="93" t="s">
        <v>57</v>
      </c>
      <c r="BH33" s="93" t="s">
        <v>57</v>
      </c>
      <c r="BI33" s="93" t="s">
        <v>57</v>
      </c>
      <c r="BJ33" s="93" t="s">
        <v>57</v>
      </c>
      <c r="BK33" s="92" t="s">
        <v>1015</v>
      </c>
      <c r="BL33" s="93" t="s">
        <v>57</v>
      </c>
      <c r="BM33" s="93" t="s">
        <v>57</v>
      </c>
      <c r="BN33" s="93" t="s">
        <v>57</v>
      </c>
      <c r="BO33" s="93" t="s">
        <v>57</v>
      </c>
      <c r="BP33" s="93" t="s">
        <v>57</v>
      </c>
      <c r="BQ33" s="93" t="s">
        <v>57</v>
      </c>
      <c r="BR33" s="92" t="s">
        <v>1015</v>
      </c>
      <c r="BS33" s="92" t="s">
        <v>1015</v>
      </c>
      <c r="BT33" s="93" t="s">
        <v>57</v>
      </c>
      <c r="BU33" s="93" t="s">
        <v>57</v>
      </c>
      <c r="BV33" s="93" t="s">
        <v>57</v>
      </c>
      <c r="BW33" s="93" t="s">
        <v>57</v>
      </c>
      <c r="BX33" s="93" t="s">
        <v>57</v>
      </c>
      <c r="BY33" s="92" t="s">
        <v>1015</v>
      </c>
      <c r="BZ33" s="93" t="s">
        <v>57</v>
      </c>
      <c r="CA33" s="93" t="s">
        <v>57</v>
      </c>
      <c r="CB33" s="93" t="s">
        <v>57</v>
      </c>
      <c r="CC33" s="93" t="s">
        <v>57</v>
      </c>
      <c r="CD33" s="93" t="s">
        <v>57</v>
      </c>
      <c r="CE33" s="93" t="s">
        <v>57</v>
      </c>
      <c r="CF33" s="93" t="s">
        <v>57</v>
      </c>
      <c r="CG33" s="93" t="s">
        <v>57</v>
      </c>
      <c r="CH33" s="93" t="s">
        <v>57</v>
      </c>
      <c r="CI33" s="93" t="s">
        <v>57</v>
      </c>
      <c r="CJ33" s="93" t="s">
        <v>57</v>
      </c>
      <c r="CK33" s="93" t="s">
        <v>57</v>
      </c>
      <c r="CL33" s="93" t="s">
        <v>57</v>
      </c>
      <c r="CM33" s="93" t="s">
        <v>57</v>
      </c>
      <c r="CN33" s="93" t="s">
        <v>57</v>
      </c>
      <c r="CO33" s="93" t="s">
        <v>57</v>
      </c>
      <c r="CP33" s="93" t="s">
        <v>57</v>
      </c>
      <c r="CQ33" s="93" t="s">
        <v>57</v>
      </c>
      <c r="CR33" s="93" t="s">
        <v>57</v>
      </c>
      <c r="CS33" s="93" t="s">
        <v>57</v>
      </c>
      <c r="CT33" s="93" t="s">
        <v>57</v>
      </c>
      <c r="CU33" s="93" t="s">
        <v>57</v>
      </c>
      <c r="CV33" s="93" t="s">
        <v>57</v>
      </c>
      <c r="CW33" s="93" t="s">
        <v>57</v>
      </c>
      <c r="CX33" s="93" t="s">
        <v>57</v>
      </c>
      <c r="CY33" s="93" t="s">
        <v>57</v>
      </c>
      <c r="CZ33" s="93" t="s">
        <v>57</v>
      </c>
      <c r="DA33" s="93" t="s">
        <v>57</v>
      </c>
      <c r="DB33" s="93" t="s">
        <v>57</v>
      </c>
      <c r="DC33" s="92" t="s">
        <v>1015</v>
      </c>
      <c r="DD33" s="93" t="s">
        <v>57</v>
      </c>
      <c r="DE33" s="93" t="s">
        <v>57</v>
      </c>
      <c r="DF33" s="93" t="s">
        <v>57</v>
      </c>
      <c r="DG33" s="93" t="s">
        <v>57</v>
      </c>
      <c r="DH33" s="93" t="s">
        <v>57</v>
      </c>
      <c r="DI33" s="93" t="s">
        <v>57</v>
      </c>
      <c r="DJ33" s="93" t="s">
        <v>57</v>
      </c>
      <c r="DK33" s="93" t="s">
        <v>57</v>
      </c>
      <c r="DL33" s="93" t="s">
        <v>57</v>
      </c>
      <c r="DM33" s="98" t="s">
        <v>1015</v>
      </c>
      <c r="DN33" s="98" t="s">
        <v>1015</v>
      </c>
      <c r="DO33" s="98" t="s">
        <v>1015</v>
      </c>
      <c r="DP33" s="98" t="s">
        <v>1015</v>
      </c>
      <c r="DQ33" s="93" t="s">
        <v>57</v>
      </c>
      <c r="DR33" s="93" t="s">
        <v>57</v>
      </c>
      <c r="DS33" s="93" t="s">
        <v>57</v>
      </c>
      <c r="DT33" s="93" t="s">
        <v>57</v>
      </c>
      <c r="DU33" s="93" t="s">
        <v>57</v>
      </c>
      <c r="DV33" s="93" t="s">
        <v>57</v>
      </c>
      <c r="DW33" s="93" t="s">
        <v>57</v>
      </c>
      <c r="DX33" s="93" t="s">
        <v>57</v>
      </c>
      <c r="DY33" s="93" t="s">
        <v>57</v>
      </c>
      <c r="DZ33" s="93" t="s">
        <v>57</v>
      </c>
      <c r="EA33" s="93" t="s">
        <v>57</v>
      </c>
      <c r="EB33" s="93" t="s">
        <v>57</v>
      </c>
      <c r="EC33" s="93" t="s">
        <v>57</v>
      </c>
      <c r="ED33" s="93" t="s">
        <v>57</v>
      </c>
      <c r="EE33" s="93" t="s">
        <v>57</v>
      </c>
      <c r="EF33" s="93" t="s">
        <v>57</v>
      </c>
      <c r="EG33" s="93" t="s">
        <v>57</v>
      </c>
      <c r="EH33" s="98" t="s">
        <v>1016</v>
      </c>
      <c r="EI33" s="93" t="s">
        <v>57</v>
      </c>
      <c r="EJ33" s="93" t="s">
        <v>57</v>
      </c>
      <c r="EK33" s="93" t="s">
        <v>57</v>
      </c>
      <c r="EL33" s="98" t="s">
        <v>1015</v>
      </c>
      <c r="EM33" s="93" t="s">
        <v>57</v>
      </c>
      <c r="EN33" s="93" t="s">
        <v>57</v>
      </c>
      <c r="EO33" s="93" t="s">
        <v>57</v>
      </c>
      <c r="EP33" s="93" t="s">
        <v>57</v>
      </c>
      <c r="EQ33" s="93" t="s">
        <v>57</v>
      </c>
      <c r="ER33" s="93" t="s">
        <v>57</v>
      </c>
      <c r="ES33" s="93" t="s">
        <v>57</v>
      </c>
      <c r="ET33" s="93" t="s">
        <v>57</v>
      </c>
      <c r="EU33" s="93" t="s">
        <v>57</v>
      </c>
      <c r="EV33" s="93" t="s">
        <v>57</v>
      </c>
      <c r="EW33" s="93" t="s">
        <v>57</v>
      </c>
      <c r="EX33" s="93" t="s">
        <v>57</v>
      </c>
      <c r="EY33" s="93" t="s">
        <v>57</v>
      </c>
      <c r="EZ33" s="98" t="s">
        <v>1015</v>
      </c>
      <c r="FA33" s="93" t="s">
        <v>57</v>
      </c>
      <c r="FB33" s="93" t="s">
        <v>57</v>
      </c>
      <c r="FC33" s="93" t="s">
        <v>57</v>
      </c>
      <c r="FD33" s="93" t="s">
        <v>57</v>
      </c>
      <c r="FE33" s="93" t="s">
        <v>57</v>
      </c>
      <c r="FF33" s="93" t="s">
        <v>57</v>
      </c>
      <c r="FG33" s="98" t="s">
        <v>1015</v>
      </c>
      <c r="FH33" s="93" t="s">
        <v>57</v>
      </c>
      <c r="FI33" s="93" t="s">
        <v>57</v>
      </c>
      <c r="FJ33" s="93" t="s">
        <v>57</v>
      </c>
      <c r="FK33" s="93" t="s">
        <v>57</v>
      </c>
      <c r="FL33" s="93" t="s">
        <v>57</v>
      </c>
      <c r="FM33" s="98" t="s">
        <v>1015</v>
      </c>
      <c r="FN33" s="93" t="s">
        <v>57</v>
      </c>
      <c r="FO33" s="93" t="s">
        <v>57</v>
      </c>
      <c r="FP33" s="93" t="s">
        <v>57</v>
      </c>
      <c r="FQ33" s="93" t="s">
        <v>57</v>
      </c>
      <c r="FR33" s="98" t="s">
        <v>1015</v>
      </c>
      <c r="FS33" s="98" t="s">
        <v>1015</v>
      </c>
      <c r="FT33" s="93" t="s">
        <v>57</v>
      </c>
      <c r="FU33" s="93" t="s">
        <v>57</v>
      </c>
      <c r="FV33" s="98" t="s">
        <v>1015</v>
      </c>
      <c r="FW33" s="93" t="s">
        <v>57</v>
      </c>
      <c r="FX33" s="93" t="s">
        <v>57</v>
      </c>
      <c r="FY33" s="93" t="s">
        <v>57</v>
      </c>
      <c r="FZ33" s="93" t="s">
        <v>57</v>
      </c>
      <c r="GA33" s="93" t="s">
        <v>57</v>
      </c>
      <c r="GB33" s="93" t="s">
        <v>57</v>
      </c>
      <c r="GC33" s="98" t="s">
        <v>1015</v>
      </c>
      <c r="GD33" s="93" t="s">
        <v>57</v>
      </c>
      <c r="GE33" s="93" t="s">
        <v>57</v>
      </c>
      <c r="GF33" s="93" t="s">
        <v>57</v>
      </c>
      <c r="GG33" s="93" t="s">
        <v>57</v>
      </c>
      <c r="GH33" s="98" t="s">
        <v>1015</v>
      </c>
      <c r="GI33" s="93" t="s">
        <v>57</v>
      </c>
      <c r="GJ33" s="93" t="s">
        <v>57</v>
      </c>
      <c r="GK33" s="93" t="s">
        <v>57</v>
      </c>
      <c r="GL33" s="93" t="s">
        <v>57</v>
      </c>
      <c r="GM33" s="93" t="s">
        <v>57</v>
      </c>
      <c r="GN33" s="93" t="s">
        <v>57</v>
      </c>
      <c r="GO33" s="93" t="s">
        <v>57</v>
      </c>
      <c r="GP33" s="93" t="s">
        <v>57</v>
      </c>
      <c r="GQ33" s="93" t="s">
        <v>57</v>
      </c>
      <c r="GR33" s="93" t="s">
        <v>57</v>
      </c>
      <c r="GS33" s="93" t="s">
        <v>57</v>
      </c>
      <c r="GT33" s="93" t="s">
        <v>57</v>
      </c>
      <c r="GU33" s="93" t="s">
        <v>57</v>
      </c>
      <c r="GV33" s="93" t="s">
        <v>57</v>
      </c>
      <c r="GW33" s="93" t="s">
        <v>57</v>
      </c>
      <c r="GX33" s="93" t="s">
        <v>57</v>
      </c>
      <c r="GY33" s="93" t="s">
        <v>57</v>
      </c>
      <c r="GZ33" s="93" t="s">
        <v>57</v>
      </c>
      <c r="HA33" s="93" t="s">
        <v>57</v>
      </c>
      <c r="HB33" s="93" t="s">
        <v>57</v>
      </c>
      <c r="HC33" s="93" t="s">
        <v>57</v>
      </c>
      <c r="HD33" s="93" t="s">
        <v>57</v>
      </c>
      <c r="HE33" s="93" t="s">
        <v>57</v>
      </c>
      <c r="HF33" s="93" t="s">
        <v>57</v>
      </c>
      <c r="HG33" s="93" t="s">
        <v>57</v>
      </c>
      <c r="HH33" s="93" t="s">
        <v>57</v>
      </c>
      <c r="HI33" s="93" t="s">
        <v>57</v>
      </c>
      <c r="HJ33" s="93" t="s">
        <v>57</v>
      </c>
      <c r="HK33" s="93" t="s">
        <v>57</v>
      </c>
      <c r="HL33" s="93" t="s">
        <v>57</v>
      </c>
      <c r="HM33" s="93" t="s">
        <v>57</v>
      </c>
      <c r="HN33" s="93" t="s">
        <v>57</v>
      </c>
      <c r="HO33" s="93" t="s">
        <v>57</v>
      </c>
      <c r="HP33" s="93" t="s">
        <v>57</v>
      </c>
      <c r="HQ33" s="93" t="s">
        <v>57</v>
      </c>
      <c r="HR33" s="93" t="s">
        <v>57</v>
      </c>
      <c r="HS33" s="93" t="s">
        <v>57</v>
      </c>
      <c r="HT33" s="93" t="s">
        <v>57</v>
      </c>
      <c r="HU33" s="93" t="s">
        <v>57</v>
      </c>
      <c r="HV33" s="93" t="s">
        <v>57</v>
      </c>
      <c r="HW33" s="93" t="s">
        <v>57</v>
      </c>
      <c r="HX33" s="93" t="s">
        <v>57</v>
      </c>
      <c r="HY33" s="93" t="s">
        <v>57</v>
      </c>
      <c r="HZ33" s="93" t="s">
        <v>57</v>
      </c>
      <c r="IA33" s="93" t="s">
        <v>57</v>
      </c>
      <c r="IB33" s="93" t="s">
        <v>57</v>
      </c>
      <c r="IC33" s="93" t="s">
        <v>57</v>
      </c>
      <c r="ID33" s="93" t="s">
        <v>57</v>
      </c>
      <c r="IE33" s="93" t="s">
        <v>57</v>
      </c>
      <c r="IF33" s="93" t="s">
        <v>57</v>
      </c>
      <c r="IG33" s="93" t="s">
        <v>57</v>
      </c>
      <c r="IH33" s="93" t="s">
        <v>57</v>
      </c>
      <c r="II33" s="93" t="s">
        <v>57</v>
      </c>
      <c r="IJ33" s="93" t="s">
        <v>57</v>
      </c>
      <c r="IK33" s="93" t="s">
        <v>57</v>
      </c>
      <c r="IL33" s="93" t="s">
        <v>57</v>
      </c>
      <c r="IM33" s="93" t="s">
        <v>57</v>
      </c>
      <c r="IN33" s="93" t="s">
        <v>57</v>
      </c>
      <c r="IO33" s="93" t="s">
        <v>57</v>
      </c>
      <c r="IP33" s="93" t="s">
        <v>57</v>
      </c>
      <c r="IQ33" s="93" t="s">
        <v>57</v>
      </c>
      <c r="IR33" s="93" t="s">
        <v>57</v>
      </c>
      <c r="IS33" s="93" t="s">
        <v>57</v>
      </c>
      <c r="IT33" s="93" t="s">
        <v>57</v>
      </c>
      <c r="IU33" s="93" t="s">
        <v>57</v>
      </c>
      <c r="IV33" s="93" t="s">
        <v>57</v>
      </c>
    </row>
    <row r="34" spans="1:256" ht="21" customHeight="1" x14ac:dyDescent="0.2">
      <c r="A34" s="92" t="s">
        <v>1057</v>
      </c>
      <c r="B34" s="92" t="s">
        <v>57</v>
      </c>
      <c r="C34" s="93" t="s">
        <v>57</v>
      </c>
      <c r="D34" s="93" t="s">
        <v>57</v>
      </c>
      <c r="E34" s="93" t="s">
        <v>57</v>
      </c>
      <c r="F34" s="93" t="s">
        <v>57</v>
      </c>
      <c r="G34" s="92" t="s">
        <v>1015</v>
      </c>
      <c r="H34" s="93" t="s">
        <v>57</v>
      </c>
      <c r="I34" s="92" t="s">
        <v>1015</v>
      </c>
      <c r="J34" s="93" t="s">
        <v>57</v>
      </c>
      <c r="K34" s="92" t="s">
        <v>1015</v>
      </c>
      <c r="L34" s="93" t="s">
        <v>57</v>
      </c>
      <c r="M34" s="92" t="s">
        <v>1015</v>
      </c>
      <c r="N34" s="93" t="s">
        <v>57</v>
      </c>
      <c r="O34" s="93" t="s">
        <v>57</v>
      </c>
      <c r="P34" s="92" t="s">
        <v>1015</v>
      </c>
      <c r="Q34" s="93" t="s">
        <v>57</v>
      </c>
      <c r="R34" s="93" t="s">
        <v>1047</v>
      </c>
      <c r="S34" s="92" t="s">
        <v>1015</v>
      </c>
      <c r="T34" s="93" t="s">
        <v>57</v>
      </c>
      <c r="U34" s="93" t="s">
        <v>57</v>
      </c>
      <c r="V34" s="92" t="s">
        <v>1015</v>
      </c>
      <c r="W34" s="92" t="s">
        <v>1015</v>
      </c>
      <c r="X34" s="93" t="s">
        <v>57</v>
      </c>
      <c r="Y34" s="93" t="s">
        <v>57</v>
      </c>
      <c r="Z34" s="93" t="s">
        <v>57</v>
      </c>
      <c r="AA34" s="93" t="s">
        <v>57</v>
      </c>
      <c r="AB34" s="93" t="s">
        <v>57</v>
      </c>
      <c r="AC34" s="93" t="s">
        <v>57</v>
      </c>
      <c r="AD34" s="93" t="s">
        <v>57</v>
      </c>
      <c r="AE34" s="93" t="s">
        <v>57</v>
      </c>
      <c r="AF34" s="93" t="s">
        <v>1016</v>
      </c>
      <c r="AG34" s="93" t="s">
        <v>57</v>
      </c>
      <c r="AH34" s="93" t="s">
        <v>57</v>
      </c>
      <c r="AI34" s="93" t="s">
        <v>57</v>
      </c>
      <c r="AJ34" s="93" t="s">
        <v>57</v>
      </c>
      <c r="AK34" s="93" t="s">
        <v>57</v>
      </c>
      <c r="AL34" s="93" t="s">
        <v>57</v>
      </c>
      <c r="AM34" s="93" t="s">
        <v>57</v>
      </c>
      <c r="AN34" s="93" t="s">
        <v>57</v>
      </c>
      <c r="AO34" s="89"/>
      <c r="AP34" s="92" t="s">
        <v>1015</v>
      </c>
      <c r="AQ34" s="89"/>
      <c r="AR34" s="93" t="s">
        <v>1058</v>
      </c>
      <c r="AS34" s="93" t="s">
        <v>57</v>
      </c>
      <c r="AT34" s="93" t="s">
        <v>57</v>
      </c>
      <c r="AU34" s="93" t="s">
        <v>57</v>
      </c>
      <c r="AV34" s="93" t="s">
        <v>57</v>
      </c>
      <c r="AW34" s="93" t="s">
        <v>57</v>
      </c>
      <c r="AX34" s="93" t="s">
        <v>57</v>
      </c>
      <c r="AY34" s="93" t="s">
        <v>57</v>
      </c>
      <c r="AZ34" s="93" t="s">
        <v>57</v>
      </c>
      <c r="BA34" s="92" t="s">
        <v>1015</v>
      </c>
      <c r="BB34" s="89"/>
      <c r="BC34" s="93" t="s">
        <v>57</v>
      </c>
      <c r="BD34" s="93" t="s">
        <v>57</v>
      </c>
      <c r="BE34" s="92" t="s">
        <v>1015</v>
      </c>
      <c r="BF34" s="93" t="s">
        <v>1058</v>
      </c>
      <c r="BG34" s="93" t="s">
        <v>57</v>
      </c>
      <c r="BH34" s="93" t="s">
        <v>57</v>
      </c>
      <c r="BI34" s="93" t="s">
        <v>57</v>
      </c>
      <c r="BJ34" s="92" t="s">
        <v>1015</v>
      </c>
      <c r="BK34" s="93" t="s">
        <v>57</v>
      </c>
      <c r="BL34" s="93" t="s">
        <v>57</v>
      </c>
      <c r="BM34" s="93" t="s">
        <v>57</v>
      </c>
      <c r="BN34" s="93" t="s">
        <v>57</v>
      </c>
      <c r="BO34" s="93" t="s">
        <v>57</v>
      </c>
      <c r="BP34" s="92" t="s">
        <v>1015</v>
      </c>
      <c r="BQ34" s="93" t="s">
        <v>57</v>
      </c>
      <c r="BR34" s="93" t="s">
        <v>57</v>
      </c>
      <c r="BS34" s="93" t="s">
        <v>57</v>
      </c>
      <c r="BT34" s="93" t="s">
        <v>57</v>
      </c>
      <c r="BU34" s="92" t="s">
        <v>1015</v>
      </c>
      <c r="BV34" s="93" t="s">
        <v>57</v>
      </c>
      <c r="BW34" s="93" t="s">
        <v>57</v>
      </c>
      <c r="BX34" s="93" t="s">
        <v>57</v>
      </c>
      <c r="BY34" s="92" t="s">
        <v>1015</v>
      </c>
      <c r="BZ34" s="92" t="s">
        <v>1015</v>
      </c>
      <c r="CA34" s="93" t="s">
        <v>57</v>
      </c>
      <c r="CB34" s="93" t="s">
        <v>57</v>
      </c>
      <c r="CC34" s="92" t="s">
        <v>1015</v>
      </c>
      <c r="CD34" s="93" t="s">
        <v>57</v>
      </c>
      <c r="CE34" s="92" t="s">
        <v>1015</v>
      </c>
      <c r="CF34" s="93" t="s">
        <v>1058</v>
      </c>
      <c r="CG34" s="89" t="s">
        <v>57</v>
      </c>
      <c r="CH34" s="92" t="s">
        <v>1015</v>
      </c>
      <c r="CI34" s="93" t="s">
        <v>57</v>
      </c>
      <c r="CJ34" s="93" t="s">
        <v>57</v>
      </c>
      <c r="CK34" s="93" t="s">
        <v>57</v>
      </c>
      <c r="CL34" s="93" t="s">
        <v>57</v>
      </c>
      <c r="CM34" s="93" t="s">
        <v>57</v>
      </c>
      <c r="CN34" s="92" t="s">
        <v>1015</v>
      </c>
      <c r="CO34" s="93" t="s">
        <v>57</v>
      </c>
      <c r="CP34" s="93" t="s">
        <v>57</v>
      </c>
      <c r="CQ34" s="92" t="s">
        <v>1015</v>
      </c>
      <c r="CR34" s="93" t="s">
        <v>57</v>
      </c>
      <c r="CS34" s="92" t="s">
        <v>1015</v>
      </c>
      <c r="CT34" s="93" t="s">
        <v>57</v>
      </c>
      <c r="CU34" s="93" t="s">
        <v>57</v>
      </c>
      <c r="CV34" s="93" t="s">
        <v>57</v>
      </c>
      <c r="CW34" s="92" t="s">
        <v>1015</v>
      </c>
      <c r="CX34" s="93" t="s">
        <v>57</v>
      </c>
      <c r="CY34" s="93" t="s">
        <v>57</v>
      </c>
      <c r="CZ34" s="93" t="s">
        <v>1047</v>
      </c>
      <c r="DA34" s="92" t="s">
        <v>1015</v>
      </c>
      <c r="DB34" s="93" t="s">
        <v>1016</v>
      </c>
      <c r="DC34" s="93" t="s">
        <v>57</v>
      </c>
      <c r="DD34" s="93" t="s">
        <v>57</v>
      </c>
      <c r="DE34" s="93" t="s">
        <v>57</v>
      </c>
      <c r="DF34" s="93" t="s">
        <v>57</v>
      </c>
      <c r="DG34" s="93" t="s">
        <v>57</v>
      </c>
      <c r="DH34" s="92" t="s">
        <v>1015</v>
      </c>
      <c r="DI34" s="92" t="s">
        <v>1015</v>
      </c>
      <c r="DJ34" s="93" t="s">
        <v>57</v>
      </c>
      <c r="DK34" s="93" t="s">
        <v>57</v>
      </c>
      <c r="DL34" s="98" t="s">
        <v>1015</v>
      </c>
      <c r="DM34" s="98" t="s">
        <v>1015</v>
      </c>
      <c r="DN34" s="93" t="s">
        <v>57</v>
      </c>
      <c r="DO34" s="93" t="s">
        <v>57</v>
      </c>
      <c r="DP34" s="98" t="s">
        <v>1015</v>
      </c>
      <c r="DQ34" s="98" t="s">
        <v>1015</v>
      </c>
      <c r="DR34" s="93" t="s">
        <v>57</v>
      </c>
      <c r="DS34" s="98" t="s">
        <v>1058</v>
      </c>
      <c r="DT34" s="93" t="s">
        <v>57</v>
      </c>
      <c r="DU34" s="98" t="s">
        <v>1059</v>
      </c>
      <c r="DV34" s="98" t="s">
        <v>1015</v>
      </c>
      <c r="DW34" s="98" t="s">
        <v>1015</v>
      </c>
      <c r="DX34" s="93" t="s">
        <v>57</v>
      </c>
      <c r="DY34" s="93" t="s">
        <v>57</v>
      </c>
      <c r="DZ34" s="93" t="s">
        <v>57</v>
      </c>
      <c r="EA34" s="93" t="s">
        <v>57</v>
      </c>
      <c r="EB34" s="93" t="s">
        <v>57</v>
      </c>
      <c r="EC34" s="93" t="s">
        <v>57</v>
      </c>
      <c r="ED34" s="98" t="s">
        <v>1058</v>
      </c>
      <c r="EE34" s="98" t="s">
        <v>1058</v>
      </c>
      <c r="EF34" s="98" t="s">
        <v>1058</v>
      </c>
      <c r="EG34" s="93" t="s">
        <v>57</v>
      </c>
      <c r="EH34" s="98" t="s">
        <v>1015</v>
      </c>
      <c r="EI34" s="93" t="s">
        <v>57</v>
      </c>
      <c r="EJ34" s="93" t="s">
        <v>57</v>
      </c>
      <c r="EK34" s="93" t="s">
        <v>57</v>
      </c>
      <c r="EL34" s="98" t="s">
        <v>1015</v>
      </c>
      <c r="EM34" s="93" t="s">
        <v>57</v>
      </c>
      <c r="EN34" s="93" t="s">
        <v>57</v>
      </c>
      <c r="EO34" s="93" t="s">
        <v>57</v>
      </c>
      <c r="EP34" s="93" t="s">
        <v>57</v>
      </c>
      <c r="EQ34" s="93" t="s">
        <v>57</v>
      </c>
      <c r="ER34" s="93" t="s">
        <v>57</v>
      </c>
      <c r="ES34" s="93" t="s">
        <v>57</v>
      </c>
      <c r="ET34" s="93" t="s">
        <v>57</v>
      </c>
      <c r="EU34" s="93" t="s">
        <v>57</v>
      </c>
      <c r="EV34" s="98" t="s">
        <v>1015</v>
      </c>
      <c r="EW34" s="93" t="s">
        <v>57</v>
      </c>
      <c r="EX34" s="93" t="s">
        <v>57</v>
      </c>
      <c r="EY34" s="93" t="s">
        <v>57</v>
      </c>
      <c r="EZ34" s="93" t="s">
        <v>57</v>
      </c>
      <c r="FA34" s="93" t="s">
        <v>57</v>
      </c>
      <c r="FB34" s="93" t="s">
        <v>57</v>
      </c>
      <c r="FC34" s="98" t="s">
        <v>1060</v>
      </c>
      <c r="FD34" s="93" t="s">
        <v>57</v>
      </c>
      <c r="FE34" s="93" t="s">
        <v>57</v>
      </c>
      <c r="FF34" s="93" t="s">
        <v>57</v>
      </c>
      <c r="FG34" s="98" t="s">
        <v>1015</v>
      </c>
      <c r="FH34" s="93" t="s">
        <v>57</v>
      </c>
      <c r="FI34" s="93" t="s">
        <v>57</v>
      </c>
      <c r="FJ34" s="98" t="s">
        <v>1060</v>
      </c>
      <c r="FK34" s="93" t="s">
        <v>57</v>
      </c>
      <c r="FL34" s="93" t="s">
        <v>57</v>
      </c>
      <c r="FM34" s="93" t="s">
        <v>57</v>
      </c>
      <c r="FN34" s="93" t="s">
        <v>57</v>
      </c>
      <c r="FO34" s="98" t="s">
        <v>1015</v>
      </c>
      <c r="FP34" s="98" t="s">
        <v>1015</v>
      </c>
      <c r="FQ34" s="98" t="s">
        <v>1015</v>
      </c>
      <c r="FR34" s="93" t="s">
        <v>57</v>
      </c>
      <c r="FS34" s="93" t="s">
        <v>57</v>
      </c>
      <c r="FT34" s="98" t="s">
        <v>1015</v>
      </c>
      <c r="FU34" s="93" t="s">
        <v>57</v>
      </c>
      <c r="FV34" s="98" t="s">
        <v>1015</v>
      </c>
      <c r="FW34" s="93" t="s">
        <v>57</v>
      </c>
      <c r="FX34" s="93" t="s">
        <v>57</v>
      </c>
      <c r="FY34" s="93" t="s">
        <v>57</v>
      </c>
      <c r="FZ34" s="93" t="s">
        <v>57</v>
      </c>
      <c r="GA34" s="98" t="s">
        <v>1047</v>
      </c>
      <c r="GB34" s="98" t="s">
        <v>1047</v>
      </c>
      <c r="GC34" s="98" t="s">
        <v>1015</v>
      </c>
      <c r="GD34" s="98" t="s">
        <v>1015</v>
      </c>
      <c r="GE34" s="93" t="s">
        <v>57</v>
      </c>
      <c r="GF34" s="93" t="s">
        <v>57</v>
      </c>
      <c r="GG34" s="93" t="s">
        <v>57</v>
      </c>
      <c r="GH34" s="93" t="s">
        <v>57</v>
      </c>
      <c r="GI34" s="93" t="s">
        <v>57</v>
      </c>
      <c r="GJ34" s="93" t="s">
        <v>57</v>
      </c>
      <c r="GK34" s="93" t="s">
        <v>57</v>
      </c>
      <c r="GL34" s="93" t="s">
        <v>57</v>
      </c>
      <c r="GM34" s="93" t="s">
        <v>57</v>
      </c>
      <c r="GN34" s="93" t="s">
        <v>57</v>
      </c>
      <c r="GO34" s="93" t="s">
        <v>57</v>
      </c>
      <c r="GP34" s="93" t="s">
        <v>57</v>
      </c>
      <c r="GQ34" s="98" t="s">
        <v>1015</v>
      </c>
      <c r="GR34" s="93" t="s">
        <v>57</v>
      </c>
      <c r="GS34" s="98" t="s">
        <v>1047</v>
      </c>
      <c r="GT34" s="93" t="s">
        <v>57</v>
      </c>
      <c r="GU34" s="93" t="s">
        <v>57</v>
      </c>
      <c r="GV34" s="93" t="s">
        <v>57</v>
      </c>
      <c r="GW34" s="93" t="s">
        <v>57</v>
      </c>
      <c r="GX34" s="93" t="s">
        <v>57</v>
      </c>
      <c r="GY34" s="93" t="s">
        <v>57</v>
      </c>
      <c r="GZ34" s="93" t="s">
        <v>57</v>
      </c>
      <c r="HA34" s="93" t="s">
        <v>57</v>
      </c>
      <c r="HB34" s="93" t="s">
        <v>57</v>
      </c>
      <c r="HC34" s="93" t="s">
        <v>57</v>
      </c>
      <c r="HD34" s="93" t="s">
        <v>57</v>
      </c>
      <c r="HE34" s="93" t="s">
        <v>57</v>
      </c>
      <c r="HF34" s="93" t="s">
        <v>57</v>
      </c>
      <c r="HG34" s="93" t="s">
        <v>57</v>
      </c>
      <c r="HH34" s="93" t="s">
        <v>57</v>
      </c>
      <c r="HI34" s="93" t="s">
        <v>57</v>
      </c>
      <c r="HJ34" s="93" t="s">
        <v>57</v>
      </c>
      <c r="HK34" s="93" t="s">
        <v>57</v>
      </c>
      <c r="HL34" s="93" t="s">
        <v>57</v>
      </c>
      <c r="HM34" s="93" t="s">
        <v>57</v>
      </c>
      <c r="HN34" s="93" t="s">
        <v>57</v>
      </c>
      <c r="HO34" s="93" t="s">
        <v>57</v>
      </c>
      <c r="HP34" s="93" t="s">
        <v>57</v>
      </c>
      <c r="HQ34" s="93" t="s">
        <v>57</v>
      </c>
      <c r="HR34" s="93" t="s">
        <v>57</v>
      </c>
      <c r="HS34" s="93" t="s">
        <v>57</v>
      </c>
      <c r="HT34" s="93" t="s">
        <v>57</v>
      </c>
      <c r="HU34" s="93" t="s">
        <v>57</v>
      </c>
      <c r="HV34" s="93" t="s">
        <v>57</v>
      </c>
      <c r="HW34" s="93" t="s">
        <v>57</v>
      </c>
      <c r="HX34" s="93" t="s">
        <v>57</v>
      </c>
      <c r="HY34" s="93" t="s">
        <v>57</v>
      </c>
      <c r="HZ34" s="93" t="s">
        <v>57</v>
      </c>
      <c r="IA34" s="93" t="s">
        <v>57</v>
      </c>
      <c r="IB34" s="93" t="s">
        <v>57</v>
      </c>
      <c r="IC34" s="93" t="s">
        <v>57</v>
      </c>
      <c r="ID34" s="93" t="s">
        <v>57</v>
      </c>
      <c r="IE34" s="93" t="s">
        <v>57</v>
      </c>
      <c r="IF34" s="93" t="s">
        <v>57</v>
      </c>
      <c r="IG34" s="93" t="s">
        <v>57</v>
      </c>
      <c r="IH34" s="93" t="s">
        <v>57</v>
      </c>
      <c r="II34" s="93" t="s">
        <v>57</v>
      </c>
      <c r="IJ34" s="93" t="s">
        <v>57</v>
      </c>
      <c r="IK34" s="93" t="s">
        <v>57</v>
      </c>
      <c r="IL34" s="93" t="s">
        <v>57</v>
      </c>
      <c r="IM34" s="93" t="s">
        <v>57</v>
      </c>
      <c r="IN34" s="93" t="s">
        <v>57</v>
      </c>
      <c r="IO34" s="93" t="s">
        <v>57</v>
      </c>
      <c r="IP34" s="93" t="s">
        <v>57</v>
      </c>
      <c r="IQ34" s="93" t="s">
        <v>57</v>
      </c>
      <c r="IR34" s="93" t="s">
        <v>57</v>
      </c>
      <c r="IS34" s="93" t="s">
        <v>57</v>
      </c>
      <c r="IT34" s="93" t="s">
        <v>57</v>
      </c>
      <c r="IU34" s="93" t="s">
        <v>57</v>
      </c>
      <c r="IV34" s="93" t="s">
        <v>57</v>
      </c>
    </row>
    <row r="35" spans="1:256" ht="21" customHeight="1" x14ac:dyDescent="0.2">
      <c r="A35" s="89"/>
      <c r="B35" s="89" t="s">
        <v>57</v>
      </c>
      <c r="C35" s="89" t="s">
        <v>57</v>
      </c>
      <c r="D35" s="89" t="s">
        <v>57</v>
      </c>
      <c r="E35" s="89" t="s">
        <v>57</v>
      </c>
      <c r="F35" s="89" t="s">
        <v>57</v>
      </c>
      <c r="G35" s="92" t="s">
        <v>1015</v>
      </c>
      <c r="H35" s="89" t="s">
        <v>57</v>
      </c>
      <c r="I35" s="92" t="s">
        <v>1015</v>
      </c>
      <c r="J35" s="89" t="s">
        <v>57</v>
      </c>
      <c r="K35" s="92" t="s">
        <v>1015</v>
      </c>
      <c r="L35" s="89" t="s">
        <v>57</v>
      </c>
      <c r="M35" s="92" t="s">
        <v>1015</v>
      </c>
      <c r="N35" s="89" t="s">
        <v>57</v>
      </c>
      <c r="O35" s="89" t="s">
        <v>57</v>
      </c>
      <c r="P35" s="92" t="s">
        <v>1015</v>
      </c>
      <c r="Q35" s="89" t="s">
        <v>57</v>
      </c>
      <c r="R35" s="93" t="s">
        <v>1047</v>
      </c>
      <c r="S35" s="92" t="s">
        <v>1015</v>
      </c>
      <c r="T35" s="89" t="s">
        <v>57</v>
      </c>
      <c r="U35" s="89" t="s">
        <v>57</v>
      </c>
      <c r="V35" s="92" t="s">
        <v>1015</v>
      </c>
      <c r="W35" s="92" t="s">
        <v>1015</v>
      </c>
      <c r="X35" s="89" t="s">
        <v>57</v>
      </c>
      <c r="Y35" s="89" t="s">
        <v>57</v>
      </c>
      <c r="Z35" s="89" t="s">
        <v>57</v>
      </c>
      <c r="AA35" s="89" t="s">
        <v>57</v>
      </c>
      <c r="AB35" s="89" t="s">
        <v>57</v>
      </c>
      <c r="AC35" s="89" t="s">
        <v>57</v>
      </c>
      <c r="AD35" s="89" t="s">
        <v>57</v>
      </c>
      <c r="AE35" s="89" t="s">
        <v>57</v>
      </c>
      <c r="AF35" s="93" t="s">
        <v>1016</v>
      </c>
      <c r="AG35" s="89" t="s">
        <v>57</v>
      </c>
      <c r="AH35" s="89" t="s">
        <v>57</v>
      </c>
      <c r="AI35" s="89" t="s">
        <v>57</v>
      </c>
      <c r="AJ35" s="89" t="s">
        <v>57</v>
      </c>
      <c r="AK35" s="89" t="s">
        <v>57</v>
      </c>
      <c r="AL35" s="89" t="s">
        <v>57</v>
      </c>
      <c r="AM35" s="89" t="s">
        <v>57</v>
      </c>
      <c r="AN35" s="89" t="s">
        <v>57</v>
      </c>
      <c r="AO35" s="89"/>
      <c r="AP35" s="92" t="s">
        <v>1015</v>
      </c>
      <c r="AQ35" s="89" t="s">
        <v>57</v>
      </c>
      <c r="AR35" s="89" t="s">
        <v>57</v>
      </c>
      <c r="AS35" s="89" t="s">
        <v>57</v>
      </c>
      <c r="AT35" s="89" t="s">
        <v>57</v>
      </c>
      <c r="AU35" s="89" t="s">
        <v>57</v>
      </c>
      <c r="AV35" s="89" t="s">
        <v>57</v>
      </c>
      <c r="AW35" s="89" t="s">
        <v>57</v>
      </c>
      <c r="AX35" s="89" t="s">
        <v>57</v>
      </c>
      <c r="AY35" s="89" t="s">
        <v>57</v>
      </c>
      <c r="AZ35" s="89" t="s">
        <v>57</v>
      </c>
      <c r="BA35" s="92" t="s">
        <v>1015</v>
      </c>
      <c r="BB35" s="89"/>
      <c r="BC35" s="89" t="s">
        <v>57</v>
      </c>
      <c r="BD35" s="89" t="s">
        <v>57</v>
      </c>
      <c r="BE35" s="92" t="s">
        <v>1015</v>
      </c>
      <c r="BF35" s="89" t="s">
        <v>57</v>
      </c>
      <c r="BG35" s="89" t="s">
        <v>57</v>
      </c>
      <c r="BH35" s="89" t="s">
        <v>57</v>
      </c>
      <c r="BI35" s="89" t="s">
        <v>57</v>
      </c>
      <c r="BJ35" s="89" t="s">
        <v>57</v>
      </c>
      <c r="BK35" s="89" t="s">
        <v>57</v>
      </c>
      <c r="BL35" s="89" t="s">
        <v>57</v>
      </c>
      <c r="BM35" s="89" t="s">
        <v>57</v>
      </c>
      <c r="BN35" s="89" t="s">
        <v>57</v>
      </c>
      <c r="BO35" s="89" t="s">
        <v>57</v>
      </c>
      <c r="BP35" s="92" t="s">
        <v>1015</v>
      </c>
      <c r="BQ35" s="89" t="s">
        <v>57</v>
      </c>
      <c r="BR35" s="89" t="s">
        <v>57</v>
      </c>
      <c r="BS35" s="89" t="s">
        <v>57</v>
      </c>
      <c r="BT35" s="89" t="s">
        <v>57</v>
      </c>
      <c r="BU35" s="92" t="s">
        <v>1015</v>
      </c>
      <c r="BV35" s="89" t="s">
        <v>57</v>
      </c>
      <c r="BW35" s="89" t="s">
        <v>57</v>
      </c>
      <c r="BX35" s="89" t="s">
        <v>57</v>
      </c>
      <c r="BY35" s="92" t="s">
        <v>1015</v>
      </c>
      <c r="BZ35" s="92" t="s">
        <v>1015</v>
      </c>
      <c r="CA35" s="89" t="s">
        <v>57</v>
      </c>
      <c r="CB35" s="89" t="s">
        <v>57</v>
      </c>
      <c r="CC35" s="92" t="s">
        <v>1015</v>
      </c>
      <c r="CD35" s="89" t="s">
        <v>57</v>
      </c>
      <c r="CE35" s="92" t="s">
        <v>1015</v>
      </c>
      <c r="CF35" s="89" t="s">
        <v>57</v>
      </c>
      <c r="CG35" s="89"/>
      <c r="CH35" s="92" t="s">
        <v>1015</v>
      </c>
      <c r="CI35" s="89" t="s">
        <v>57</v>
      </c>
      <c r="CJ35" s="89" t="s">
        <v>57</v>
      </c>
      <c r="CK35" s="89" t="s">
        <v>57</v>
      </c>
      <c r="CL35" s="89" t="s">
        <v>57</v>
      </c>
      <c r="CM35" s="89" t="s">
        <v>57</v>
      </c>
      <c r="CN35" s="92" t="s">
        <v>1015</v>
      </c>
      <c r="CO35" s="89" t="s">
        <v>57</v>
      </c>
      <c r="CP35" s="89" t="s">
        <v>57</v>
      </c>
      <c r="CQ35" s="92" t="s">
        <v>1015</v>
      </c>
      <c r="CR35" s="89" t="s">
        <v>57</v>
      </c>
      <c r="CS35" s="92" t="s">
        <v>1015</v>
      </c>
      <c r="CT35" s="89" t="s">
        <v>57</v>
      </c>
      <c r="CU35" s="89" t="s">
        <v>57</v>
      </c>
      <c r="CV35" s="89" t="s">
        <v>57</v>
      </c>
      <c r="CW35" s="92" t="s">
        <v>1015</v>
      </c>
      <c r="CX35" s="89" t="s">
        <v>57</v>
      </c>
      <c r="CY35" s="89" t="s">
        <v>57</v>
      </c>
      <c r="CZ35" s="93" t="s">
        <v>1047</v>
      </c>
      <c r="DA35" s="92" t="s">
        <v>1015</v>
      </c>
      <c r="DB35" s="93" t="s">
        <v>1016</v>
      </c>
      <c r="DC35" s="89" t="s">
        <v>57</v>
      </c>
      <c r="DD35" s="89" t="s">
        <v>57</v>
      </c>
      <c r="DE35" s="89" t="s">
        <v>57</v>
      </c>
      <c r="DF35" s="89" t="s">
        <v>57</v>
      </c>
      <c r="DG35" s="89" t="s">
        <v>57</v>
      </c>
      <c r="DH35" s="92" t="s">
        <v>1015</v>
      </c>
      <c r="DI35" s="92" t="s">
        <v>1015</v>
      </c>
      <c r="DJ35" s="89" t="s">
        <v>57</v>
      </c>
      <c r="DK35" s="89" t="s">
        <v>57</v>
      </c>
      <c r="DL35" s="98" t="s">
        <v>1015</v>
      </c>
      <c r="DM35" s="98"/>
      <c r="DN35" s="93" t="s">
        <v>57</v>
      </c>
      <c r="DO35" s="93" t="s">
        <v>57</v>
      </c>
      <c r="DP35" s="93" t="s">
        <v>57</v>
      </c>
      <c r="DQ35" s="98" t="s">
        <v>1015</v>
      </c>
      <c r="DR35" s="93" t="s">
        <v>57</v>
      </c>
      <c r="DS35" s="93" t="s">
        <v>57</v>
      </c>
      <c r="DT35" s="93" t="s">
        <v>57</v>
      </c>
      <c r="DU35" s="93" t="s">
        <v>57</v>
      </c>
      <c r="DV35" s="98" t="s">
        <v>1015</v>
      </c>
      <c r="DW35" s="98" t="s">
        <v>1015</v>
      </c>
      <c r="DX35" s="93" t="s">
        <v>57</v>
      </c>
      <c r="DY35" s="93" t="s">
        <v>57</v>
      </c>
      <c r="DZ35" s="93" t="s">
        <v>57</v>
      </c>
      <c r="EA35" s="93" t="s">
        <v>57</v>
      </c>
      <c r="EB35" s="93" t="s">
        <v>57</v>
      </c>
      <c r="EC35" s="93" t="s">
        <v>57</v>
      </c>
      <c r="ED35" s="93" t="s">
        <v>57</v>
      </c>
      <c r="EE35" s="93" t="s">
        <v>57</v>
      </c>
      <c r="EF35" s="93" t="s">
        <v>57</v>
      </c>
      <c r="EG35" s="93" t="s">
        <v>57</v>
      </c>
      <c r="EH35" s="98" t="s">
        <v>1015</v>
      </c>
      <c r="EI35" s="93" t="s">
        <v>57</v>
      </c>
      <c r="EJ35" s="93" t="s">
        <v>57</v>
      </c>
      <c r="EK35" s="93" t="s">
        <v>57</v>
      </c>
      <c r="EL35" s="98" t="s">
        <v>1015</v>
      </c>
      <c r="EM35" s="93" t="s">
        <v>57</v>
      </c>
      <c r="EN35" s="93" t="s">
        <v>57</v>
      </c>
      <c r="EO35" s="93" t="s">
        <v>57</v>
      </c>
      <c r="EP35" s="93" t="s">
        <v>57</v>
      </c>
      <c r="EQ35" s="93" t="s">
        <v>57</v>
      </c>
      <c r="ER35" s="93" t="s">
        <v>57</v>
      </c>
      <c r="ES35" s="93" t="s">
        <v>57</v>
      </c>
      <c r="ET35" s="93" t="s">
        <v>57</v>
      </c>
      <c r="EU35" s="93" t="s">
        <v>57</v>
      </c>
      <c r="EV35" s="98" t="s">
        <v>1015</v>
      </c>
      <c r="EW35" s="93" t="s">
        <v>57</v>
      </c>
      <c r="EX35" s="93" t="s">
        <v>57</v>
      </c>
      <c r="EY35" s="93" t="s">
        <v>57</v>
      </c>
      <c r="EZ35" s="93" t="s">
        <v>57</v>
      </c>
      <c r="FA35" s="93" t="s">
        <v>57</v>
      </c>
      <c r="FB35" s="93" t="s">
        <v>57</v>
      </c>
      <c r="FC35" s="98" t="s">
        <v>1061</v>
      </c>
      <c r="FD35" s="93" t="s">
        <v>57</v>
      </c>
      <c r="FE35" s="93" t="s">
        <v>57</v>
      </c>
      <c r="FF35" s="93" t="s">
        <v>57</v>
      </c>
      <c r="FG35" s="93" t="s">
        <v>57</v>
      </c>
      <c r="FH35" s="93" t="s">
        <v>57</v>
      </c>
      <c r="FI35" s="93" t="s">
        <v>57</v>
      </c>
      <c r="FJ35" s="93" t="s">
        <v>57</v>
      </c>
      <c r="FK35" s="93" t="s">
        <v>57</v>
      </c>
      <c r="FL35" s="93" t="s">
        <v>57</v>
      </c>
      <c r="FM35" s="93" t="s">
        <v>57</v>
      </c>
      <c r="FN35" s="93" t="s">
        <v>57</v>
      </c>
      <c r="FO35" s="98" t="s">
        <v>1015</v>
      </c>
      <c r="FP35" s="98" t="s">
        <v>1015</v>
      </c>
      <c r="FQ35" s="93" t="s">
        <v>57</v>
      </c>
      <c r="FR35" s="93" t="s">
        <v>57</v>
      </c>
      <c r="FS35" s="93" t="s">
        <v>57</v>
      </c>
      <c r="FT35" s="98" t="s">
        <v>1015</v>
      </c>
      <c r="FU35" s="93" t="s">
        <v>57</v>
      </c>
      <c r="FV35" s="98" t="s">
        <v>1015</v>
      </c>
      <c r="FW35" s="93" t="s">
        <v>57</v>
      </c>
      <c r="FX35" s="93" t="s">
        <v>57</v>
      </c>
      <c r="FY35" s="93" t="s">
        <v>57</v>
      </c>
      <c r="FZ35" s="93" t="s">
        <v>57</v>
      </c>
      <c r="GA35" s="93" t="s">
        <v>57</v>
      </c>
      <c r="GB35" s="93" t="s">
        <v>57</v>
      </c>
      <c r="GC35" s="98" t="s">
        <v>1015</v>
      </c>
      <c r="GD35" s="98" t="s">
        <v>1015</v>
      </c>
      <c r="GE35" s="93" t="s">
        <v>57</v>
      </c>
      <c r="GF35" s="93" t="s">
        <v>57</v>
      </c>
      <c r="GG35" s="93" t="s">
        <v>57</v>
      </c>
      <c r="GH35" s="93" t="s">
        <v>57</v>
      </c>
      <c r="GI35" s="93" t="s">
        <v>57</v>
      </c>
      <c r="GJ35" s="93" t="s">
        <v>57</v>
      </c>
      <c r="GK35" s="93" t="s">
        <v>57</v>
      </c>
      <c r="GL35" s="93" t="s">
        <v>57</v>
      </c>
      <c r="GM35" s="93" t="s">
        <v>57</v>
      </c>
      <c r="GN35" s="93" t="s">
        <v>57</v>
      </c>
      <c r="GO35" s="93" t="s">
        <v>57</v>
      </c>
      <c r="GP35" s="93" t="s">
        <v>57</v>
      </c>
      <c r="GQ35" s="98" t="s">
        <v>1015</v>
      </c>
      <c r="GR35" s="93" t="s">
        <v>57</v>
      </c>
      <c r="GS35" s="93" t="s">
        <v>57</v>
      </c>
      <c r="GT35" s="93" t="s">
        <v>57</v>
      </c>
      <c r="GU35" s="93" t="s">
        <v>57</v>
      </c>
      <c r="GV35" s="93" t="s">
        <v>57</v>
      </c>
      <c r="GW35" s="93" t="s">
        <v>57</v>
      </c>
      <c r="GX35" s="93" t="s">
        <v>57</v>
      </c>
      <c r="GY35" s="93" t="s">
        <v>57</v>
      </c>
      <c r="GZ35" s="93" t="s">
        <v>57</v>
      </c>
      <c r="HA35" s="93" t="s">
        <v>57</v>
      </c>
      <c r="HB35" s="93" t="s">
        <v>57</v>
      </c>
      <c r="HC35" s="93" t="s">
        <v>57</v>
      </c>
      <c r="HD35" s="93" t="s">
        <v>57</v>
      </c>
      <c r="HE35" s="93" t="s">
        <v>57</v>
      </c>
      <c r="HF35" s="93" t="s">
        <v>57</v>
      </c>
      <c r="HG35" s="93" t="s">
        <v>57</v>
      </c>
      <c r="HH35" s="93" t="s">
        <v>57</v>
      </c>
      <c r="HI35" s="93" t="s">
        <v>57</v>
      </c>
      <c r="HJ35" s="93" t="s">
        <v>57</v>
      </c>
      <c r="HK35" s="93" t="s">
        <v>57</v>
      </c>
      <c r="HL35" s="93" t="s">
        <v>57</v>
      </c>
      <c r="HM35" s="93" t="s">
        <v>57</v>
      </c>
      <c r="HN35" s="93" t="s">
        <v>57</v>
      </c>
      <c r="HO35" s="93" t="s">
        <v>57</v>
      </c>
      <c r="HP35" s="93" t="s">
        <v>57</v>
      </c>
      <c r="HQ35" s="93" t="s">
        <v>57</v>
      </c>
      <c r="HR35" s="93" t="s">
        <v>57</v>
      </c>
      <c r="HS35" s="93" t="s">
        <v>57</v>
      </c>
      <c r="HT35" s="93" t="s">
        <v>57</v>
      </c>
      <c r="HU35" s="93" t="s">
        <v>57</v>
      </c>
      <c r="HV35" s="93" t="s">
        <v>57</v>
      </c>
      <c r="HW35" s="93" t="s">
        <v>57</v>
      </c>
      <c r="HX35" s="93" t="s">
        <v>57</v>
      </c>
      <c r="HY35" s="93" t="s">
        <v>57</v>
      </c>
      <c r="HZ35" s="93" t="s">
        <v>57</v>
      </c>
      <c r="IA35" s="93" t="s">
        <v>57</v>
      </c>
      <c r="IB35" s="93" t="s">
        <v>57</v>
      </c>
      <c r="IC35" s="93" t="s">
        <v>57</v>
      </c>
      <c r="ID35" s="93" t="s">
        <v>57</v>
      </c>
      <c r="IE35" s="93" t="s">
        <v>57</v>
      </c>
      <c r="IF35" s="93" t="s">
        <v>57</v>
      </c>
      <c r="IG35" s="93" t="s">
        <v>57</v>
      </c>
      <c r="IH35" s="93" t="s">
        <v>57</v>
      </c>
      <c r="II35" s="93" t="s">
        <v>57</v>
      </c>
      <c r="IJ35" s="93" t="s">
        <v>57</v>
      </c>
      <c r="IK35" s="93" t="s">
        <v>57</v>
      </c>
      <c r="IL35" s="93" t="s">
        <v>57</v>
      </c>
      <c r="IM35" s="93" t="s">
        <v>57</v>
      </c>
      <c r="IN35" s="93" t="s">
        <v>57</v>
      </c>
      <c r="IO35" s="93" t="s">
        <v>57</v>
      </c>
      <c r="IP35" s="93" t="s">
        <v>57</v>
      </c>
      <c r="IQ35" s="93" t="s">
        <v>57</v>
      </c>
      <c r="IR35" s="93" t="s">
        <v>57</v>
      </c>
      <c r="IS35" s="93" t="s">
        <v>57</v>
      </c>
      <c r="IT35" s="93" t="s">
        <v>57</v>
      </c>
      <c r="IU35" s="93" t="s">
        <v>57</v>
      </c>
      <c r="IV35" s="93" t="s">
        <v>57</v>
      </c>
    </row>
    <row r="36" spans="1:256" ht="21" customHeight="1" x14ac:dyDescent="0.2">
      <c r="A36" s="89"/>
      <c r="B36" s="89"/>
      <c r="C36" s="89"/>
      <c r="D36" s="89"/>
      <c r="E36" s="89"/>
      <c r="F36" s="89"/>
      <c r="G36" s="92"/>
      <c r="H36" s="89"/>
      <c r="I36" s="92"/>
      <c r="J36" s="89"/>
      <c r="K36" s="92"/>
      <c r="L36" s="89"/>
      <c r="M36" s="92"/>
      <c r="N36" s="89"/>
      <c r="O36" s="89"/>
      <c r="P36" s="92"/>
      <c r="Q36" s="89"/>
      <c r="R36" s="93"/>
      <c r="S36" s="92"/>
      <c r="T36" s="89"/>
      <c r="U36" s="89"/>
      <c r="V36" s="92"/>
      <c r="W36" s="92"/>
      <c r="X36" s="89"/>
      <c r="Y36" s="89"/>
      <c r="Z36" s="89"/>
      <c r="AA36" s="89"/>
      <c r="AB36" s="89"/>
      <c r="AC36" s="89"/>
      <c r="AD36" s="89"/>
      <c r="AE36" s="89"/>
      <c r="AF36" s="93"/>
      <c r="AG36" s="89"/>
      <c r="AH36" s="89"/>
      <c r="AI36" s="89"/>
      <c r="AJ36" s="89"/>
      <c r="AK36" s="89"/>
      <c r="AL36" s="89"/>
      <c r="AM36" s="89"/>
      <c r="AN36" s="89"/>
      <c r="AO36" s="89"/>
      <c r="AP36" s="92"/>
      <c r="AQ36" s="89"/>
      <c r="AR36" s="89"/>
      <c r="AS36" s="89"/>
      <c r="AT36" s="89"/>
      <c r="AU36" s="89"/>
      <c r="AV36" s="89"/>
      <c r="AW36" s="89"/>
      <c r="AX36" s="89"/>
      <c r="AY36" s="89"/>
      <c r="AZ36" s="89"/>
      <c r="BA36" s="92"/>
      <c r="BB36" s="89"/>
      <c r="BC36" s="89"/>
      <c r="BD36" s="89"/>
      <c r="BE36" s="92"/>
      <c r="BF36" s="89"/>
      <c r="BG36" s="89"/>
      <c r="BH36" s="89"/>
      <c r="BI36" s="89"/>
      <c r="BJ36" s="89"/>
      <c r="BK36" s="89"/>
      <c r="BL36" s="89"/>
      <c r="BM36" s="89"/>
      <c r="BN36" s="89"/>
      <c r="BO36" s="89"/>
      <c r="BP36" s="92"/>
      <c r="BQ36" s="89"/>
      <c r="BR36" s="89"/>
      <c r="BS36" s="89"/>
      <c r="BT36" s="89"/>
      <c r="BU36" s="92"/>
      <c r="BV36" s="89"/>
      <c r="BW36" s="89"/>
      <c r="BX36" s="89"/>
      <c r="BY36" s="92"/>
      <c r="BZ36" s="92"/>
      <c r="CA36" s="89"/>
      <c r="CB36" s="89"/>
      <c r="CC36" s="92"/>
      <c r="CD36" s="89"/>
      <c r="CE36" s="92"/>
      <c r="CF36" s="89"/>
      <c r="CG36" s="89"/>
      <c r="CH36" s="92"/>
      <c r="CI36" s="89"/>
      <c r="CJ36" s="89"/>
      <c r="CK36" s="89"/>
      <c r="CL36" s="89"/>
      <c r="CM36" s="89"/>
      <c r="CN36" s="92"/>
      <c r="CO36" s="89"/>
      <c r="CP36" s="89"/>
      <c r="CQ36" s="92"/>
      <c r="CR36" s="89"/>
      <c r="CS36" s="92"/>
      <c r="CT36" s="89"/>
      <c r="CU36" s="89"/>
      <c r="CV36" s="89"/>
      <c r="CW36" s="92"/>
      <c r="CX36" s="89"/>
      <c r="CY36" s="89"/>
      <c r="CZ36" s="93"/>
      <c r="DA36" s="92"/>
      <c r="DB36" s="93"/>
      <c r="DC36" s="89"/>
      <c r="DD36" s="89"/>
      <c r="DE36" s="89"/>
      <c r="DF36" s="89"/>
      <c r="DG36" s="89"/>
      <c r="DH36" s="92"/>
      <c r="DI36" s="92"/>
      <c r="DJ36" s="89"/>
      <c r="DK36" s="89"/>
      <c r="DL36" s="93" t="s">
        <v>57</v>
      </c>
      <c r="DM36" s="98"/>
      <c r="DN36" s="93" t="s">
        <v>57</v>
      </c>
      <c r="DO36" s="93" t="s">
        <v>57</v>
      </c>
      <c r="DP36" s="93" t="s">
        <v>57</v>
      </c>
      <c r="DQ36" s="98" t="s">
        <v>1015</v>
      </c>
      <c r="DR36" s="93" t="s">
        <v>57</v>
      </c>
      <c r="DS36" s="93" t="s">
        <v>57</v>
      </c>
      <c r="DT36" s="93" t="s">
        <v>57</v>
      </c>
      <c r="DU36" s="93" t="s">
        <v>57</v>
      </c>
      <c r="DV36" s="98" t="s">
        <v>1015</v>
      </c>
      <c r="DW36" s="98" t="s">
        <v>1015</v>
      </c>
      <c r="DX36" s="93" t="s">
        <v>57</v>
      </c>
      <c r="DY36" s="93" t="s">
        <v>57</v>
      </c>
      <c r="DZ36" s="93" t="s">
        <v>57</v>
      </c>
      <c r="EA36" s="93" t="s">
        <v>57</v>
      </c>
      <c r="EB36" s="93" t="s">
        <v>57</v>
      </c>
      <c r="EC36" s="93" t="s">
        <v>57</v>
      </c>
      <c r="ED36" s="93" t="s">
        <v>57</v>
      </c>
      <c r="EE36" s="93" t="s">
        <v>57</v>
      </c>
      <c r="EF36" s="93" t="s">
        <v>57</v>
      </c>
      <c r="EG36" s="93" t="s">
        <v>57</v>
      </c>
      <c r="EH36" s="98" t="s">
        <v>1015</v>
      </c>
      <c r="EI36" s="93" t="s">
        <v>57</v>
      </c>
      <c r="EJ36" s="93" t="s">
        <v>57</v>
      </c>
      <c r="EK36" s="93" t="s">
        <v>57</v>
      </c>
      <c r="EL36" s="98" t="s">
        <v>1015</v>
      </c>
      <c r="EM36" s="93" t="s">
        <v>57</v>
      </c>
      <c r="EN36" s="93" t="s">
        <v>57</v>
      </c>
      <c r="EO36" s="93" t="s">
        <v>57</v>
      </c>
      <c r="EP36" s="93" t="s">
        <v>57</v>
      </c>
      <c r="EQ36" s="93" t="s">
        <v>57</v>
      </c>
      <c r="ER36" s="93" t="s">
        <v>57</v>
      </c>
      <c r="ES36" s="93" t="s">
        <v>57</v>
      </c>
      <c r="ET36" s="93" t="s">
        <v>57</v>
      </c>
      <c r="EU36" s="93" t="s">
        <v>57</v>
      </c>
      <c r="EV36" s="98" t="s">
        <v>1015</v>
      </c>
      <c r="EW36" s="93" t="s">
        <v>57</v>
      </c>
      <c r="EX36" s="93" t="s">
        <v>57</v>
      </c>
      <c r="EY36" s="93" t="s">
        <v>57</v>
      </c>
      <c r="EZ36" s="93" t="s">
        <v>57</v>
      </c>
      <c r="FA36" s="93" t="s">
        <v>57</v>
      </c>
      <c r="FB36" s="93" t="s">
        <v>57</v>
      </c>
      <c r="FC36" s="93" t="s">
        <v>57</v>
      </c>
      <c r="FD36" s="93" t="s">
        <v>57</v>
      </c>
      <c r="FE36" s="93" t="s">
        <v>57</v>
      </c>
      <c r="FF36" s="93" t="s">
        <v>57</v>
      </c>
      <c r="FG36" s="93" t="s">
        <v>57</v>
      </c>
      <c r="FH36" s="93" t="s">
        <v>57</v>
      </c>
      <c r="FI36" s="93" t="s">
        <v>57</v>
      </c>
      <c r="FJ36" s="93" t="s">
        <v>57</v>
      </c>
      <c r="FK36" s="93" t="s">
        <v>57</v>
      </c>
      <c r="FL36" s="93" t="s">
        <v>57</v>
      </c>
      <c r="FM36" s="93" t="s">
        <v>57</v>
      </c>
      <c r="FN36" s="93" t="s">
        <v>57</v>
      </c>
      <c r="FO36" s="98" t="s">
        <v>1015</v>
      </c>
      <c r="FP36" s="98" t="s">
        <v>1015</v>
      </c>
      <c r="FQ36" s="93" t="s">
        <v>57</v>
      </c>
      <c r="FR36" s="93" t="s">
        <v>57</v>
      </c>
      <c r="FS36" s="93" t="s">
        <v>57</v>
      </c>
      <c r="FT36" s="98" t="s">
        <v>1015</v>
      </c>
      <c r="FU36" s="93" t="s">
        <v>57</v>
      </c>
      <c r="FV36" s="98" t="s">
        <v>1015</v>
      </c>
      <c r="FW36" s="93" t="s">
        <v>57</v>
      </c>
      <c r="FX36" s="93" t="s">
        <v>57</v>
      </c>
      <c r="FY36" s="93" t="s">
        <v>57</v>
      </c>
      <c r="FZ36" s="93" t="s">
        <v>57</v>
      </c>
      <c r="GA36" s="93" t="s">
        <v>57</v>
      </c>
      <c r="GB36" s="93" t="s">
        <v>57</v>
      </c>
      <c r="GC36" s="98" t="s">
        <v>1015</v>
      </c>
      <c r="GD36" s="98" t="s">
        <v>1015</v>
      </c>
      <c r="GE36" s="93" t="s">
        <v>57</v>
      </c>
      <c r="GF36" s="93" t="s">
        <v>57</v>
      </c>
      <c r="GG36" s="93" t="s">
        <v>57</v>
      </c>
      <c r="GH36" s="93" t="s">
        <v>57</v>
      </c>
      <c r="GI36" s="93" t="s">
        <v>57</v>
      </c>
      <c r="GJ36" s="93" t="s">
        <v>57</v>
      </c>
      <c r="GK36" s="93" t="s">
        <v>57</v>
      </c>
      <c r="GL36" s="93" t="s">
        <v>57</v>
      </c>
      <c r="GM36" s="93" t="s">
        <v>57</v>
      </c>
      <c r="GN36" s="93" t="s">
        <v>57</v>
      </c>
      <c r="GO36" s="93" t="s">
        <v>57</v>
      </c>
      <c r="GP36" s="93" t="s">
        <v>57</v>
      </c>
      <c r="GQ36" s="98" t="s">
        <v>1015</v>
      </c>
      <c r="GR36" s="93" t="s">
        <v>57</v>
      </c>
      <c r="GS36" s="93" t="s">
        <v>57</v>
      </c>
      <c r="GT36" s="93" t="s">
        <v>57</v>
      </c>
      <c r="GU36" s="93" t="s">
        <v>57</v>
      </c>
      <c r="GV36" s="93" t="s">
        <v>57</v>
      </c>
      <c r="GW36" s="93" t="s">
        <v>57</v>
      </c>
      <c r="GX36" s="93" t="s">
        <v>57</v>
      </c>
      <c r="GY36" s="93" t="s">
        <v>57</v>
      </c>
      <c r="GZ36" s="93" t="s">
        <v>57</v>
      </c>
      <c r="HA36" s="93" t="s">
        <v>57</v>
      </c>
      <c r="HB36" s="93" t="s">
        <v>57</v>
      </c>
      <c r="HC36" s="93" t="s">
        <v>57</v>
      </c>
      <c r="HD36" s="93" t="s">
        <v>57</v>
      </c>
      <c r="HE36" s="93" t="s">
        <v>57</v>
      </c>
      <c r="HF36" s="93" t="s">
        <v>57</v>
      </c>
      <c r="HG36" s="93" t="s">
        <v>57</v>
      </c>
      <c r="HH36" s="93" t="s">
        <v>57</v>
      </c>
      <c r="HI36" s="93" t="s">
        <v>57</v>
      </c>
      <c r="HJ36" s="93" t="s">
        <v>57</v>
      </c>
      <c r="HK36" s="93" t="s">
        <v>57</v>
      </c>
      <c r="HL36" s="93" t="s">
        <v>57</v>
      </c>
      <c r="HM36" s="93" t="s">
        <v>57</v>
      </c>
      <c r="HN36" s="93" t="s">
        <v>57</v>
      </c>
      <c r="HO36" s="93" t="s">
        <v>57</v>
      </c>
      <c r="HP36" s="93" t="s">
        <v>57</v>
      </c>
      <c r="HQ36" s="93" t="s">
        <v>57</v>
      </c>
      <c r="HR36" s="93" t="s">
        <v>57</v>
      </c>
      <c r="HS36" s="93" t="s">
        <v>57</v>
      </c>
      <c r="HT36" s="93" t="s">
        <v>57</v>
      </c>
      <c r="HU36" s="93" t="s">
        <v>57</v>
      </c>
      <c r="HV36" s="93" t="s">
        <v>57</v>
      </c>
      <c r="HW36" s="93" t="s">
        <v>57</v>
      </c>
      <c r="HX36" s="93" t="s">
        <v>57</v>
      </c>
      <c r="HY36" s="93" t="s">
        <v>57</v>
      </c>
      <c r="HZ36" s="93" t="s">
        <v>57</v>
      </c>
      <c r="IA36" s="93" t="s">
        <v>57</v>
      </c>
      <c r="IB36" s="93" t="s">
        <v>57</v>
      </c>
      <c r="IC36" s="93" t="s">
        <v>57</v>
      </c>
      <c r="ID36" s="93" t="s">
        <v>57</v>
      </c>
      <c r="IE36" s="93" t="s">
        <v>57</v>
      </c>
      <c r="IF36" s="93" t="s">
        <v>57</v>
      </c>
      <c r="IG36" s="93" t="s">
        <v>57</v>
      </c>
      <c r="IH36" s="93" t="s">
        <v>57</v>
      </c>
      <c r="II36" s="93" t="s">
        <v>57</v>
      </c>
      <c r="IJ36" s="93" t="s">
        <v>57</v>
      </c>
      <c r="IK36" s="93" t="s">
        <v>57</v>
      </c>
      <c r="IL36" s="93" t="s">
        <v>57</v>
      </c>
      <c r="IM36" s="93" t="s">
        <v>57</v>
      </c>
      <c r="IN36" s="93" t="s">
        <v>57</v>
      </c>
      <c r="IO36" s="93" t="s">
        <v>57</v>
      </c>
      <c r="IP36" s="93" t="s">
        <v>57</v>
      </c>
      <c r="IQ36" s="93" t="s">
        <v>57</v>
      </c>
      <c r="IR36" s="93" t="s">
        <v>57</v>
      </c>
      <c r="IS36" s="93" t="s">
        <v>57</v>
      </c>
      <c r="IT36" s="93" t="s">
        <v>57</v>
      </c>
      <c r="IU36" s="93" t="s">
        <v>57</v>
      </c>
      <c r="IV36" s="93" t="s">
        <v>57</v>
      </c>
    </row>
    <row r="37" spans="1:256" ht="21" customHeight="1" x14ac:dyDescent="0.2">
      <c r="A37" s="92" t="s">
        <v>1062</v>
      </c>
      <c r="B37" s="92" t="s">
        <v>57</v>
      </c>
      <c r="C37" s="93" t="s">
        <v>57</v>
      </c>
      <c r="D37" s="93" t="s">
        <v>57</v>
      </c>
      <c r="E37" s="93" t="s">
        <v>57</v>
      </c>
      <c r="F37" s="93" t="s">
        <v>57</v>
      </c>
      <c r="G37" s="93" t="s">
        <v>57</v>
      </c>
      <c r="H37" s="93" t="s">
        <v>57</v>
      </c>
      <c r="I37" s="93" t="s">
        <v>57</v>
      </c>
      <c r="J37" s="93" t="s">
        <v>57</v>
      </c>
      <c r="K37" s="93" t="s">
        <v>57</v>
      </c>
      <c r="L37" s="92" t="s">
        <v>1015</v>
      </c>
      <c r="M37" s="93" t="s">
        <v>57</v>
      </c>
      <c r="N37" s="93" t="s">
        <v>57</v>
      </c>
      <c r="O37" s="93" t="s">
        <v>57</v>
      </c>
      <c r="P37" s="92" t="s">
        <v>1015</v>
      </c>
      <c r="Q37" s="93" t="s">
        <v>57</v>
      </c>
      <c r="R37" s="93" t="s">
        <v>57</v>
      </c>
      <c r="S37" s="92" t="s">
        <v>1015</v>
      </c>
      <c r="T37" s="93" t="s">
        <v>57</v>
      </c>
      <c r="U37" s="93" t="s">
        <v>57</v>
      </c>
      <c r="V37" s="93" t="s">
        <v>57</v>
      </c>
      <c r="W37" s="93" t="s">
        <v>57</v>
      </c>
      <c r="X37" s="93" t="s">
        <v>57</v>
      </c>
      <c r="Y37" s="93" t="s">
        <v>57</v>
      </c>
      <c r="Z37" s="93" t="s">
        <v>57</v>
      </c>
      <c r="AA37" s="93" t="s">
        <v>57</v>
      </c>
      <c r="AB37" s="93" t="s">
        <v>57</v>
      </c>
      <c r="AC37" s="93" t="s">
        <v>57</v>
      </c>
      <c r="AD37" s="93" t="s">
        <v>57</v>
      </c>
      <c r="AE37" s="93" t="s">
        <v>57</v>
      </c>
      <c r="AF37" s="93" t="s">
        <v>57</v>
      </c>
      <c r="AG37" s="93" t="s">
        <v>57</v>
      </c>
      <c r="AH37" s="93" t="s">
        <v>57</v>
      </c>
      <c r="AI37" s="93" t="s">
        <v>57</v>
      </c>
      <c r="AJ37" s="93" t="s">
        <v>57</v>
      </c>
      <c r="AK37" s="93" t="s">
        <v>57</v>
      </c>
      <c r="AL37" s="93" t="s">
        <v>57</v>
      </c>
      <c r="AM37" s="93" t="s">
        <v>57</v>
      </c>
      <c r="AN37" s="93" t="s">
        <v>57</v>
      </c>
      <c r="AO37" s="93" t="s">
        <v>57</v>
      </c>
      <c r="AP37" s="93" t="s">
        <v>57</v>
      </c>
      <c r="AQ37" s="93" t="s">
        <v>57</v>
      </c>
      <c r="AR37" s="93" t="s">
        <v>57</v>
      </c>
      <c r="AS37" s="93" t="s">
        <v>57</v>
      </c>
      <c r="AT37" s="93" t="s">
        <v>57</v>
      </c>
      <c r="AU37" s="93" t="s">
        <v>57</v>
      </c>
      <c r="AV37" s="93" t="s">
        <v>57</v>
      </c>
      <c r="AW37" s="92" t="s">
        <v>1015</v>
      </c>
      <c r="AX37" s="92" t="s">
        <v>1015</v>
      </c>
      <c r="AY37" s="93" t="s">
        <v>57</v>
      </c>
      <c r="AZ37" s="93" t="s">
        <v>57</v>
      </c>
      <c r="BA37" s="93" t="s">
        <v>57</v>
      </c>
      <c r="BB37" s="93" t="s">
        <v>57</v>
      </c>
      <c r="BC37" s="93" t="s">
        <v>57</v>
      </c>
      <c r="BD37" s="93" t="s">
        <v>57</v>
      </c>
      <c r="BE37" s="92" t="s">
        <v>1015</v>
      </c>
      <c r="BF37" s="93" t="s">
        <v>57</v>
      </c>
      <c r="BG37" s="93" t="s">
        <v>57</v>
      </c>
      <c r="BH37" s="93" t="s">
        <v>57</v>
      </c>
      <c r="BI37" s="93" t="s">
        <v>57</v>
      </c>
      <c r="BJ37" s="93" t="s">
        <v>57</v>
      </c>
      <c r="BK37" s="93" t="s">
        <v>57</v>
      </c>
      <c r="BL37" s="93" t="s">
        <v>57</v>
      </c>
      <c r="BM37" s="92" t="s">
        <v>1015</v>
      </c>
      <c r="BN37" s="89"/>
      <c r="BO37" s="92" t="s">
        <v>1015</v>
      </c>
      <c r="BP37" s="93" t="s">
        <v>57</v>
      </c>
      <c r="BQ37" s="93" t="s">
        <v>57</v>
      </c>
      <c r="BR37" s="93" t="s">
        <v>57</v>
      </c>
      <c r="BS37" s="93" t="s">
        <v>57</v>
      </c>
      <c r="BT37" s="93" t="s">
        <v>57</v>
      </c>
      <c r="BU37" s="92" t="s">
        <v>1015</v>
      </c>
      <c r="BV37" s="93" t="s">
        <v>57</v>
      </c>
      <c r="BW37" s="93" t="s">
        <v>57</v>
      </c>
      <c r="BX37" s="93" t="s">
        <v>57</v>
      </c>
      <c r="BY37" s="93" t="s">
        <v>57</v>
      </c>
      <c r="BZ37" s="93" t="s">
        <v>57</v>
      </c>
      <c r="CA37" s="93" t="s">
        <v>57</v>
      </c>
      <c r="CB37" s="93" t="s">
        <v>57</v>
      </c>
      <c r="CC37" s="93" t="s">
        <v>57</v>
      </c>
      <c r="CD37" s="93" t="s">
        <v>57</v>
      </c>
      <c r="CE37" s="93" t="s">
        <v>57</v>
      </c>
      <c r="CF37" s="93" t="s">
        <v>57</v>
      </c>
      <c r="CG37" s="93" t="s">
        <v>57</v>
      </c>
      <c r="CH37" s="93" t="s">
        <v>57</v>
      </c>
      <c r="CI37" s="93" t="s">
        <v>57</v>
      </c>
      <c r="CJ37" s="93" t="s">
        <v>57</v>
      </c>
      <c r="CK37" s="93" t="s">
        <v>57</v>
      </c>
      <c r="CL37" s="93" t="s">
        <v>57</v>
      </c>
      <c r="CM37" s="93" t="s">
        <v>57</v>
      </c>
      <c r="CN37" s="92" t="s">
        <v>1015</v>
      </c>
      <c r="CO37" s="93" t="s">
        <v>57</v>
      </c>
      <c r="CP37" s="93" t="s">
        <v>57</v>
      </c>
      <c r="CQ37" s="93" t="s">
        <v>57</v>
      </c>
      <c r="CR37" s="93" t="s">
        <v>57</v>
      </c>
      <c r="CS37" s="93" t="s">
        <v>57</v>
      </c>
      <c r="CT37" s="93" t="s">
        <v>57</v>
      </c>
      <c r="CU37" s="93" t="s">
        <v>57</v>
      </c>
      <c r="CV37" s="93" t="s">
        <v>57</v>
      </c>
      <c r="CW37" s="92" t="s">
        <v>1015</v>
      </c>
      <c r="CX37" s="92" t="s">
        <v>1015</v>
      </c>
      <c r="CY37" s="93" t="s">
        <v>57</v>
      </c>
      <c r="CZ37" s="93" t="s">
        <v>57</v>
      </c>
      <c r="DA37" s="93" t="s">
        <v>57</v>
      </c>
      <c r="DB37" s="93" t="s">
        <v>1016</v>
      </c>
      <c r="DC37" s="93" t="s">
        <v>57</v>
      </c>
      <c r="DD37" s="93" t="s">
        <v>57</v>
      </c>
      <c r="DE37" s="93" t="s">
        <v>57</v>
      </c>
      <c r="DF37" s="93" t="s">
        <v>57</v>
      </c>
      <c r="DG37" s="93" t="s">
        <v>57</v>
      </c>
      <c r="DH37" s="92" t="s">
        <v>1015</v>
      </c>
      <c r="DI37" s="93" t="s">
        <v>57</v>
      </c>
      <c r="DJ37" s="93" t="s">
        <v>57</v>
      </c>
      <c r="DK37" s="93" t="s">
        <v>57</v>
      </c>
      <c r="DL37" s="98" t="s">
        <v>1015</v>
      </c>
      <c r="DM37" s="93" t="s">
        <v>57</v>
      </c>
      <c r="DN37" s="93" t="s">
        <v>57</v>
      </c>
      <c r="DO37" s="93" t="s">
        <v>57</v>
      </c>
      <c r="DP37" s="93" t="s">
        <v>57</v>
      </c>
      <c r="DQ37" s="93" t="s">
        <v>57</v>
      </c>
      <c r="DR37" s="93" t="s">
        <v>57</v>
      </c>
      <c r="DS37" s="98" t="s">
        <v>1015</v>
      </c>
      <c r="DT37" s="93" t="s">
        <v>57</v>
      </c>
      <c r="DU37" s="98" t="s">
        <v>1015</v>
      </c>
      <c r="DV37" s="98" t="s">
        <v>1015</v>
      </c>
      <c r="DW37" s="93" t="s">
        <v>57</v>
      </c>
      <c r="DX37" s="98" t="s">
        <v>1015</v>
      </c>
      <c r="DY37" s="93" t="s">
        <v>57</v>
      </c>
      <c r="DZ37" s="93" t="s">
        <v>57</v>
      </c>
      <c r="EA37" s="93" t="s">
        <v>57</v>
      </c>
      <c r="EB37" s="93" t="s">
        <v>57</v>
      </c>
      <c r="EC37" s="93" t="s">
        <v>57</v>
      </c>
      <c r="ED37" s="93" t="s">
        <v>57</v>
      </c>
      <c r="EE37" s="93" t="s">
        <v>57</v>
      </c>
      <c r="EF37" s="93" t="s">
        <v>57</v>
      </c>
      <c r="EG37" s="93" t="s">
        <v>57</v>
      </c>
      <c r="EH37" s="93" t="s">
        <v>57</v>
      </c>
      <c r="EI37" s="93" t="s">
        <v>57</v>
      </c>
      <c r="EJ37" s="93" t="s">
        <v>57</v>
      </c>
      <c r="EK37" s="93" t="s">
        <v>57</v>
      </c>
      <c r="EL37" s="93" t="s">
        <v>57</v>
      </c>
      <c r="EM37" s="93" t="s">
        <v>57</v>
      </c>
      <c r="EN37" s="93" t="s">
        <v>57</v>
      </c>
      <c r="EO37" s="98" t="s">
        <v>1015</v>
      </c>
      <c r="EP37" s="93" t="s">
        <v>57</v>
      </c>
      <c r="EQ37" s="93" t="s">
        <v>57</v>
      </c>
      <c r="ER37" s="93" t="s">
        <v>57</v>
      </c>
      <c r="ES37" s="98" t="s">
        <v>1015</v>
      </c>
      <c r="ET37" s="98" t="s">
        <v>1015</v>
      </c>
      <c r="EU37" s="93" t="s">
        <v>57</v>
      </c>
      <c r="EV37" s="98" t="s">
        <v>1015</v>
      </c>
      <c r="EW37" s="93" t="s">
        <v>57</v>
      </c>
      <c r="EX37" s="93" t="s">
        <v>57</v>
      </c>
      <c r="EY37" s="93" t="s">
        <v>57</v>
      </c>
      <c r="EZ37" s="93" t="s">
        <v>57</v>
      </c>
      <c r="FA37" s="93" t="s">
        <v>57</v>
      </c>
      <c r="FB37" s="93" t="s">
        <v>57</v>
      </c>
      <c r="FC37" s="93" t="s">
        <v>57</v>
      </c>
      <c r="FD37" s="93" t="s">
        <v>57</v>
      </c>
      <c r="FE37" s="93" t="s">
        <v>57</v>
      </c>
      <c r="FF37" s="93" t="s">
        <v>57</v>
      </c>
      <c r="FG37" s="98" t="s">
        <v>1015</v>
      </c>
      <c r="FH37" s="93" t="s">
        <v>57</v>
      </c>
      <c r="FI37" s="93" t="s">
        <v>57</v>
      </c>
      <c r="FJ37" s="93" t="s">
        <v>57</v>
      </c>
      <c r="FK37" s="98" t="s">
        <v>1015</v>
      </c>
      <c r="FL37" s="93" t="s">
        <v>57</v>
      </c>
      <c r="FM37" s="93" t="s">
        <v>57</v>
      </c>
      <c r="FN37" s="93" t="s">
        <v>57</v>
      </c>
      <c r="FO37" s="93" t="s">
        <v>57</v>
      </c>
      <c r="FP37" s="93" t="s">
        <v>57</v>
      </c>
      <c r="FQ37" s="93" t="s">
        <v>57</v>
      </c>
      <c r="FR37" s="93" t="s">
        <v>57</v>
      </c>
      <c r="FS37" s="93" t="s">
        <v>57</v>
      </c>
      <c r="FT37" s="93" t="s">
        <v>57</v>
      </c>
      <c r="FU37" s="93" t="s">
        <v>57</v>
      </c>
      <c r="FV37" s="93" t="s">
        <v>57</v>
      </c>
      <c r="FW37" s="93" t="s">
        <v>57</v>
      </c>
      <c r="FX37" s="93" t="s">
        <v>57</v>
      </c>
      <c r="FY37" s="93" t="s">
        <v>57</v>
      </c>
      <c r="FZ37" s="93" t="s">
        <v>57</v>
      </c>
      <c r="GA37" s="93" t="s">
        <v>57</v>
      </c>
      <c r="GB37" s="93" t="s">
        <v>57</v>
      </c>
      <c r="GC37" s="93" t="s">
        <v>57</v>
      </c>
      <c r="GD37" s="98" t="s">
        <v>1015</v>
      </c>
      <c r="GE37" s="93" t="s">
        <v>57</v>
      </c>
      <c r="GF37" s="93" t="s">
        <v>57</v>
      </c>
      <c r="GG37" s="93" t="s">
        <v>57</v>
      </c>
      <c r="GH37" s="93" t="s">
        <v>57</v>
      </c>
      <c r="GI37" s="98" t="s">
        <v>1015</v>
      </c>
      <c r="GJ37" s="98" t="s">
        <v>1015</v>
      </c>
      <c r="GK37" s="98" t="s">
        <v>1015</v>
      </c>
      <c r="GL37" s="93" t="s">
        <v>57</v>
      </c>
      <c r="GM37" s="93" t="s">
        <v>57</v>
      </c>
      <c r="GN37" s="93" t="s">
        <v>57</v>
      </c>
      <c r="GO37" s="93" t="s">
        <v>57</v>
      </c>
      <c r="GP37" s="93" t="s">
        <v>57</v>
      </c>
      <c r="GQ37" s="93" t="s">
        <v>57</v>
      </c>
      <c r="GR37" s="93" t="s">
        <v>57</v>
      </c>
      <c r="GS37" s="93" t="s">
        <v>57</v>
      </c>
      <c r="GT37" s="98" t="s">
        <v>1015</v>
      </c>
      <c r="GU37" s="93" t="s">
        <v>57</v>
      </c>
      <c r="GV37" s="93" t="s">
        <v>57</v>
      </c>
      <c r="GW37" s="93" t="s">
        <v>57</v>
      </c>
      <c r="GX37" s="93" t="s">
        <v>57</v>
      </c>
      <c r="GY37" s="93" t="s">
        <v>57</v>
      </c>
      <c r="GZ37" s="93" t="s">
        <v>57</v>
      </c>
      <c r="HA37" s="93" t="s">
        <v>57</v>
      </c>
      <c r="HB37" s="93" t="s">
        <v>57</v>
      </c>
      <c r="HC37" s="93" t="s">
        <v>57</v>
      </c>
      <c r="HD37" s="93" t="s">
        <v>57</v>
      </c>
      <c r="HE37" s="93" t="s">
        <v>57</v>
      </c>
      <c r="HF37" s="93" t="s">
        <v>57</v>
      </c>
      <c r="HG37" s="93" t="s">
        <v>57</v>
      </c>
      <c r="HH37" s="93" t="s">
        <v>57</v>
      </c>
      <c r="HI37" s="93" t="s">
        <v>57</v>
      </c>
      <c r="HJ37" s="93" t="s">
        <v>57</v>
      </c>
      <c r="HK37" s="93" t="s">
        <v>57</v>
      </c>
      <c r="HL37" s="93" t="s">
        <v>57</v>
      </c>
      <c r="HM37" s="93" t="s">
        <v>57</v>
      </c>
      <c r="HN37" s="93" t="s">
        <v>57</v>
      </c>
      <c r="HO37" s="93" t="s">
        <v>57</v>
      </c>
      <c r="HP37" s="93" t="s">
        <v>57</v>
      </c>
      <c r="HQ37" s="93" t="s">
        <v>57</v>
      </c>
      <c r="HR37" s="93" t="s">
        <v>57</v>
      </c>
      <c r="HS37" s="93" t="s">
        <v>57</v>
      </c>
      <c r="HT37" s="93" t="s">
        <v>57</v>
      </c>
      <c r="HU37" s="93" t="s">
        <v>57</v>
      </c>
      <c r="HV37" s="93" t="s">
        <v>57</v>
      </c>
      <c r="HW37" s="93" t="s">
        <v>57</v>
      </c>
      <c r="HX37" s="93" t="s">
        <v>57</v>
      </c>
      <c r="HY37" s="93" t="s">
        <v>57</v>
      </c>
      <c r="HZ37" s="93" t="s">
        <v>57</v>
      </c>
      <c r="IA37" s="93" t="s">
        <v>57</v>
      </c>
      <c r="IB37" s="93" t="s">
        <v>57</v>
      </c>
      <c r="IC37" s="93" t="s">
        <v>57</v>
      </c>
      <c r="ID37" s="93" t="s">
        <v>57</v>
      </c>
      <c r="IE37" s="93" t="s">
        <v>57</v>
      </c>
      <c r="IF37" s="93" t="s">
        <v>57</v>
      </c>
      <c r="IG37" s="93" t="s">
        <v>57</v>
      </c>
      <c r="IH37" s="93" t="s">
        <v>57</v>
      </c>
      <c r="II37" s="93" t="s">
        <v>57</v>
      </c>
      <c r="IJ37" s="93" t="s">
        <v>57</v>
      </c>
      <c r="IK37" s="93" t="s">
        <v>57</v>
      </c>
      <c r="IL37" s="93" t="s">
        <v>57</v>
      </c>
      <c r="IM37" s="93" t="s">
        <v>57</v>
      </c>
      <c r="IN37" s="93" t="s">
        <v>57</v>
      </c>
      <c r="IO37" s="93" t="s">
        <v>57</v>
      </c>
      <c r="IP37" s="93" t="s">
        <v>57</v>
      </c>
      <c r="IQ37" s="93" t="s">
        <v>57</v>
      </c>
      <c r="IR37" s="93" t="s">
        <v>57</v>
      </c>
      <c r="IS37" s="93" t="s">
        <v>57</v>
      </c>
      <c r="IT37" s="93" t="s">
        <v>57</v>
      </c>
      <c r="IU37" s="93" t="s">
        <v>57</v>
      </c>
      <c r="IV37" s="93" t="s">
        <v>57</v>
      </c>
    </row>
    <row r="38" spans="1:256" ht="21" customHeight="1" x14ac:dyDescent="0.2">
      <c r="A38" s="92" t="s">
        <v>55</v>
      </c>
      <c r="B38" s="92" t="s">
        <v>1015</v>
      </c>
      <c r="C38" s="93" t="s">
        <v>57</v>
      </c>
      <c r="D38" s="93" t="s">
        <v>57</v>
      </c>
      <c r="E38" s="93" t="s">
        <v>57</v>
      </c>
      <c r="F38" s="92" t="s">
        <v>1015</v>
      </c>
      <c r="G38" s="92" t="s">
        <v>1015</v>
      </c>
      <c r="H38" s="93" t="s">
        <v>57</v>
      </c>
      <c r="I38" s="93" t="s">
        <v>57</v>
      </c>
      <c r="J38" s="93" t="s">
        <v>57</v>
      </c>
      <c r="K38" s="93" t="s">
        <v>57</v>
      </c>
      <c r="L38" s="92" t="s">
        <v>1015</v>
      </c>
      <c r="M38" s="93" t="s">
        <v>57</v>
      </c>
      <c r="N38" s="93" t="s">
        <v>57</v>
      </c>
      <c r="O38" s="93" t="s">
        <v>57</v>
      </c>
      <c r="P38" s="93" t="s">
        <v>57</v>
      </c>
      <c r="Q38" s="93" t="s">
        <v>57</v>
      </c>
      <c r="R38" s="93" t="s">
        <v>57</v>
      </c>
      <c r="S38" s="93" t="s">
        <v>57</v>
      </c>
      <c r="T38" s="92" t="s">
        <v>1015</v>
      </c>
      <c r="U38" s="93" t="s">
        <v>57</v>
      </c>
      <c r="V38" s="93" t="s">
        <v>57</v>
      </c>
      <c r="W38" s="93" t="s">
        <v>57</v>
      </c>
      <c r="X38" s="93" t="s">
        <v>57</v>
      </c>
      <c r="Y38" s="93" t="s">
        <v>57</v>
      </c>
      <c r="Z38" s="93" t="s">
        <v>57</v>
      </c>
      <c r="AA38" s="93" t="s">
        <v>57</v>
      </c>
      <c r="AB38" s="93" t="s">
        <v>57</v>
      </c>
      <c r="AC38" s="93" t="s">
        <v>57</v>
      </c>
      <c r="AD38" s="93" t="s">
        <v>57</v>
      </c>
      <c r="AE38" s="93" t="s">
        <v>57</v>
      </c>
      <c r="AF38" s="93" t="s">
        <v>1016</v>
      </c>
      <c r="AG38" s="93" t="s">
        <v>57</v>
      </c>
      <c r="AH38" s="93" t="s">
        <v>57</v>
      </c>
      <c r="AI38" s="93" t="s">
        <v>57</v>
      </c>
      <c r="AJ38" s="93" t="s">
        <v>57</v>
      </c>
      <c r="AK38" s="93" t="s">
        <v>57</v>
      </c>
      <c r="AL38" s="93" t="s">
        <v>57</v>
      </c>
      <c r="AM38" s="93" t="s">
        <v>57</v>
      </c>
      <c r="AN38" s="93" t="s">
        <v>57</v>
      </c>
      <c r="AO38" s="93" t="s">
        <v>57</v>
      </c>
      <c r="AP38" s="93" t="s">
        <v>57</v>
      </c>
      <c r="AQ38" s="93" t="s">
        <v>57</v>
      </c>
      <c r="AR38" s="93" t="s">
        <v>57</v>
      </c>
      <c r="AS38" s="93" t="s">
        <v>57</v>
      </c>
      <c r="AT38" s="93" t="s">
        <v>57</v>
      </c>
      <c r="AU38" s="93" t="s">
        <v>57</v>
      </c>
      <c r="AV38" s="93" t="s">
        <v>57</v>
      </c>
      <c r="AW38" s="93" t="s">
        <v>57</v>
      </c>
      <c r="AX38" s="93" t="s">
        <v>57</v>
      </c>
      <c r="AY38" s="93" t="s">
        <v>57</v>
      </c>
      <c r="AZ38" s="93" t="s">
        <v>57</v>
      </c>
      <c r="BA38" s="93" t="s">
        <v>57</v>
      </c>
      <c r="BB38" s="93" t="s">
        <v>57</v>
      </c>
      <c r="BC38" s="92" t="s">
        <v>1015</v>
      </c>
      <c r="BD38" s="93" t="s">
        <v>57</v>
      </c>
      <c r="BE38" s="93" t="s">
        <v>57</v>
      </c>
      <c r="BF38" s="93" t="s">
        <v>57</v>
      </c>
      <c r="BG38" s="93" t="s">
        <v>57</v>
      </c>
      <c r="BH38" s="92" t="s">
        <v>1015</v>
      </c>
      <c r="BI38" s="93" t="s">
        <v>57</v>
      </c>
      <c r="BJ38" s="93" t="s">
        <v>57</v>
      </c>
      <c r="BK38" s="93" t="s">
        <v>57</v>
      </c>
      <c r="BL38" s="93" t="s">
        <v>57</v>
      </c>
      <c r="BM38" s="93" t="s">
        <v>57</v>
      </c>
      <c r="BN38" s="93" t="s">
        <v>57</v>
      </c>
      <c r="BO38" s="92" t="s">
        <v>1015</v>
      </c>
      <c r="BP38" s="93" t="s">
        <v>57</v>
      </c>
      <c r="BQ38" s="93" t="s">
        <v>57</v>
      </c>
      <c r="BR38" s="93" t="s">
        <v>57</v>
      </c>
      <c r="BS38" s="93" t="s">
        <v>57</v>
      </c>
      <c r="BT38" s="92" t="s">
        <v>1015</v>
      </c>
      <c r="BU38" s="93" t="s">
        <v>57</v>
      </c>
      <c r="BV38" s="93" t="s">
        <v>57</v>
      </c>
      <c r="BW38" s="93" t="s">
        <v>57</v>
      </c>
      <c r="BX38" s="93" t="s">
        <v>57</v>
      </c>
      <c r="BY38" s="93" t="s">
        <v>57</v>
      </c>
      <c r="BZ38" s="93" t="s">
        <v>57</v>
      </c>
      <c r="CA38" s="93" t="s">
        <v>57</v>
      </c>
      <c r="CB38" s="93" t="s">
        <v>57</v>
      </c>
      <c r="CC38" s="93" t="s">
        <v>57</v>
      </c>
      <c r="CD38" s="93" t="s">
        <v>57</v>
      </c>
      <c r="CE38" s="93" t="s">
        <v>57</v>
      </c>
      <c r="CF38" s="93" t="s">
        <v>57</v>
      </c>
      <c r="CG38" s="93" t="s">
        <v>57</v>
      </c>
      <c r="CH38" s="93" t="s">
        <v>57</v>
      </c>
      <c r="CI38" s="93" t="s">
        <v>57</v>
      </c>
      <c r="CJ38" s="93" t="s">
        <v>57</v>
      </c>
      <c r="CK38" s="92" t="s">
        <v>1015</v>
      </c>
      <c r="CL38" s="92" t="s">
        <v>1015</v>
      </c>
      <c r="CM38" s="92" t="s">
        <v>1015</v>
      </c>
      <c r="CN38" s="93" t="s">
        <v>57</v>
      </c>
      <c r="CO38" s="93" t="s">
        <v>57</v>
      </c>
      <c r="CP38" s="93" t="s">
        <v>57</v>
      </c>
      <c r="CQ38" s="93" t="s">
        <v>57</v>
      </c>
      <c r="CR38" s="93" t="s">
        <v>57</v>
      </c>
      <c r="CS38" s="93" t="s">
        <v>57</v>
      </c>
      <c r="CT38" s="93" t="s">
        <v>57</v>
      </c>
      <c r="CU38" s="93" t="s">
        <v>57</v>
      </c>
      <c r="CV38" s="93" t="s">
        <v>57</v>
      </c>
      <c r="CW38" s="93" t="s">
        <v>57</v>
      </c>
      <c r="CX38" s="93" t="s">
        <v>57</v>
      </c>
      <c r="CY38" s="93" t="s">
        <v>57</v>
      </c>
      <c r="CZ38" s="93" t="s">
        <v>57</v>
      </c>
      <c r="DA38" s="93" t="s">
        <v>57</v>
      </c>
      <c r="DB38" s="93" t="s">
        <v>57</v>
      </c>
      <c r="DC38" s="93" t="s">
        <v>57</v>
      </c>
      <c r="DD38" s="93" t="s">
        <v>57</v>
      </c>
      <c r="DE38" s="93" t="s">
        <v>57</v>
      </c>
      <c r="DF38" s="92" t="s">
        <v>1015</v>
      </c>
      <c r="DG38" s="93" t="s">
        <v>57</v>
      </c>
      <c r="DH38" s="92" t="s">
        <v>1015</v>
      </c>
      <c r="DI38" s="92" t="s">
        <v>1015</v>
      </c>
      <c r="DJ38" s="93" t="s">
        <v>57</v>
      </c>
      <c r="DK38" s="93" t="s">
        <v>57</v>
      </c>
      <c r="DL38" s="93" t="s">
        <v>57</v>
      </c>
      <c r="DM38" s="93" t="s">
        <v>57</v>
      </c>
      <c r="DN38" s="93" t="s">
        <v>57</v>
      </c>
      <c r="DO38" s="93" t="s">
        <v>57</v>
      </c>
      <c r="DP38" s="93" t="s">
        <v>57</v>
      </c>
      <c r="DQ38" s="93" t="s">
        <v>57</v>
      </c>
      <c r="DR38" s="98" t="s">
        <v>1015</v>
      </c>
      <c r="DS38" s="93" t="s">
        <v>57</v>
      </c>
      <c r="DT38" s="93" t="s">
        <v>57</v>
      </c>
      <c r="DU38" s="93" t="s">
        <v>57</v>
      </c>
      <c r="DV38" s="93" t="s">
        <v>57</v>
      </c>
      <c r="DW38" s="93" t="s">
        <v>57</v>
      </c>
      <c r="DX38" s="93" t="s">
        <v>57</v>
      </c>
      <c r="DY38" s="93" t="s">
        <v>57</v>
      </c>
      <c r="DZ38" s="93" t="s">
        <v>57</v>
      </c>
      <c r="EA38" s="93" t="s">
        <v>57</v>
      </c>
      <c r="EB38" s="98" t="s">
        <v>1015</v>
      </c>
      <c r="EC38" s="98" t="s">
        <v>1015</v>
      </c>
      <c r="ED38" s="93" t="s">
        <v>57</v>
      </c>
      <c r="EE38" s="93" t="s">
        <v>57</v>
      </c>
      <c r="EF38" s="93" t="s">
        <v>57</v>
      </c>
      <c r="EG38" s="93" t="s">
        <v>57</v>
      </c>
      <c r="EH38" s="93" t="s">
        <v>57</v>
      </c>
      <c r="EI38" s="93" t="s">
        <v>57</v>
      </c>
      <c r="EJ38" s="98" t="s">
        <v>1015</v>
      </c>
      <c r="EK38" s="93" t="s">
        <v>57</v>
      </c>
      <c r="EL38" s="93" t="s">
        <v>57</v>
      </c>
      <c r="EM38" s="93" t="s">
        <v>57</v>
      </c>
      <c r="EN38" s="93" t="s">
        <v>57</v>
      </c>
      <c r="EO38" s="93" t="s">
        <v>57</v>
      </c>
      <c r="EP38" s="93" t="s">
        <v>57</v>
      </c>
      <c r="EQ38" s="93" t="s">
        <v>57</v>
      </c>
      <c r="ER38" s="93" t="s">
        <v>57</v>
      </c>
      <c r="ES38" s="93" t="s">
        <v>57</v>
      </c>
      <c r="ET38" s="93" t="s">
        <v>57</v>
      </c>
      <c r="EU38" s="93" t="s">
        <v>57</v>
      </c>
      <c r="EV38" s="93" t="s">
        <v>57</v>
      </c>
      <c r="EW38" s="98" t="s">
        <v>1015</v>
      </c>
      <c r="EX38" s="93" t="s">
        <v>57</v>
      </c>
      <c r="EY38" s="93" t="s">
        <v>57</v>
      </c>
      <c r="EZ38" s="93" t="s">
        <v>57</v>
      </c>
      <c r="FA38" s="98" t="s">
        <v>1015</v>
      </c>
      <c r="FB38" s="93" t="s">
        <v>57</v>
      </c>
      <c r="FC38" s="93" t="s">
        <v>57</v>
      </c>
      <c r="FD38" s="93" t="s">
        <v>57</v>
      </c>
      <c r="FE38" s="93" t="s">
        <v>57</v>
      </c>
      <c r="FF38" s="93" t="s">
        <v>57</v>
      </c>
      <c r="FG38" s="93" t="s">
        <v>57</v>
      </c>
      <c r="FH38" s="93" t="s">
        <v>57</v>
      </c>
      <c r="FI38" s="93" t="s">
        <v>57</v>
      </c>
      <c r="FJ38" s="93" t="s">
        <v>57</v>
      </c>
      <c r="FK38" s="93" t="s">
        <v>57</v>
      </c>
      <c r="FL38" s="93" t="s">
        <v>57</v>
      </c>
      <c r="FM38" s="93" t="s">
        <v>57</v>
      </c>
      <c r="FN38" s="93" t="s">
        <v>57</v>
      </c>
      <c r="FO38" s="98" t="s">
        <v>1015</v>
      </c>
      <c r="FP38" s="93" t="s">
        <v>57</v>
      </c>
      <c r="FQ38" s="93" t="s">
        <v>57</v>
      </c>
      <c r="FR38" s="93" t="s">
        <v>57</v>
      </c>
      <c r="FS38" s="93" t="s">
        <v>57</v>
      </c>
      <c r="FT38" s="98" t="s">
        <v>1015</v>
      </c>
      <c r="FU38" s="98" t="s">
        <v>1015</v>
      </c>
      <c r="FV38" s="93" t="s">
        <v>57</v>
      </c>
      <c r="FW38" s="93" t="s">
        <v>57</v>
      </c>
      <c r="FX38" s="93" t="s">
        <v>57</v>
      </c>
      <c r="FY38" s="93" t="s">
        <v>57</v>
      </c>
      <c r="FZ38" s="93" t="s">
        <v>57</v>
      </c>
      <c r="GA38" s="93" t="s">
        <v>57</v>
      </c>
      <c r="GB38" s="93" t="s">
        <v>57</v>
      </c>
      <c r="GC38" s="93" t="s">
        <v>57</v>
      </c>
      <c r="GD38" s="93" t="s">
        <v>57</v>
      </c>
      <c r="GE38" s="93" t="s">
        <v>57</v>
      </c>
      <c r="GF38" s="93" t="s">
        <v>57</v>
      </c>
      <c r="GG38" s="93" t="s">
        <v>57</v>
      </c>
      <c r="GH38" s="93" t="s">
        <v>57</v>
      </c>
      <c r="GI38" s="93" t="s">
        <v>57</v>
      </c>
      <c r="GJ38" s="93" t="s">
        <v>57</v>
      </c>
      <c r="GK38" s="93" t="s">
        <v>57</v>
      </c>
      <c r="GL38" s="93" t="s">
        <v>57</v>
      </c>
      <c r="GM38" s="98" t="s">
        <v>1015</v>
      </c>
      <c r="GN38" s="93" t="s">
        <v>57</v>
      </c>
      <c r="GO38" s="93" t="s">
        <v>57</v>
      </c>
      <c r="GP38" s="93" t="s">
        <v>57</v>
      </c>
      <c r="GQ38" s="93" t="s">
        <v>57</v>
      </c>
      <c r="GR38" s="93" t="s">
        <v>57</v>
      </c>
      <c r="GS38" s="93" t="s">
        <v>57</v>
      </c>
      <c r="GT38" s="93" t="s">
        <v>57</v>
      </c>
      <c r="GU38" s="98" t="s">
        <v>1015</v>
      </c>
      <c r="GV38" s="93" t="s">
        <v>57</v>
      </c>
      <c r="GW38" s="93" t="s">
        <v>57</v>
      </c>
      <c r="GX38" s="93" t="s">
        <v>57</v>
      </c>
      <c r="GY38" s="93" t="s">
        <v>57</v>
      </c>
      <c r="GZ38" s="93" t="s">
        <v>57</v>
      </c>
      <c r="HA38" s="93" t="s">
        <v>57</v>
      </c>
      <c r="HB38" s="93" t="s">
        <v>57</v>
      </c>
      <c r="HC38" s="93" t="s">
        <v>57</v>
      </c>
      <c r="HD38" s="93" t="s">
        <v>57</v>
      </c>
      <c r="HE38" s="93" t="s">
        <v>57</v>
      </c>
      <c r="HF38" s="93" t="s">
        <v>57</v>
      </c>
      <c r="HG38" s="93" t="s">
        <v>57</v>
      </c>
      <c r="HH38" s="93" t="s">
        <v>57</v>
      </c>
      <c r="HI38" s="93" t="s">
        <v>57</v>
      </c>
      <c r="HJ38" s="93" t="s">
        <v>57</v>
      </c>
      <c r="HK38" s="93" t="s">
        <v>57</v>
      </c>
      <c r="HL38" s="93" t="s">
        <v>57</v>
      </c>
      <c r="HM38" s="93" t="s">
        <v>57</v>
      </c>
      <c r="HN38" s="93" t="s">
        <v>57</v>
      </c>
      <c r="HO38" s="93" t="s">
        <v>57</v>
      </c>
      <c r="HP38" s="93" t="s">
        <v>57</v>
      </c>
      <c r="HQ38" s="93" t="s">
        <v>57</v>
      </c>
      <c r="HR38" s="93" t="s">
        <v>57</v>
      </c>
      <c r="HS38" s="93" t="s">
        <v>57</v>
      </c>
      <c r="HT38" s="93" t="s">
        <v>57</v>
      </c>
      <c r="HU38" s="93" t="s">
        <v>57</v>
      </c>
      <c r="HV38" s="93" t="s">
        <v>57</v>
      </c>
      <c r="HW38" s="93" t="s">
        <v>57</v>
      </c>
      <c r="HX38" s="93" t="s">
        <v>57</v>
      </c>
      <c r="HY38" s="93" t="s">
        <v>57</v>
      </c>
      <c r="HZ38" s="93" t="s">
        <v>57</v>
      </c>
      <c r="IA38" s="93" t="s">
        <v>57</v>
      </c>
      <c r="IB38" s="93" t="s">
        <v>57</v>
      </c>
      <c r="IC38" s="93" t="s">
        <v>57</v>
      </c>
      <c r="ID38" s="93" t="s">
        <v>57</v>
      </c>
      <c r="IE38" s="93" t="s">
        <v>57</v>
      </c>
      <c r="IF38" s="93" t="s">
        <v>57</v>
      </c>
      <c r="IG38" s="93" t="s">
        <v>57</v>
      </c>
      <c r="IH38" s="93" t="s">
        <v>57</v>
      </c>
      <c r="II38" s="93" t="s">
        <v>57</v>
      </c>
      <c r="IJ38" s="93" t="s">
        <v>57</v>
      </c>
      <c r="IK38" s="93" t="s">
        <v>57</v>
      </c>
      <c r="IL38" s="93" t="s">
        <v>57</v>
      </c>
      <c r="IM38" s="93" t="s">
        <v>57</v>
      </c>
      <c r="IN38" s="93" t="s">
        <v>57</v>
      </c>
      <c r="IO38" s="93" t="s">
        <v>57</v>
      </c>
      <c r="IP38" s="93" t="s">
        <v>57</v>
      </c>
      <c r="IQ38" s="93" t="s">
        <v>57</v>
      </c>
      <c r="IR38" s="93" t="s">
        <v>57</v>
      </c>
      <c r="IS38" s="93" t="s">
        <v>57</v>
      </c>
      <c r="IT38" s="93" t="s">
        <v>57</v>
      </c>
      <c r="IU38" s="93" t="s">
        <v>57</v>
      </c>
      <c r="IV38" s="93" t="s">
        <v>57</v>
      </c>
    </row>
    <row r="39" spans="1:256" ht="21" customHeight="1" x14ac:dyDescent="0.2">
      <c r="A39" s="92" t="s">
        <v>59</v>
      </c>
      <c r="B39" s="92" t="s">
        <v>1015</v>
      </c>
      <c r="C39" s="93" t="s">
        <v>57</v>
      </c>
      <c r="D39" s="93" t="s">
        <v>57</v>
      </c>
      <c r="E39" s="93" t="s">
        <v>57</v>
      </c>
      <c r="F39" s="92" t="s">
        <v>1015</v>
      </c>
      <c r="G39" s="93" t="s">
        <v>57</v>
      </c>
      <c r="H39" s="93" t="s">
        <v>57</v>
      </c>
      <c r="I39" s="92" t="s">
        <v>1015</v>
      </c>
      <c r="J39" s="92" t="s">
        <v>1015</v>
      </c>
      <c r="K39" s="92" t="s">
        <v>1015</v>
      </c>
      <c r="L39" s="93" t="s">
        <v>1016</v>
      </c>
      <c r="M39" s="93" t="s">
        <v>57</v>
      </c>
      <c r="N39" s="93" t="s">
        <v>57</v>
      </c>
      <c r="O39" s="93" t="s">
        <v>57</v>
      </c>
      <c r="P39" s="92" t="s">
        <v>1015</v>
      </c>
      <c r="Q39" s="93" t="s">
        <v>57</v>
      </c>
      <c r="R39" s="93" t="s">
        <v>57</v>
      </c>
      <c r="S39" s="92" t="s">
        <v>1015</v>
      </c>
      <c r="T39" s="93" t="s">
        <v>57</v>
      </c>
      <c r="U39" s="93" t="s">
        <v>57</v>
      </c>
      <c r="V39" s="93" t="s">
        <v>57</v>
      </c>
      <c r="W39" s="92" t="s">
        <v>1015</v>
      </c>
      <c r="X39" s="92" t="s">
        <v>1015</v>
      </c>
      <c r="Y39" s="92" t="s">
        <v>1015</v>
      </c>
      <c r="Z39" s="93" t="s">
        <v>57</v>
      </c>
      <c r="AA39" s="93" t="s">
        <v>57</v>
      </c>
      <c r="AB39" s="93" t="s">
        <v>57</v>
      </c>
      <c r="AC39" s="93" t="s">
        <v>57</v>
      </c>
      <c r="AD39" s="93" t="s">
        <v>57</v>
      </c>
      <c r="AE39" s="93" t="s">
        <v>57</v>
      </c>
      <c r="AF39" s="93" t="s">
        <v>57</v>
      </c>
      <c r="AG39" s="93" t="s">
        <v>57</v>
      </c>
      <c r="AH39" s="93" t="s">
        <v>57</v>
      </c>
      <c r="AI39" s="92" t="s">
        <v>1015</v>
      </c>
      <c r="AJ39" s="92" t="s">
        <v>1015</v>
      </c>
      <c r="AK39" s="93" t="s">
        <v>57</v>
      </c>
      <c r="AL39" s="93" t="s">
        <v>57</v>
      </c>
      <c r="AM39" s="93" t="s">
        <v>57</v>
      </c>
      <c r="AN39" s="93" t="s">
        <v>57</v>
      </c>
      <c r="AO39" s="93" t="s">
        <v>1016</v>
      </c>
      <c r="AP39" s="93" t="s">
        <v>57</v>
      </c>
      <c r="AQ39" s="93" t="s">
        <v>57</v>
      </c>
      <c r="AR39" s="93" t="s">
        <v>57</v>
      </c>
      <c r="AS39" s="93" t="s">
        <v>57</v>
      </c>
      <c r="AT39" s="93" t="s">
        <v>57</v>
      </c>
      <c r="AU39" s="93" t="s">
        <v>57</v>
      </c>
      <c r="AV39" s="93" t="s">
        <v>57</v>
      </c>
      <c r="AW39" s="93" t="s">
        <v>57</v>
      </c>
      <c r="AX39" s="93" t="s">
        <v>57</v>
      </c>
      <c r="AY39" s="92" t="s">
        <v>1015</v>
      </c>
      <c r="AZ39" s="93" t="s">
        <v>57</v>
      </c>
      <c r="BA39" s="93" t="s">
        <v>57</v>
      </c>
      <c r="BB39" s="93" t="s">
        <v>57</v>
      </c>
      <c r="BC39" s="93" t="s">
        <v>57</v>
      </c>
      <c r="BD39" s="93" t="s">
        <v>57</v>
      </c>
      <c r="BE39" s="93" t="s">
        <v>57</v>
      </c>
      <c r="BF39" s="92" t="s">
        <v>1015</v>
      </c>
      <c r="BG39" s="93" t="s">
        <v>57</v>
      </c>
      <c r="BH39" s="93" t="s">
        <v>57</v>
      </c>
      <c r="BI39" s="93" t="s">
        <v>57</v>
      </c>
      <c r="BJ39" s="93" t="s">
        <v>57</v>
      </c>
      <c r="BK39" s="93" t="s">
        <v>57</v>
      </c>
      <c r="BL39" s="93" t="s">
        <v>57</v>
      </c>
      <c r="BM39" s="92" t="s">
        <v>1015</v>
      </c>
      <c r="BN39" s="93" t="s">
        <v>57</v>
      </c>
      <c r="BO39" s="92" t="s">
        <v>1015</v>
      </c>
      <c r="BP39" s="93" t="s">
        <v>1016</v>
      </c>
      <c r="BQ39" s="93" t="s">
        <v>57</v>
      </c>
      <c r="BR39" s="93" t="s">
        <v>57</v>
      </c>
      <c r="BS39" s="93" t="s">
        <v>57</v>
      </c>
      <c r="BT39" s="92" t="s">
        <v>1015</v>
      </c>
      <c r="BU39" s="92" t="s">
        <v>1015</v>
      </c>
      <c r="BV39" s="93" t="s">
        <v>57</v>
      </c>
      <c r="BW39" s="93" t="s">
        <v>57</v>
      </c>
      <c r="BX39" s="93" t="s">
        <v>57</v>
      </c>
      <c r="BY39" s="93" t="s">
        <v>57</v>
      </c>
      <c r="BZ39" s="92" t="s">
        <v>1015</v>
      </c>
      <c r="CA39" s="93" t="s">
        <v>57</v>
      </c>
      <c r="CB39" s="93" t="s">
        <v>57</v>
      </c>
      <c r="CC39" s="92" t="s">
        <v>1015</v>
      </c>
      <c r="CD39" s="93" t="s">
        <v>57</v>
      </c>
      <c r="CE39" s="92" t="s">
        <v>1015</v>
      </c>
      <c r="CF39" s="92" t="s">
        <v>1015</v>
      </c>
      <c r="CG39" s="93" t="s">
        <v>57</v>
      </c>
      <c r="CH39" s="93" t="s">
        <v>57</v>
      </c>
      <c r="CI39" s="93" t="s">
        <v>57</v>
      </c>
      <c r="CJ39" s="93" t="s">
        <v>57</v>
      </c>
      <c r="CK39" s="93" t="s">
        <v>57</v>
      </c>
      <c r="CL39" s="93" t="s">
        <v>57</v>
      </c>
      <c r="CM39" s="92" t="s">
        <v>1015</v>
      </c>
      <c r="CN39" s="92" t="s">
        <v>1015</v>
      </c>
      <c r="CO39" s="93" t="s">
        <v>57</v>
      </c>
      <c r="CP39" s="93" t="s">
        <v>57</v>
      </c>
      <c r="CQ39" s="93" t="s">
        <v>57</v>
      </c>
      <c r="CR39" s="92" t="s">
        <v>1015</v>
      </c>
      <c r="CS39" s="92" t="s">
        <v>1015</v>
      </c>
      <c r="CT39" s="93" t="s">
        <v>57</v>
      </c>
      <c r="CU39" s="93" t="s">
        <v>57</v>
      </c>
      <c r="CV39" s="93" t="s">
        <v>57</v>
      </c>
      <c r="CW39" s="93" t="s">
        <v>1016</v>
      </c>
      <c r="CX39" s="93" t="s">
        <v>1047</v>
      </c>
      <c r="CY39" s="93" t="s">
        <v>57</v>
      </c>
      <c r="CZ39" s="93" t="s">
        <v>57</v>
      </c>
      <c r="DA39" s="93" t="s">
        <v>57</v>
      </c>
      <c r="DB39" s="92" t="s">
        <v>1015</v>
      </c>
      <c r="DC39" s="93" t="s">
        <v>57</v>
      </c>
      <c r="DD39" s="93" t="s">
        <v>57</v>
      </c>
      <c r="DE39" s="93" t="s">
        <v>57</v>
      </c>
      <c r="DF39" s="93" t="s">
        <v>57</v>
      </c>
      <c r="DG39" s="93" t="s">
        <v>57</v>
      </c>
      <c r="DH39" s="93" t="s">
        <v>1016</v>
      </c>
      <c r="DI39" s="93" t="s">
        <v>57</v>
      </c>
      <c r="DJ39" s="93" t="s">
        <v>57</v>
      </c>
      <c r="DK39" s="93" t="s">
        <v>57</v>
      </c>
      <c r="DL39" s="93" t="s">
        <v>57</v>
      </c>
      <c r="DM39" s="93" t="s">
        <v>57</v>
      </c>
      <c r="DN39" s="93" t="s">
        <v>57</v>
      </c>
      <c r="DO39" s="93" t="s">
        <v>57</v>
      </c>
      <c r="DP39" s="93" t="s">
        <v>57</v>
      </c>
      <c r="DQ39" s="93" t="s">
        <v>57</v>
      </c>
      <c r="DR39" s="98" t="s">
        <v>1015</v>
      </c>
      <c r="DS39" s="98" t="s">
        <v>1015</v>
      </c>
      <c r="DT39" s="98" t="s">
        <v>1015</v>
      </c>
      <c r="DU39" s="98" t="s">
        <v>1015</v>
      </c>
      <c r="DV39" s="98" t="s">
        <v>1015</v>
      </c>
      <c r="DW39" s="93" t="s">
        <v>57</v>
      </c>
      <c r="DX39" s="98" t="s">
        <v>1015</v>
      </c>
      <c r="DY39" s="93" t="s">
        <v>57</v>
      </c>
      <c r="DZ39" s="93" t="s">
        <v>57</v>
      </c>
      <c r="EA39" s="93" t="s">
        <v>57</v>
      </c>
      <c r="EB39" s="98" t="s">
        <v>1015</v>
      </c>
      <c r="EC39" s="98" t="s">
        <v>1015</v>
      </c>
      <c r="ED39" s="93" t="s">
        <v>57</v>
      </c>
      <c r="EE39" s="93" t="s">
        <v>57</v>
      </c>
      <c r="EF39" s="93" t="s">
        <v>57</v>
      </c>
      <c r="EG39" s="93" t="s">
        <v>57</v>
      </c>
      <c r="EH39" s="98" t="s">
        <v>1015</v>
      </c>
      <c r="EI39" s="93" t="s">
        <v>57</v>
      </c>
      <c r="EJ39" s="93" t="s">
        <v>57</v>
      </c>
      <c r="EK39" s="93" t="s">
        <v>57</v>
      </c>
      <c r="EL39" s="93" t="s">
        <v>57</v>
      </c>
      <c r="EM39" s="93" t="s">
        <v>57</v>
      </c>
      <c r="EN39" s="93" t="s">
        <v>57</v>
      </c>
      <c r="EO39" s="93" t="s">
        <v>57</v>
      </c>
      <c r="EP39" s="93" t="s">
        <v>57</v>
      </c>
      <c r="EQ39" s="93" t="s">
        <v>57</v>
      </c>
      <c r="ER39" s="93" t="s">
        <v>57</v>
      </c>
      <c r="ES39" s="93" t="s">
        <v>57</v>
      </c>
      <c r="ET39" s="93" t="s">
        <v>57</v>
      </c>
      <c r="EU39" s="98" t="s">
        <v>1015</v>
      </c>
      <c r="EV39" s="93" t="s">
        <v>57</v>
      </c>
      <c r="EW39" s="93" t="s">
        <v>57</v>
      </c>
      <c r="EX39" s="98" t="s">
        <v>1015</v>
      </c>
      <c r="EY39" s="93" t="s">
        <v>57</v>
      </c>
      <c r="EZ39" s="93" t="s">
        <v>57</v>
      </c>
      <c r="FA39" s="93" t="s">
        <v>57</v>
      </c>
      <c r="FB39" s="93" t="s">
        <v>57</v>
      </c>
      <c r="FC39" s="98" t="s">
        <v>1016</v>
      </c>
      <c r="FD39" s="98" t="s">
        <v>1015</v>
      </c>
      <c r="FE39" s="98" t="s">
        <v>1015</v>
      </c>
      <c r="FF39" s="93" t="s">
        <v>57</v>
      </c>
      <c r="FG39" s="98" t="s">
        <v>1015</v>
      </c>
      <c r="FH39" s="93" t="s">
        <v>1017</v>
      </c>
      <c r="FI39" s="98" t="s">
        <v>1016</v>
      </c>
      <c r="FJ39" s="98" t="s">
        <v>1015</v>
      </c>
      <c r="FK39" s="93" t="s">
        <v>57</v>
      </c>
      <c r="FL39" s="93" t="s">
        <v>57</v>
      </c>
      <c r="FM39" s="93" t="s">
        <v>57</v>
      </c>
      <c r="FN39" s="93" t="s">
        <v>57</v>
      </c>
      <c r="FO39" s="93" t="s">
        <v>57</v>
      </c>
      <c r="FP39" s="98" t="s">
        <v>1015</v>
      </c>
      <c r="FQ39" s="98" t="s">
        <v>1015</v>
      </c>
      <c r="FR39" s="93" t="s">
        <v>57</v>
      </c>
      <c r="FS39" s="93" t="s">
        <v>57</v>
      </c>
      <c r="FT39" s="93" t="s">
        <v>57</v>
      </c>
      <c r="FU39" s="93" t="s">
        <v>57</v>
      </c>
      <c r="FV39" s="93" t="s">
        <v>57</v>
      </c>
      <c r="FW39" s="93" t="s">
        <v>57</v>
      </c>
      <c r="FX39" s="98" t="s">
        <v>1016</v>
      </c>
      <c r="FY39" s="93" t="s">
        <v>57</v>
      </c>
      <c r="FZ39" s="93" t="s">
        <v>57</v>
      </c>
      <c r="GA39" s="93" t="s">
        <v>57</v>
      </c>
      <c r="GB39" s="93" t="s">
        <v>57</v>
      </c>
      <c r="GC39" s="93" t="s">
        <v>57</v>
      </c>
      <c r="GD39" s="98" t="s">
        <v>1016</v>
      </c>
      <c r="GE39" s="93" t="s">
        <v>57</v>
      </c>
      <c r="GF39" s="93" t="s">
        <v>57</v>
      </c>
      <c r="GG39" s="93" t="s">
        <v>57</v>
      </c>
      <c r="GH39" s="93" t="s">
        <v>57</v>
      </c>
      <c r="GI39" s="93" t="s">
        <v>57</v>
      </c>
      <c r="GJ39" s="93" t="s">
        <v>57</v>
      </c>
      <c r="GK39" s="93" t="s">
        <v>57</v>
      </c>
      <c r="GL39" s="93" t="s">
        <v>57</v>
      </c>
      <c r="GM39" s="93" t="s">
        <v>57</v>
      </c>
      <c r="GN39" s="93" t="s">
        <v>57</v>
      </c>
      <c r="GO39" s="98" t="s">
        <v>1015</v>
      </c>
      <c r="GP39" s="93" t="s">
        <v>57</v>
      </c>
      <c r="GQ39" s="93" t="s">
        <v>57</v>
      </c>
      <c r="GR39" s="98" t="s">
        <v>1015</v>
      </c>
      <c r="GS39" s="93" t="s">
        <v>57</v>
      </c>
      <c r="GT39" s="98" t="s">
        <v>1015</v>
      </c>
      <c r="GU39" s="93" t="s">
        <v>57</v>
      </c>
      <c r="GV39" s="93" t="s">
        <v>57</v>
      </c>
      <c r="GW39" s="93" t="s">
        <v>57</v>
      </c>
      <c r="GX39" s="93" t="s">
        <v>57</v>
      </c>
      <c r="GY39" s="93" t="s">
        <v>57</v>
      </c>
      <c r="GZ39" s="93" t="s">
        <v>57</v>
      </c>
      <c r="HA39" s="93" t="s">
        <v>57</v>
      </c>
      <c r="HB39" s="93" t="s">
        <v>57</v>
      </c>
      <c r="HC39" s="93" t="s">
        <v>57</v>
      </c>
      <c r="HD39" s="93" t="s">
        <v>57</v>
      </c>
      <c r="HE39" s="93" t="s">
        <v>57</v>
      </c>
      <c r="HF39" s="93" t="s">
        <v>57</v>
      </c>
      <c r="HG39" s="93" t="s">
        <v>57</v>
      </c>
      <c r="HH39" s="93" t="s">
        <v>57</v>
      </c>
      <c r="HI39" s="93" t="s">
        <v>57</v>
      </c>
      <c r="HJ39" s="93" t="s">
        <v>57</v>
      </c>
      <c r="HK39" s="93" t="s">
        <v>57</v>
      </c>
      <c r="HL39" s="93" t="s">
        <v>57</v>
      </c>
      <c r="HM39" s="93" t="s">
        <v>57</v>
      </c>
      <c r="HN39" s="93" t="s">
        <v>57</v>
      </c>
      <c r="HO39" s="93" t="s">
        <v>57</v>
      </c>
      <c r="HP39" s="93" t="s">
        <v>57</v>
      </c>
      <c r="HQ39" s="93" t="s">
        <v>57</v>
      </c>
      <c r="HR39" s="93" t="s">
        <v>57</v>
      </c>
      <c r="HS39" s="93" t="s">
        <v>57</v>
      </c>
      <c r="HT39" s="93" t="s">
        <v>57</v>
      </c>
      <c r="HU39" s="93" t="s">
        <v>57</v>
      </c>
      <c r="HV39" s="93" t="s">
        <v>57</v>
      </c>
      <c r="HW39" s="93" t="s">
        <v>57</v>
      </c>
      <c r="HX39" s="93" t="s">
        <v>57</v>
      </c>
      <c r="HY39" s="93" t="s">
        <v>57</v>
      </c>
      <c r="HZ39" s="93" t="s">
        <v>57</v>
      </c>
      <c r="IA39" s="93" t="s">
        <v>57</v>
      </c>
      <c r="IB39" s="93" t="s">
        <v>57</v>
      </c>
      <c r="IC39" s="93" t="s">
        <v>57</v>
      </c>
      <c r="ID39" s="93" t="s">
        <v>57</v>
      </c>
      <c r="IE39" s="93" t="s">
        <v>57</v>
      </c>
      <c r="IF39" s="93" t="s">
        <v>57</v>
      </c>
      <c r="IG39" s="93" t="s">
        <v>57</v>
      </c>
      <c r="IH39" s="93" t="s">
        <v>57</v>
      </c>
      <c r="II39" s="93" t="s">
        <v>57</v>
      </c>
      <c r="IJ39" s="93" t="s">
        <v>57</v>
      </c>
      <c r="IK39" s="93" t="s">
        <v>57</v>
      </c>
      <c r="IL39" s="93" t="s">
        <v>57</v>
      </c>
      <c r="IM39" s="93" t="s">
        <v>57</v>
      </c>
      <c r="IN39" s="93" t="s">
        <v>57</v>
      </c>
      <c r="IO39" s="93" t="s">
        <v>57</v>
      </c>
      <c r="IP39" s="93" t="s">
        <v>57</v>
      </c>
      <c r="IQ39" s="93" t="s">
        <v>57</v>
      </c>
      <c r="IR39" s="93" t="s">
        <v>57</v>
      </c>
      <c r="IS39" s="93" t="s">
        <v>57</v>
      </c>
      <c r="IT39" s="93" t="s">
        <v>57</v>
      </c>
      <c r="IU39" s="93" t="s">
        <v>57</v>
      </c>
      <c r="IV39" s="93" t="s">
        <v>57</v>
      </c>
    </row>
    <row r="40" spans="1:256" ht="21" customHeight="1" x14ac:dyDescent="0.2">
      <c r="A40" s="92" t="s">
        <v>63</v>
      </c>
      <c r="B40" s="92" t="s">
        <v>1015</v>
      </c>
      <c r="C40" s="93" t="s">
        <v>57</v>
      </c>
      <c r="D40" s="93" t="s">
        <v>57</v>
      </c>
      <c r="E40" s="93" t="s">
        <v>57</v>
      </c>
      <c r="F40" s="93" t="s">
        <v>57</v>
      </c>
      <c r="G40" s="92" t="s">
        <v>1015</v>
      </c>
      <c r="H40" s="92" t="s">
        <v>1015</v>
      </c>
      <c r="I40" s="93" t="s">
        <v>57</v>
      </c>
      <c r="J40" s="93" t="s">
        <v>57</v>
      </c>
      <c r="K40" s="93" t="s">
        <v>57</v>
      </c>
      <c r="L40" s="93" t="s">
        <v>57</v>
      </c>
      <c r="M40" s="93" t="s">
        <v>57</v>
      </c>
      <c r="N40" s="92" t="s">
        <v>1015</v>
      </c>
      <c r="O40" s="93" t="s">
        <v>57</v>
      </c>
      <c r="P40" s="93" t="s">
        <v>57</v>
      </c>
      <c r="Q40" s="92" t="s">
        <v>1015</v>
      </c>
      <c r="R40" s="93" t="s">
        <v>1016</v>
      </c>
      <c r="S40" s="93" t="s">
        <v>57</v>
      </c>
      <c r="T40" s="93" t="s">
        <v>57</v>
      </c>
      <c r="U40" s="93" t="s">
        <v>57</v>
      </c>
      <c r="V40" s="92" t="s">
        <v>1015</v>
      </c>
      <c r="W40" s="92" t="s">
        <v>1015</v>
      </c>
      <c r="X40" s="93" t="s">
        <v>57</v>
      </c>
      <c r="Y40" s="93" t="s">
        <v>57</v>
      </c>
      <c r="Z40" s="93" t="s">
        <v>57</v>
      </c>
      <c r="AA40" s="93" t="s">
        <v>57</v>
      </c>
      <c r="AB40" s="93" t="s">
        <v>57</v>
      </c>
      <c r="AC40" s="93" t="s">
        <v>57</v>
      </c>
      <c r="AD40" s="93" t="s">
        <v>57</v>
      </c>
      <c r="AE40" s="92" t="s">
        <v>1015</v>
      </c>
      <c r="AF40" s="92" t="s">
        <v>1015</v>
      </c>
      <c r="AG40" s="93" t="s">
        <v>57</v>
      </c>
      <c r="AH40" s="92" t="s">
        <v>1015</v>
      </c>
      <c r="AI40" s="93" t="s">
        <v>57</v>
      </c>
      <c r="AJ40" s="93" t="s">
        <v>57</v>
      </c>
      <c r="AK40" s="92" t="s">
        <v>1015</v>
      </c>
      <c r="AL40" s="93" t="s">
        <v>57</v>
      </c>
      <c r="AM40" s="93" t="s">
        <v>57</v>
      </c>
      <c r="AN40" s="93" t="s">
        <v>57</v>
      </c>
      <c r="AO40" s="93" t="s">
        <v>57</v>
      </c>
      <c r="AP40" s="93" t="s">
        <v>57</v>
      </c>
      <c r="AQ40" s="93" t="s">
        <v>57</v>
      </c>
      <c r="AR40" s="93" t="s">
        <v>57</v>
      </c>
      <c r="AS40" s="92" t="s">
        <v>1015</v>
      </c>
      <c r="AT40" s="92" t="s">
        <v>1015</v>
      </c>
      <c r="AU40" s="92" t="s">
        <v>1015</v>
      </c>
      <c r="AV40" s="93" t="s">
        <v>57</v>
      </c>
      <c r="AW40" s="93" t="s">
        <v>57</v>
      </c>
      <c r="AX40" s="92" t="s">
        <v>1015</v>
      </c>
      <c r="AY40" s="93" t="s">
        <v>57</v>
      </c>
      <c r="AZ40" s="92" t="s">
        <v>1015</v>
      </c>
      <c r="BA40" s="93" t="s">
        <v>57</v>
      </c>
      <c r="BB40" s="93" t="s">
        <v>57</v>
      </c>
      <c r="BC40" s="93" t="s">
        <v>57</v>
      </c>
      <c r="BD40" s="93" t="s">
        <v>57</v>
      </c>
      <c r="BE40" s="92" t="s">
        <v>1015</v>
      </c>
      <c r="BF40" s="93" t="s">
        <v>57</v>
      </c>
      <c r="BG40" s="92" t="s">
        <v>1015</v>
      </c>
      <c r="BH40" s="92" t="s">
        <v>1015</v>
      </c>
      <c r="BI40" s="93" t="s">
        <v>57</v>
      </c>
      <c r="BJ40" s="93" t="s">
        <v>57</v>
      </c>
      <c r="BK40" s="92" t="s">
        <v>1015</v>
      </c>
      <c r="BL40" s="92" t="s">
        <v>1015</v>
      </c>
      <c r="BM40" s="89" t="s">
        <v>57</v>
      </c>
      <c r="BN40" s="92" t="s">
        <v>1015</v>
      </c>
      <c r="BO40" s="92" t="s">
        <v>1015</v>
      </c>
      <c r="BP40" s="93" t="s">
        <v>57</v>
      </c>
      <c r="BQ40" s="93" t="s">
        <v>57</v>
      </c>
      <c r="BR40" s="93" t="s">
        <v>57</v>
      </c>
      <c r="BS40" s="93" t="s">
        <v>57</v>
      </c>
      <c r="BT40" s="93" t="s">
        <v>57</v>
      </c>
      <c r="BU40" s="93" t="s">
        <v>57</v>
      </c>
      <c r="BV40" s="93" t="s">
        <v>57</v>
      </c>
      <c r="BW40" s="93" t="s">
        <v>57</v>
      </c>
      <c r="BX40" s="93" t="s">
        <v>57</v>
      </c>
      <c r="BY40" s="92" t="s">
        <v>1015</v>
      </c>
      <c r="BZ40" s="93" t="s">
        <v>57</v>
      </c>
      <c r="CA40" s="92" t="s">
        <v>1015</v>
      </c>
      <c r="CB40" s="92" t="s">
        <v>1015</v>
      </c>
      <c r="CC40" s="93" t="s">
        <v>57</v>
      </c>
      <c r="CD40" s="92" t="s">
        <v>1015</v>
      </c>
      <c r="CE40" s="93" t="s">
        <v>57</v>
      </c>
      <c r="CF40" s="93" t="s">
        <v>57</v>
      </c>
      <c r="CG40" s="93" t="s">
        <v>57</v>
      </c>
      <c r="CH40" s="93" t="s">
        <v>57</v>
      </c>
      <c r="CI40" s="93" t="s">
        <v>57</v>
      </c>
      <c r="CJ40" s="92" t="s">
        <v>1015</v>
      </c>
      <c r="CK40" s="92" t="s">
        <v>1015</v>
      </c>
      <c r="CL40" s="93" t="s">
        <v>57</v>
      </c>
      <c r="CM40" s="93" t="s">
        <v>57</v>
      </c>
      <c r="CN40" s="93" t="s">
        <v>57</v>
      </c>
      <c r="CO40" s="93" t="s">
        <v>57</v>
      </c>
      <c r="CP40" s="93" t="s">
        <v>57</v>
      </c>
      <c r="CQ40" s="92" t="s">
        <v>1015</v>
      </c>
      <c r="CR40" s="92" t="s">
        <v>1015</v>
      </c>
      <c r="CS40" s="93" t="s">
        <v>57</v>
      </c>
      <c r="CT40" s="93" t="s">
        <v>57</v>
      </c>
      <c r="CU40" s="93" t="s">
        <v>57</v>
      </c>
      <c r="CV40" s="92" t="s">
        <v>1015</v>
      </c>
      <c r="CW40" s="93" t="s">
        <v>57</v>
      </c>
      <c r="CX40" s="93" t="s">
        <v>57</v>
      </c>
      <c r="CY40" s="92" t="s">
        <v>1015</v>
      </c>
      <c r="CZ40" s="93" t="s">
        <v>57</v>
      </c>
      <c r="DA40" s="92" t="s">
        <v>1015</v>
      </c>
      <c r="DB40" s="92" t="s">
        <v>1015</v>
      </c>
      <c r="DC40" s="93" t="s">
        <v>57</v>
      </c>
      <c r="DD40" s="92" t="s">
        <v>1015</v>
      </c>
      <c r="DE40" s="93" t="s">
        <v>57</v>
      </c>
      <c r="DF40" s="92" t="s">
        <v>1015</v>
      </c>
      <c r="DG40" s="92" t="s">
        <v>1015</v>
      </c>
      <c r="DH40" s="92" t="s">
        <v>1015</v>
      </c>
      <c r="DI40" s="93" t="s">
        <v>57</v>
      </c>
      <c r="DJ40" s="93" t="s">
        <v>57</v>
      </c>
      <c r="DK40" s="93" t="s">
        <v>57</v>
      </c>
      <c r="DL40" s="98" t="s">
        <v>1015</v>
      </c>
      <c r="DM40" s="93" t="s">
        <v>57</v>
      </c>
      <c r="DN40" s="93" t="s">
        <v>57</v>
      </c>
      <c r="DO40" s="93" t="s">
        <v>57</v>
      </c>
      <c r="DP40" s="93" t="s">
        <v>57</v>
      </c>
      <c r="DQ40" s="93" t="s">
        <v>57</v>
      </c>
      <c r="DR40" s="93" t="s">
        <v>57</v>
      </c>
      <c r="DS40" s="93" t="s">
        <v>57</v>
      </c>
      <c r="DT40" s="98" t="s">
        <v>1015</v>
      </c>
      <c r="DU40" s="93" t="s">
        <v>57</v>
      </c>
      <c r="DV40" s="93" t="s">
        <v>57</v>
      </c>
      <c r="DW40" s="93" t="s">
        <v>57</v>
      </c>
      <c r="DX40" s="98" t="s">
        <v>1015</v>
      </c>
      <c r="DY40" s="93" t="s">
        <v>57</v>
      </c>
      <c r="DZ40" s="93" t="s">
        <v>57</v>
      </c>
      <c r="EA40" s="98" t="s">
        <v>1015</v>
      </c>
      <c r="EB40" s="98" t="s">
        <v>1015</v>
      </c>
      <c r="EC40" s="93" t="s">
        <v>57</v>
      </c>
      <c r="ED40" s="93" t="s">
        <v>57</v>
      </c>
      <c r="EE40" s="93" t="s">
        <v>57</v>
      </c>
      <c r="EF40" s="93" t="s">
        <v>57</v>
      </c>
      <c r="EG40" s="93" t="s">
        <v>57</v>
      </c>
      <c r="EH40" s="93" t="s">
        <v>57</v>
      </c>
      <c r="EI40" s="93" t="s">
        <v>57</v>
      </c>
      <c r="EJ40" s="93" t="s">
        <v>57</v>
      </c>
      <c r="EK40" s="93" t="s">
        <v>57</v>
      </c>
      <c r="EL40" s="93" t="s">
        <v>57</v>
      </c>
      <c r="EM40" s="98" t="s">
        <v>1015</v>
      </c>
      <c r="EN40" s="93" t="s">
        <v>57</v>
      </c>
      <c r="EO40" s="93" t="s">
        <v>57</v>
      </c>
      <c r="EP40" s="98" t="s">
        <v>1015</v>
      </c>
      <c r="EQ40" s="98" t="s">
        <v>1015</v>
      </c>
      <c r="ER40" s="93" t="s">
        <v>57</v>
      </c>
      <c r="ES40" s="93" t="s">
        <v>57</v>
      </c>
      <c r="ET40" s="93" t="s">
        <v>57</v>
      </c>
      <c r="EU40" s="93" t="s">
        <v>57</v>
      </c>
      <c r="EV40" s="98" t="s">
        <v>1015</v>
      </c>
      <c r="EW40" s="93" t="s">
        <v>57</v>
      </c>
      <c r="EX40" s="93" t="s">
        <v>57</v>
      </c>
      <c r="EY40" s="93" t="s">
        <v>57</v>
      </c>
      <c r="EZ40" s="93" t="s">
        <v>57</v>
      </c>
      <c r="FA40" s="93" t="s">
        <v>57</v>
      </c>
      <c r="FB40" s="93" t="s">
        <v>57</v>
      </c>
      <c r="FC40" s="98" t="s">
        <v>1015</v>
      </c>
      <c r="FD40" s="93" t="s">
        <v>57</v>
      </c>
      <c r="FE40" s="93" t="s">
        <v>57</v>
      </c>
      <c r="FF40" s="93" t="s">
        <v>57</v>
      </c>
      <c r="FG40" s="93" t="s">
        <v>57</v>
      </c>
      <c r="FH40" s="98" t="s">
        <v>1015</v>
      </c>
      <c r="FI40" s="93" t="s">
        <v>57</v>
      </c>
      <c r="FJ40" s="93" t="s">
        <v>57</v>
      </c>
      <c r="FK40" s="98" t="s">
        <v>1015</v>
      </c>
      <c r="FL40" s="98" t="s">
        <v>1015</v>
      </c>
      <c r="FM40" s="93" t="s">
        <v>57</v>
      </c>
      <c r="FN40" s="93" t="s">
        <v>57</v>
      </c>
      <c r="FO40" s="93" t="s">
        <v>57</v>
      </c>
      <c r="FP40" s="98" t="s">
        <v>1015</v>
      </c>
      <c r="FQ40" s="93" t="s">
        <v>57</v>
      </c>
      <c r="FR40" s="98" t="s">
        <v>1015</v>
      </c>
      <c r="FS40" s="93" t="s">
        <v>57</v>
      </c>
      <c r="FT40" s="93" t="s">
        <v>57</v>
      </c>
      <c r="FU40" s="93" t="s">
        <v>57</v>
      </c>
      <c r="FV40" s="98" t="s">
        <v>1015</v>
      </c>
      <c r="FW40" s="98" t="s">
        <v>1015</v>
      </c>
      <c r="FX40" s="93" t="s">
        <v>57</v>
      </c>
      <c r="FY40" s="93" t="s">
        <v>57</v>
      </c>
      <c r="FZ40" s="93" t="s">
        <v>57</v>
      </c>
      <c r="GA40" s="93" t="s">
        <v>57</v>
      </c>
      <c r="GB40" s="93" t="s">
        <v>57</v>
      </c>
      <c r="GC40" s="93" t="s">
        <v>57</v>
      </c>
      <c r="GD40" s="93" t="s">
        <v>57</v>
      </c>
      <c r="GE40" s="98" t="s">
        <v>1015</v>
      </c>
      <c r="GF40" s="98" t="s">
        <v>1015</v>
      </c>
      <c r="GG40" s="98" t="s">
        <v>1015</v>
      </c>
      <c r="GH40" s="93" t="s">
        <v>57</v>
      </c>
      <c r="GI40" s="93" t="s">
        <v>57</v>
      </c>
      <c r="GJ40" s="93" t="s">
        <v>57</v>
      </c>
      <c r="GK40" s="93" t="s">
        <v>57</v>
      </c>
      <c r="GL40" s="98" t="s">
        <v>1015</v>
      </c>
      <c r="GM40" s="98" t="s">
        <v>1015</v>
      </c>
      <c r="GN40" s="93" t="s">
        <v>57</v>
      </c>
      <c r="GO40" s="93" t="s">
        <v>57</v>
      </c>
      <c r="GP40" s="93" t="s">
        <v>57</v>
      </c>
      <c r="GQ40" s="93" t="s">
        <v>57</v>
      </c>
      <c r="GR40" s="93" t="s">
        <v>57</v>
      </c>
      <c r="GS40" s="93" t="s">
        <v>57</v>
      </c>
      <c r="GT40" s="98" t="s">
        <v>1015</v>
      </c>
      <c r="GU40" s="93" t="s">
        <v>57</v>
      </c>
      <c r="GV40" s="98" t="s">
        <v>1015</v>
      </c>
      <c r="GW40" s="93" t="s">
        <v>57</v>
      </c>
      <c r="GX40" s="93" t="s">
        <v>57</v>
      </c>
      <c r="GY40" s="93" t="s">
        <v>57</v>
      </c>
      <c r="GZ40" s="93" t="s">
        <v>57</v>
      </c>
      <c r="HA40" s="93" t="s">
        <v>57</v>
      </c>
      <c r="HB40" s="93" t="s">
        <v>57</v>
      </c>
      <c r="HC40" s="93" t="s">
        <v>57</v>
      </c>
      <c r="HD40" s="93" t="s">
        <v>57</v>
      </c>
      <c r="HE40" s="93" t="s">
        <v>57</v>
      </c>
      <c r="HF40" s="93" t="s">
        <v>57</v>
      </c>
      <c r="HG40" s="93" t="s">
        <v>57</v>
      </c>
      <c r="HH40" s="93" t="s">
        <v>57</v>
      </c>
      <c r="HI40" s="93" t="s">
        <v>57</v>
      </c>
      <c r="HJ40" s="93" t="s">
        <v>57</v>
      </c>
      <c r="HK40" s="93" t="s">
        <v>57</v>
      </c>
      <c r="HL40" s="93" t="s">
        <v>57</v>
      </c>
      <c r="HM40" s="93" t="s">
        <v>57</v>
      </c>
      <c r="HN40" s="93" t="s">
        <v>57</v>
      </c>
      <c r="HO40" s="93" t="s">
        <v>57</v>
      </c>
      <c r="HP40" s="93" t="s">
        <v>57</v>
      </c>
      <c r="HQ40" s="93" t="s">
        <v>57</v>
      </c>
      <c r="HR40" s="93" t="s">
        <v>57</v>
      </c>
      <c r="HS40" s="93" t="s">
        <v>57</v>
      </c>
      <c r="HT40" s="93" t="s">
        <v>57</v>
      </c>
      <c r="HU40" s="93" t="s">
        <v>57</v>
      </c>
      <c r="HV40" s="93" t="s">
        <v>57</v>
      </c>
      <c r="HW40" s="93" t="s">
        <v>57</v>
      </c>
      <c r="HX40" s="93" t="s">
        <v>57</v>
      </c>
      <c r="HY40" s="93" t="s">
        <v>57</v>
      </c>
      <c r="HZ40" s="93" t="s">
        <v>57</v>
      </c>
      <c r="IA40" s="93" t="s">
        <v>57</v>
      </c>
      <c r="IB40" s="93" t="s">
        <v>57</v>
      </c>
      <c r="IC40" s="93" t="s">
        <v>57</v>
      </c>
      <c r="ID40" s="93" t="s">
        <v>57</v>
      </c>
      <c r="IE40" s="93" t="s">
        <v>57</v>
      </c>
      <c r="IF40" s="93" t="s">
        <v>57</v>
      </c>
      <c r="IG40" s="93" t="s">
        <v>57</v>
      </c>
      <c r="IH40" s="93" t="s">
        <v>57</v>
      </c>
      <c r="II40" s="93" t="s">
        <v>57</v>
      </c>
      <c r="IJ40" s="93" t="s">
        <v>57</v>
      </c>
      <c r="IK40" s="93" t="s">
        <v>57</v>
      </c>
      <c r="IL40" s="93" t="s">
        <v>57</v>
      </c>
      <c r="IM40" s="93" t="s">
        <v>57</v>
      </c>
      <c r="IN40" s="93" t="s">
        <v>57</v>
      </c>
      <c r="IO40" s="93" t="s">
        <v>57</v>
      </c>
      <c r="IP40" s="93" t="s">
        <v>57</v>
      </c>
      <c r="IQ40" s="93" t="s">
        <v>57</v>
      </c>
      <c r="IR40" s="93" t="s">
        <v>57</v>
      </c>
      <c r="IS40" s="93" t="s">
        <v>57</v>
      </c>
      <c r="IT40" s="93" t="s">
        <v>57</v>
      </c>
      <c r="IU40" s="93" t="s">
        <v>57</v>
      </c>
      <c r="IV40" s="93" t="s">
        <v>57</v>
      </c>
    </row>
    <row r="41" spans="1:256" ht="21" customHeight="1" x14ac:dyDescent="0.2">
      <c r="A41" s="92" t="s">
        <v>66</v>
      </c>
      <c r="B41" s="92" t="s">
        <v>57</v>
      </c>
      <c r="C41" s="93" t="s">
        <v>57</v>
      </c>
      <c r="D41" s="93" t="s">
        <v>57</v>
      </c>
      <c r="E41" s="93" t="s">
        <v>57</v>
      </c>
      <c r="F41" s="93" t="s">
        <v>57</v>
      </c>
      <c r="G41" s="93" t="s">
        <v>57</v>
      </c>
      <c r="H41" s="93" t="s">
        <v>57</v>
      </c>
      <c r="I41" s="93" t="s">
        <v>57</v>
      </c>
      <c r="J41" s="93" t="s">
        <v>57</v>
      </c>
      <c r="K41" s="93" t="s">
        <v>57</v>
      </c>
      <c r="L41" s="93" t="s">
        <v>57</v>
      </c>
      <c r="M41" s="93" t="s">
        <v>57</v>
      </c>
      <c r="N41" s="93" t="s">
        <v>57</v>
      </c>
      <c r="O41" s="93" t="s">
        <v>57</v>
      </c>
      <c r="P41" s="93" t="s">
        <v>57</v>
      </c>
      <c r="Q41" s="93" t="s">
        <v>57</v>
      </c>
      <c r="R41" s="93" t="s">
        <v>57</v>
      </c>
      <c r="S41" s="93" t="s">
        <v>57</v>
      </c>
      <c r="T41" s="93" t="s">
        <v>57</v>
      </c>
      <c r="U41" s="93" t="s">
        <v>57</v>
      </c>
      <c r="V41" s="93" t="s">
        <v>57</v>
      </c>
      <c r="W41" s="93" t="s">
        <v>57</v>
      </c>
      <c r="X41" s="93" t="s">
        <v>57</v>
      </c>
      <c r="Y41" s="93" t="s">
        <v>57</v>
      </c>
      <c r="Z41" s="93" t="s">
        <v>57</v>
      </c>
      <c r="AA41" s="93" t="s">
        <v>57</v>
      </c>
      <c r="AB41" s="92" t="s">
        <v>1015</v>
      </c>
      <c r="AC41" s="92" t="s">
        <v>1015</v>
      </c>
      <c r="AD41" s="93" t="s">
        <v>57</v>
      </c>
      <c r="AE41" s="92" t="s">
        <v>1015</v>
      </c>
      <c r="AF41" s="93" t="s">
        <v>57</v>
      </c>
      <c r="AG41" s="93" t="s">
        <v>1063</v>
      </c>
      <c r="AH41" s="93" t="s">
        <v>57</v>
      </c>
      <c r="AI41" s="93" t="s">
        <v>57</v>
      </c>
      <c r="AJ41" s="93" t="s">
        <v>57</v>
      </c>
      <c r="AK41" s="93" t="s">
        <v>57</v>
      </c>
      <c r="AL41" s="93" t="s">
        <v>57</v>
      </c>
      <c r="AM41" s="93" t="s">
        <v>57</v>
      </c>
      <c r="AN41" s="93" t="s">
        <v>57</v>
      </c>
      <c r="AO41" s="93" t="s">
        <v>57</v>
      </c>
      <c r="AP41" s="93" t="s">
        <v>57</v>
      </c>
      <c r="AQ41" s="93" t="s">
        <v>57</v>
      </c>
      <c r="AR41" s="93" t="s">
        <v>57</v>
      </c>
      <c r="AS41" s="93" t="s">
        <v>57</v>
      </c>
      <c r="AT41" s="93" t="s">
        <v>57</v>
      </c>
      <c r="AU41" s="93" t="s">
        <v>57</v>
      </c>
      <c r="AV41" s="93" t="s">
        <v>57</v>
      </c>
      <c r="AW41" s="93" t="s">
        <v>57</v>
      </c>
      <c r="AX41" s="93" t="s">
        <v>57</v>
      </c>
      <c r="AY41" s="93" t="s">
        <v>57</v>
      </c>
      <c r="AZ41" s="93" t="s">
        <v>57</v>
      </c>
      <c r="BA41" s="93" t="s">
        <v>57</v>
      </c>
      <c r="BB41" s="93" t="s">
        <v>57</v>
      </c>
      <c r="BC41" s="93" t="s">
        <v>57</v>
      </c>
      <c r="BD41" s="93" t="s">
        <v>57</v>
      </c>
      <c r="BE41" s="93" t="s">
        <v>57</v>
      </c>
      <c r="BF41" s="93" t="s">
        <v>57</v>
      </c>
      <c r="BG41" s="93" t="s">
        <v>57</v>
      </c>
      <c r="BH41" s="93" t="s">
        <v>57</v>
      </c>
      <c r="BI41" s="93" t="s">
        <v>57</v>
      </c>
      <c r="BJ41" s="93" t="s">
        <v>57</v>
      </c>
      <c r="BK41" s="93" t="s">
        <v>1016</v>
      </c>
      <c r="BL41" s="93" t="s">
        <v>57</v>
      </c>
      <c r="BM41" s="93" t="s">
        <v>57</v>
      </c>
      <c r="BN41" s="93" t="s">
        <v>57</v>
      </c>
      <c r="BO41" s="93" t="s">
        <v>57</v>
      </c>
      <c r="BP41" s="93" t="s">
        <v>57</v>
      </c>
      <c r="BQ41" s="93" t="s">
        <v>57</v>
      </c>
      <c r="BR41" s="93" t="s">
        <v>57</v>
      </c>
      <c r="BS41" s="93" t="s">
        <v>57</v>
      </c>
      <c r="BT41" s="93" t="s">
        <v>57</v>
      </c>
      <c r="BU41" s="93" t="s">
        <v>57</v>
      </c>
      <c r="BV41" s="93" t="s">
        <v>57</v>
      </c>
      <c r="BW41" s="93" t="s">
        <v>57</v>
      </c>
      <c r="BX41" s="93" t="s">
        <v>57</v>
      </c>
      <c r="BY41" s="93" t="s">
        <v>57</v>
      </c>
      <c r="BZ41" s="93" t="s">
        <v>57</v>
      </c>
      <c r="CA41" s="93" t="s">
        <v>57</v>
      </c>
      <c r="CB41" s="93" t="s">
        <v>57</v>
      </c>
      <c r="CC41" s="93" t="s">
        <v>57</v>
      </c>
      <c r="CD41" s="93" t="s">
        <v>57</v>
      </c>
      <c r="CE41" s="93" t="s">
        <v>57</v>
      </c>
      <c r="CF41" s="93" t="s">
        <v>57</v>
      </c>
      <c r="CG41" s="93" t="s">
        <v>57</v>
      </c>
      <c r="CH41" s="93" t="s">
        <v>57</v>
      </c>
      <c r="CI41" s="93" t="s">
        <v>57</v>
      </c>
      <c r="CJ41" s="93" t="s">
        <v>57</v>
      </c>
      <c r="CK41" s="93" t="s">
        <v>57</v>
      </c>
      <c r="CL41" s="93" t="s">
        <v>57</v>
      </c>
      <c r="CM41" s="93" t="s">
        <v>57</v>
      </c>
      <c r="CN41" s="93" t="s">
        <v>57</v>
      </c>
      <c r="CO41" s="93" t="s">
        <v>57</v>
      </c>
      <c r="CP41" s="93" t="s">
        <v>57</v>
      </c>
      <c r="CQ41" s="93" t="s">
        <v>57</v>
      </c>
      <c r="CR41" s="93" t="s">
        <v>57</v>
      </c>
      <c r="CS41" s="93" t="s">
        <v>57</v>
      </c>
      <c r="CT41" s="93" t="s">
        <v>57</v>
      </c>
      <c r="CU41" s="93" t="s">
        <v>57</v>
      </c>
      <c r="CV41" s="93" t="s">
        <v>57</v>
      </c>
      <c r="CW41" s="93" t="s">
        <v>57</v>
      </c>
      <c r="CX41" s="93" t="s">
        <v>57</v>
      </c>
      <c r="CY41" s="93" t="s">
        <v>57</v>
      </c>
      <c r="CZ41" s="93" t="s">
        <v>57</v>
      </c>
      <c r="DA41" s="93" t="s">
        <v>57</v>
      </c>
      <c r="DB41" s="93" t="s">
        <v>57</v>
      </c>
      <c r="DC41" s="93" t="s">
        <v>57</v>
      </c>
      <c r="DD41" s="93" t="s">
        <v>57</v>
      </c>
      <c r="DE41" s="93" t="s">
        <v>57</v>
      </c>
      <c r="DF41" s="93" t="s">
        <v>57</v>
      </c>
      <c r="DG41" s="93" t="s">
        <v>57</v>
      </c>
      <c r="DH41" s="93" t="s">
        <v>57</v>
      </c>
      <c r="DI41" s="93" t="s">
        <v>57</v>
      </c>
      <c r="DJ41" s="93" t="s">
        <v>57</v>
      </c>
      <c r="DK41" s="93" t="s">
        <v>57</v>
      </c>
      <c r="DL41" s="93" t="s">
        <v>57</v>
      </c>
      <c r="DM41" s="93" t="s">
        <v>57</v>
      </c>
      <c r="DN41" s="93" t="s">
        <v>57</v>
      </c>
      <c r="DO41" s="93" t="s">
        <v>57</v>
      </c>
      <c r="DP41" s="93" t="s">
        <v>57</v>
      </c>
      <c r="DQ41" s="93" t="s">
        <v>57</v>
      </c>
      <c r="DR41" s="93" t="s">
        <v>57</v>
      </c>
      <c r="DS41" s="93" t="s">
        <v>57</v>
      </c>
      <c r="DT41" s="93" t="s">
        <v>57</v>
      </c>
      <c r="DU41" s="93" t="s">
        <v>57</v>
      </c>
      <c r="DV41" s="93" t="s">
        <v>57</v>
      </c>
      <c r="DW41" s="93" t="s">
        <v>57</v>
      </c>
      <c r="DX41" s="93" t="s">
        <v>57</v>
      </c>
      <c r="DY41" s="93" t="s">
        <v>57</v>
      </c>
      <c r="DZ41" s="93" t="s">
        <v>57</v>
      </c>
      <c r="EA41" s="93" t="s">
        <v>57</v>
      </c>
      <c r="EB41" s="93" t="s">
        <v>57</v>
      </c>
      <c r="EC41" s="93" t="s">
        <v>57</v>
      </c>
      <c r="ED41" s="93" t="s">
        <v>57</v>
      </c>
      <c r="EE41" s="93" t="s">
        <v>57</v>
      </c>
      <c r="EF41" s="93" t="s">
        <v>57</v>
      </c>
      <c r="EG41" s="93" t="s">
        <v>57</v>
      </c>
      <c r="EH41" s="93" t="s">
        <v>57</v>
      </c>
      <c r="EI41" s="93" t="s">
        <v>57</v>
      </c>
      <c r="EJ41" s="93" t="s">
        <v>57</v>
      </c>
      <c r="EK41" s="93" t="s">
        <v>57</v>
      </c>
      <c r="EL41" s="93" t="s">
        <v>57</v>
      </c>
      <c r="EM41" s="93" t="s">
        <v>57</v>
      </c>
      <c r="EN41" s="93" t="s">
        <v>57</v>
      </c>
      <c r="EO41" s="93" t="s">
        <v>57</v>
      </c>
      <c r="EP41" s="93" t="s">
        <v>57</v>
      </c>
      <c r="EQ41" s="93" t="s">
        <v>57</v>
      </c>
      <c r="ER41" s="93" t="s">
        <v>57</v>
      </c>
      <c r="ES41" s="93" t="s">
        <v>57</v>
      </c>
      <c r="ET41" s="93" t="s">
        <v>57</v>
      </c>
      <c r="EU41" s="93" t="s">
        <v>57</v>
      </c>
      <c r="EV41" s="93" t="s">
        <v>57</v>
      </c>
      <c r="EW41" s="93" t="s">
        <v>57</v>
      </c>
      <c r="EX41" s="93" t="s">
        <v>57</v>
      </c>
      <c r="EY41" s="93" t="s">
        <v>57</v>
      </c>
      <c r="EZ41" s="93" t="s">
        <v>57</v>
      </c>
      <c r="FA41" s="93" t="s">
        <v>57</v>
      </c>
      <c r="FB41" s="93" t="s">
        <v>57</v>
      </c>
      <c r="FC41" s="93" t="s">
        <v>57</v>
      </c>
      <c r="FD41" s="93" t="s">
        <v>57</v>
      </c>
      <c r="FE41" s="93" t="s">
        <v>57</v>
      </c>
      <c r="FF41" s="93" t="s">
        <v>57</v>
      </c>
      <c r="FG41" s="93" t="s">
        <v>57</v>
      </c>
      <c r="FH41" s="93" t="s">
        <v>57</v>
      </c>
      <c r="FI41" s="93" t="s">
        <v>57</v>
      </c>
      <c r="FJ41" s="93" t="s">
        <v>57</v>
      </c>
      <c r="FK41" s="93" t="s">
        <v>57</v>
      </c>
      <c r="FL41" s="93" t="s">
        <v>57</v>
      </c>
      <c r="FM41" s="93" t="s">
        <v>57</v>
      </c>
      <c r="FN41" s="93" t="s">
        <v>57</v>
      </c>
      <c r="FO41" s="93" t="s">
        <v>57</v>
      </c>
      <c r="FP41" s="93" t="s">
        <v>57</v>
      </c>
      <c r="FQ41" s="93" t="s">
        <v>57</v>
      </c>
      <c r="FR41" s="93" t="s">
        <v>57</v>
      </c>
      <c r="FS41" s="98" t="s">
        <v>1015</v>
      </c>
      <c r="FT41" s="93" t="s">
        <v>57</v>
      </c>
      <c r="FU41" s="93" t="s">
        <v>57</v>
      </c>
      <c r="FV41" s="93" t="s">
        <v>57</v>
      </c>
      <c r="FW41" s="93" t="s">
        <v>57</v>
      </c>
      <c r="FX41" s="93" t="s">
        <v>57</v>
      </c>
      <c r="FY41" s="93" t="s">
        <v>57</v>
      </c>
      <c r="FZ41" s="93" t="s">
        <v>57</v>
      </c>
      <c r="GA41" s="93" t="s">
        <v>57</v>
      </c>
      <c r="GB41" s="93" t="s">
        <v>57</v>
      </c>
      <c r="GC41" s="93" t="s">
        <v>57</v>
      </c>
      <c r="GD41" s="93" t="s">
        <v>57</v>
      </c>
      <c r="GE41" s="93" t="s">
        <v>57</v>
      </c>
      <c r="GF41" s="93" t="s">
        <v>57</v>
      </c>
      <c r="GG41" s="93" t="s">
        <v>57</v>
      </c>
      <c r="GH41" s="93" t="s">
        <v>57</v>
      </c>
      <c r="GI41" s="93" t="s">
        <v>57</v>
      </c>
      <c r="GJ41" s="93" t="s">
        <v>57</v>
      </c>
      <c r="GK41" s="93" t="s">
        <v>57</v>
      </c>
      <c r="GL41" s="93" t="s">
        <v>57</v>
      </c>
      <c r="GM41" s="93" t="s">
        <v>57</v>
      </c>
      <c r="GN41" s="93" t="s">
        <v>57</v>
      </c>
      <c r="GO41" s="93" t="s">
        <v>57</v>
      </c>
      <c r="GP41" s="93" t="s">
        <v>57</v>
      </c>
      <c r="GQ41" s="93" t="s">
        <v>57</v>
      </c>
      <c r="GR41" s="93" t="s">
        <v>57</v>
      </c>
      <c r="GS41" s="93" t="s">
        <v>57</v>
      </c>
      <c r="GT41" s="93" t="s">
        <v>57</v>
      </c>
      <c r="GU41" s="93" t="s">
        <v>57</v>
      </c>
      <c r="GV41" s="93" t="s">
        <v>57</v>
      </c>
      <c r="GW41" s="93" t="s">
        <v>57</v>
      </c>
      <c r="GX41" s="93" t="s">
        <v>57</v>
      </c>
      <c r="GY41" s="93" t="s">
        <v>57</v>
      </c>
      <c r="GZ41" s="93" t="s">
        <v>57</v>
      </c>
      <c r="HA41" s="93" t="s">
        <v>57</v>
      </c>
      <c r="HB41" s="93" t="s">
        <v>57</v>
      </c>
      <c r="HC41" s="93" t="s">
        <v>57</v>
      </c>
      <c r="HD41" s="93" t="s">
        <v>57</v>
      </c>
      <c r="HE41" s="93" t="s">
        <v>57</v>
      </c>
      <c r="HF41" s="93" t="s">
        <v>57</v>
      </c>
      <c r="HG41" s="93" t="s">
        <v>57</v>
      </c>
      <c r="HH41" s="93" t="s">
        <v>57</v>
      </c>
      <c r="HI41" s="93" t="s">
        <v>57</v>
      </c>
      <c r="HJ41" s="93" t="s">
        <v>57</v>
      </c>
      <c r="HK41" s="93" t="s">
        <v>57</v>
      </c>
      <c r="HL41" s="93" t="s">
        <v>57</v>
      </c>
      <c r="HM41" s="93" t="s">
        <v>57</v>
      </c>
      <c r="HN41" s="93" t="s">
        <v>57</v>
      </c>
      <c r="HO41" s="93" t="s">
        <v>57</v>
      </c>
      <c r="HP41" s="93" t="s">
        <v>57</v>
      </c>
      <c r="HQ41" s="93" t="s">
        <v>57</v>
      </c>
      <c r="HR41" s="93" t="s">
        <v>57</v>
      </c>
      <c r="HS41" s="93" t="s">
        <v>57</v>
      </c>
      <c r="HT41" s="93" t="s">
        <v>57</v>
      </c>
      <c r="HU41" s="93" t="s">
        <v>57</v>
      </c>
      <c r="HV41" s="93" t="s">
        <v>57</v>
      </c>
      <c r="HW41" s="93" t="s">
        <v>57</v>
      </c>
      <c r="HX41" s="93" t="s">
        <v>57</v>
      </c>
      <c r="HY41" s="93" t="s">
        <v>57</v>
      </c>
      <c r="HZ41" s="93" t="s">
        <v>57</v>
      </c>
      <c r="IA41" s="93" t="s">
        <v>57</v>
      </c>
      <c r="IB41" s="93" t="s">
        <v>57</v>
      </c>
      <c r="IC41" s="93" t="s">
        <v>57</v>
      </c>
      <c r="ID41" s="93" t="s">
        <v>57</v>
      </c>
      <c r="IE41" s="93" t="s">
        <v>57</v>
      </c>
      <c r="IF41" s="93" t="s">
        <v>57</v>
      </c>
      <c r="IG41" s="93" t="s">
        <v>57</v>
      </c>
      <c r="IH41" s="93" t="s">
        <v>57</v>
      </c>
      <c r="II41" s="93" t="s">
        <v>57</v>
      </c>
      <c r="IJ41" s="93" t="s">
        <v>57</v>
      </c>
      <c r="IK41" s="93" t="s">
        <v>57</v>
      </c>
      <c r="IL41" s="93" t="s">
        <v>57</v>
      </c>
      <c r="IM41" s="93" t="s">
        <v>57</v>
      </c>
      <c r="IN41" s="93" t="s">
        <v>57</v>
      </c>
      <c r="IO41" s="93" t="s">
        <v>57</v>
      </c>
      <c r="IP41" s="93" t="s">
        <v>57</v>
      </c>
      <c r="IQ41" s="93" t="s">
        <v>57</v>
      </c>
      <c r="IR41" s="93" t="s">
        <v>57</v>
      </c>
      <c r="IS41" s="93" t="s">
        <v>57</v>
      </c>
      <c r="IT41" s="93" t="s">
        <v>57</v>
      </c>
      <c r="IU41" s="93" t="s">
        <v>57</v>
      </c>
      <c r="IV41" s="93" t="s">
        <v>57</v>
      </c>
    </row>
    <row r="42" spans="1:256" ht="21" customHeight="1" x14ac:dyDescent="0.2">
      <c r="A42" s="92" t="s">
        <v>70</v>
      </c>
      <c r="B42" s="92" t="s">
        <v>57</v>
      </c>
      <c r="C42" s="93" t="s">
        <v>57</v>
      </c>
      <c r="D42" s="93" t="s">
        <v>57</v>
      </c>
      <c r="E42" s="93" t="s">
        <v>57</v>
      </c>
      <c r="F42" s="93" t="s">
        <v>57</v>
      </c>
      <c r="G42" s="93" t="s">
        <v>57</v>
      </c>
      <c r="H42" s="93" t="s">
        <v>57</v>
      </c>
      <c r="I42" s="93" t="s">
        <v>57</v>
      </c>
      <c r="J42" s="93" t="s">
        <v>57</v>
      </c>
      <c r="K42" s="92" t="s">
        <v>1015</v>
      </c>
      <c r="L42" s="93" t="s">
        <v>57</v>
      </c>
      <c r="M42" s="93" t="s">
        <v>57</v>
      </c>
      <c r="N42" s="93" t="s">
        <v>57</v>
      </c>
      <c r="O42" s="93" t="s">
        <v>57</v>
      </c>
      <c r="P42" s="93" t="s">
        <v>57</v>
      </c>
      <c r="Q42" s="93" t="s">
        <v>57</v>
      </c>
      <c r="R42" s="93" t="s">
        <v>57</v>
      </c>
      <c r="S42" s="93" t="s">
        <v>57</v>
      </c>
      <c r="T42" s="93" t="s">
        <v>57</v>
      </c>
      <c r="U42" s="93" t="s">
        <v>57</v>
      </c>
      <c r="V42" s="93" t="s">
        <v>57</v>
      </c>
      <c r="W42" s="93" t="s">
        <v>57</v>
      </c>
      <c r="X42" s="93" t="s">
        <v>57</v>
      </c>
      <c r="Y42" s="93" t="s">
        <v>57</v>
      </c>
      <c r="Z42" s="93" t="s">
        <v>57</v>
      </c>
      <c r="AA42" s="92" t="s">
        <v>1015</v>
      </c>
      <c r="AB42" s="93" t="s">
        <v>57</v>
      </c>
      <c r="AC42" s="93" t="s">
        <v>1016</v>
      </c>
      <c r="AD42" s="93" t="s">
        <v>57</v>
      </c>
      <c r="AE42" s="93" t="s">
        <v>1016</v>
      </c>
      <c r="AF42" s="93" t="s">
        <v>57</v>
      </c>
      <c r="AG42" s="93" t="s">
        <v>1063</v>
      </c>
      <c r="AH42" s="93" t="s">
        <v>57</v>
      </c>
      <c r="AI42" s="93" t="s">
        <v>57</v>
      </c>
      <c r="AJ42" s="93" t="s">
        <v>57</v>
      </c>
      <c r="AK42" s="93" t="s">
        <v>57</v>
      </c>
      <c r="AL42" s="93" t="s">
        <v>57</v>
      </c>
      <c r="AM42" s="93" t="s">
        <v>57</v>
      </c>
      <c r="AN42" s="93" t="s">
        <v>57</v>
      </c>
      <c r="AO42" s="92" t="s">
        <v>1015</v>
      </c>
      <c r="AP42" s="93" t="s">
        <v>57</v>
      </c>
      <c r="AQ42" s="92" t="s">
        <v>1015</v>
      </c>
      <c r="AR42" s="93" t="s">
        <v>57</v>
      </c>
      <c r="AS42" s="93" t="s">
        <v>57</v>
      </c>
      <c r="AT42" s="92" t="s">
        <v>1015</v>
      </c>
      <c r="AU42" s="92" t="s">
        <v>1015</v>
      </c>
      <c r="AV42" s="92" t="s">
        <v>1015</v>
      </c>
      <c r="AW42" s="93" t="s">
        <v>57</v>
      </c>
      <c r="AX42" s="93" t="s">
        <v>57</v>
      </c>
      <c r="AY42" s="92" t="s">
        <v>1015</v>
      </c>
      <c r="AZ42" s="93" t="s">
        <v>57</v>
      </c>
      <c r="BA42" s="93" t="s">
        <v>57</v>
      </c>
      <c r="BB42" s="92" t="s">
        <v>1015</v>
      </c>
      <c r="BC42" s="93" t="s">
        <v>57</v>
      </c>
      <c r="BD42" s="92" t="s">
        <v>1015</v>
      </c>
      <c r="BE42" s="93" t="s">
        <v>57</v>
      </c>
      <c r="BF42" s="93" t="s">
        <v>57</v>
      </c>
      <c r="BG42" s="93" t="s">
        <v>57</v>
      </c>
      <c r="BH42" s="93" t="s">
        <v>57</v>
      </c>
      <c r="BI42" s="93" t="s">
        <v>57</v>
      </c>
      <c r="BJ42" s="93" t="s">
        <v>57</v>
      </c>
      <c r="BK42" s="93" t="s">
        <v>57</v>
      </c>
      <c r="BL42" s="92" t="s">
        <v>1015</v>
      </c>
      <c r="BM42" s="93" t="s">
        <v>57</v>
      </c>
      <c r="BN42" s="93" t="s">
        <v>57</v>
      </c>
      <c r="BO42" s="93" t="s">
        <v>57</v>
      </c>
      <c r="BP42" s="93" t="s">
        <v>57</v>
      </c>
      <c r="BQ42" s="92" t="s">
        <v>1015</v>
      </c>
      <c r="BR42" s="92" t="s">
        <v>1015</v>
      </c>
      <c r="BS42" s="92" t="s">
        <v>1015</v>
      </c>
      <c r="BT42" s="93" t="s">
        <v>57</v>
      </c>
      <c r="BU42" s="93" t="s">
        <v>57</v>
      </c>
      <c r="BV42" s="92" t="s">
        <v>1015</v>
      </c>
      <c r="BW42" s="93" t="s">
        <v>57</v>
      </c>
      <c r="BX42" s="92" t="s">
        <v>1015</v>
      </c>
      <c r="BY42" s="93" t="s">
        <v>57</v>
      </c>
      <c r="BZ42" s="93" t="s">
        <v>57</v>
      </c>
      <c r="CA42" s="93" t="s">
        <v>57</v>
      </c>
      <c r="CB42" s="93" t="s">
        <v>57</v>
      </c>
      <c r="CC42" s="93" t="s">
        <v>57</v>
      </c>
      <c r="CD42" s="93" t="s">
        <v>57</v>
      </c>
      <c r="CE42" s="93" t="s">
        <v>57</v>
      </c>
      <c r="CF42" s="93" t="s">
        <v>57</v>
      </c>
      <c r="CG42" s="93" t="s">
        <v>57</v>
      </c>
      <c r="CH42" s="93" t="s">
        <v>57</v>
      </c>
      <c r="CI42" s="92" t="s">
        <v>1015</v>
      </c>
      <c r="CJ42" s="92" t="s">
        <v>1015</v>
      </c>
      <c r="CK42" s="93" t="s">
        <v>57</v>
      </c>
      <c r="CL42" s="93" t="s">
        <v>57</v>
      </c>
      <c r="CM42" s="93" t="s">
        <v>57</v>
      </c>
      <c r="CN42" s="93" t="s">
        <v>57</v>
      </c>
      <c r="CO42" s="92" t="s">
        <v>1015</v>
      </c>
      <c r="CP42" s="93" t="s">
        <v>57</v>
      </c>
      <c r="CQ42" s="93" t="s">
        <v>57</v>
      </c>
      <c r="CR42" s="93" t="s">
        <v>57</v>
      </c>
      <c r="CS42" s="93" t="s">
        <v>57</v>
      </c>
      <c r="CT42" s="93" t="s">
        <v>1016</v>
      </c>
      <c r="CU42" s="92" t="s">
        <v>1015</v>
      </c>
      <c r="CV42" s="93" t="s">
        <v>57</v>
      </c>
      <c r="CW42" s="93" t="s">
        <v>57</v>
      </c>
      <c r="CX42" s="93" t="s">
        <v>57</v>
      </c>
      <c r="CY42" s="92" t="s">
        <v>1015</v>
      </c>
      <c r="CZ42" s="93" t="s">
        <v>1047</v>
      </c>
      <c r="DA42" s="93" t="s">
        <v>57</v>
      </c>
      <c r="DB42" s="93" t="s">
        <v>57</v>
      </c>
      <c r="DC42" s="93" t="s">
        <v>1016</v>
      </c>
      <c r="DD42" s="93" t="s">
        <v>57</v>
      </c>
      <c r="DE42" s="93" t="s">
        <v>57</v>
      </c>
      <c r="DF42" s="93" t="s">
        <v>57</v>
      </c>
      <c r="DG42" s="93" t="s">
        <v>57</v>
      </c>
      <c r="DH42" s="93" t="s">
        <v>57</v>
      </c>
      <c r="DI42" s="93" t="s">
        <v>57</v>
      </c>
      <c r="DJ42" s="93" t="s">
        <v>57</v>
      </c>
      <c r="DK42" s="93" t="s">
        <v>57</v>
      </c>
      <c r="DL42" s="93" t="s">
        <v>57</v>
      </c>
      <c r="DM42" s="93" t="s">
        <v>57</v>
      </c>
      <c r="DN42" s="93" t="s">
        <v>57</v>
      </c>
      <c r="DO42" s="93" t="s">
        <v>57</v>
      </c>
      <c r="DP42" s="93" t="s">
        <v>57</v>
      </c>
      <c r="DQ42" s="93" t="s">
        <v>57</v>
      </c>
      <c r="DR42" s="93" t="s">
        <v>57</v>
      </c>
      <c r="DS42" s="93" t="s">
        <v>57</v>
      </c>
      <c r="DT42" s="93" t="s">
        <v>57</v>
      </c>
      <c r="DU42" s="93" t="s">
        <v>57</v>
      </c>
      <c r="DV42" s="93" t="s">
        <v>57</v>
      </c>
      <c r="DW42" s="93" t="s">
        <v>57</v>
      </c>
      <c r="DX42" s="93" t="s">
        <v>57</v>
      </c>
      <c r="DY42" s="93" t="s">
        <v>57</v>
      </c>
      <c r="DZ42" s="93" t="s">
        <v>57</v>
      </c>
      <c r="EA42" s="93" t="s">
        <v>57</v>
      </c>
      <c r="EB42" s="93" t="s">
        <v>57</v>
      </c>
      <c r="EC42" s="93" t="s">
        <v>57</v>
      </c>
      <c r="ED42" s="93" t="s">
        <v>57</v>
      </c>
      <c r="EE42" s="93" t="s">
        <v>57</v>
      </c>
      <c r="EF42" s="93" t="s">
        <v>57</v>
      </c>
      <c r="EG42" s="93" t="s">
        <v>57</v>
      </c>
      <c r="EH42" s="93" t="s">
        <v>57</v>
      </c>
      <c r="EI42" s="98" t="s">
        <v>1015</v>
      </c>
      <c r="EJ42" s="93" t="s">
        <v>57</v>
      </c>
      <c r="EK42" s="93" t="s">
        <v>57</v>
      </c>
      <c r="EL42" s="98" t="s">
        <v>1016</v>
      </c>
      <c r="EM42" s="93" t="s">
        <v>57</v>
      </c>
      <c r="EN42" s="98" t="s">
        <v>1015</v>
      </c>
      <c r="EO42" s="93" t="s">
        <v>57</v>
      </c>
      <c r="EP42" s="93" t="s">
        <v>57</v>
      </c>
      <c r="EQ42" s="93" t="s">
        <v>57</v>
      </c>
      <c r="ER42" s="93" t="s">
        <v>57</v>
      </c>
      <c r="ES42" s="93" t="s">
        <v>57</v>
      </c>
      <c r="ET42" s="93" t="s">
        <v>57</v>
      </c>
      <c r="EU42" s="93" t="s">
        <v>57</v>
      </c>
      <c r="EV42" s="93" t="s">
        <v>57</v>
      </c>
      <c r="EW42" s="93" t="s">
        <v>57</v>
      </c>
      <c r="EX42" s="98" t="s">
        <v>1015</v>
      </c>
      <c r="EY42" s="93" t="s">
        <v>57</v>
      </c>
      <c r="EZ42" s="98" t="s">
        <v>1016</v>
      </c>
      <c r="FA42" s="93" t="s">
        <v>57</v>
      </c>
      <c r="FB42" s="98" t="s">
        <v>1015</v>
      </c>
      <c r="FC42" s="93" t="s">
        <v>57</v>
      </c>
      <c r="FD42" s="93" t="s">
        <v>57</v>
      </c>
      <c r="FE42" s="93" t="s">
        <v>57</v>
      </c>
      <c r="FF42" s="93" t="s">
        <v>57</v>
      </c>
      <c r="FG42" s="93" t="s">
        <v>57</v>
      </c>
      <c r="FH42" s="93" t="s">
        <v>1017</v>
      </c>
      <c r="FI42" s="93" t="s">
        <v>57</v>
      </c>
      <c r="FJ42" s="93" t="s">
        <v>57</v>
      </c>
      <c r="FK42" s="93" t="s">
        <v>57</v>
      </c>
      <c r="FL42" s="93" t="s">
        <v>57</v>
      </c>
      <c r="FM42" s="93" t="s">
        <v>57</v>
      </c>
      <c r="FN42" s="98" t="s">
        <v>1015</v>
      </c>
      <c r="FO42" s="93" t="s">
        <v>57</v>
      </c>
      <c r="FP42" s="93" t="s">
        <v>57</v>
      </c>
      <c r="FQ42" s="93" t="s">
        <v>57</v>
      </c>
      <c r="FR42" s="93" t="s">
        <v>57</v>
      </c>
      <c r="FS42" s="98" t="s">
        <v>1015</v>
      </c>
      <c r="FT42" s="93" t="s">
        <v>57</v>
      </c>
      <c r="FU42" s="93" t="s">
        <v>57</v>
      </c>
      <c r="FV42" s="93" t="s">
        <v>57</v>
      </c>
      <c r="FW42" s="93" t="s">
        <v>57</v>
      </c>
      <c r="FX42" s="93" t="s">
        <v>57</v>
      </c>
      <c r="FY42" s="98" t="s">
        <v>1015</v>
      </c>
      <c r="FZ42" s="98" t="s">
        <v>1015</v>
      </c>
      <c r="GA42" s="98" t="s">
        <v>1047</v>
      </c>
      <c r="GB42" s="98" t="s">
        <v>1047</v>
      </c>
      <c r="GC42" s="93" t="s">
        <v>57</v>
      </c>
      <c r="GD42" s="93" t="s">
        <v>57</v>
      </c>
      <c r="GE42" s="93" t="s">
        <v>57</v>
      </c>
      <c r="GF42" s="93" t="s">
        <v>57</v>
      </c>
      <c r="GG42" s="93" t="s">
        <v>57</v>
      </c>
      <c r="GH42" s="93" t="s">
        <v>57</v>
      </c>
      <c r="GI42" s="93" t="s">
        <v>57</v>
      </c>
      <c r="GJ42" s="93" t="s">
        <v>57</v>
      </c>
      <c r="GK42" s="93" t="s">
        <v>57</v>
      </c>
      <c r="GL42" s="93" t="s">
        <v>57</v>
      </c>
      <c r="GM42" s="93" t="s">
        <v>57</v>
      </c>
      <c r="GN42" s="98" t="s">
        <v>1015</v>
      </c>
      <c r="GO42" s="93" t="s">
        <v>57</v>
      </c>
      <c r="GP42" s="98" t="s">
        <v>1015</v>
      </c>
      <c r="GQ42" s="93" t="s">
        <v>57</v>
      </c>
      <c r="GR42" s="93" t="s">
        <v>57</v>
      </c>
      <c r="GS42" s="98" t="s">
        <v>1047</v>
      </c>
      <c r="GT42" s="93" t="s">
        <v>57</v>
      </c>
      <c r="GU42" s="93" t="s">
        <v>57</v>
      </c>
      <c r="GV42" s="93" t="s">
        <v>57</v>
      </c>
      <c r="GW42" s="93" t="s">
        <v>57</v>
      </c>
      <c r="GX42" s="93" t="s">
        <v>57</v>
      </c>
      <c r="GY42" s="93" t="s">
        <v>57</v>
      </c>
      <c r="GZ42" s="93" t="s">
        <v>57</v>
      </c>
      <c r="HA42" s="93" t="s">
        <v>57</v>
      </c>
      <c r="HB42" s="93" t="s">
        <v>57</v>
      </c>
      <c r="HC42" s="93" t="s">
        <v>57</v>
      </c>
      <c r="HD42" s="93" t="s">
        <v>57</v>
      </c>
      <c r="HE42" s="93" t="s">
        <v>57</v>
      </c>
      <c r="HF42" s="93" t="s">
        <v>57</v>
      </c>
      <c r="HG42" s="93" t="s">
        <v>57</v>
      </c>
      <c r="HH42" s="93" t="s">
        <v>57</v>
      </c>
      <c r="HI42" s="93" t="s">
        <v>57</v>
      </c>
      <c r="HJ42" s="93" t="s">
        <v>57</v>
      </c>
      <c r="HK42" s="93" t="s">
        <v>57</v>
      </c>
      <c r="HL42" s="93" t="s">
        <v>57</v>
      </c>
      <c r="HM42" s="93" t="s">
        <v>57</v>
      </c>
      <c r="HN42" s="93" t="s">
        <v>57</v>
      </c>
      <c r="HO42" s="93" t="s">
        <v>57</v>
      </c>
      <c r="HP42" s="93" t="s">
        <v>57</v>
      </c>
      <c r="HQ42" s="93" t="s">
        <v>57</v>
      </c>
      <c r="HR42" s="93" t="s">
        <v>57</v>
      </c>
      <c r="HS42" s="93" t="s">
        <v>57</v>
      </c>
      <c r="HT42" s="93" t="s">
        <v>57</v>
      </c>
      <c r="HU42" s="93" t="s">
        <v>57</v>
      </c>
      <c r="HV42" s="93" t="s">
        <v>57</v>
      </c>
      <c r="HW42" s="93" t="s">
        <v>57</v>
      </c>
      <c r="HX42" s="93" t="s">
        <v>57</v>
      </c>
      <c r="HY42" s="93" t="s">
        <v>57</v>
      </c>
      <c r="HZ42" s="93" t="s">
        <v>57</v>
      </c>
      <c r="IA42" s="93" t="s">
        <v>57</v>
      </c>
      <c r="IB42" s="93" t="s">
        <v>57</v>
      </c>
      <c r="IC42" s="93" t="s">
        <v>57</v>
      </c>
      <c r="ID42" s="93" t="s">
        <v>57</v>
      </c>
      <c r="IE42" s="93" t="s">
        <v>57</v>
      </c>
      <c r="IF42" s="93" t="s">
        <v>57</v>
      </c>
      <c r="IG42" s="93" t="s">
        <v>57</v>
      </c>
      <c r="IH42" s="93" t="s">
        <v>57</v>
      </c>
      <c r="II42" s="93" t="s">
        <v>57</v>
      </c>
      <c r="IJ42" s="93" t="s">
        <v>57</v>
      </c>
      <c r="IK42" s="93" t="s">
        <v>57</v>
      </c>
      <c r="IL42" s="93" t="s">
        <v>57</v>
      </c>
      <c r="IM42" s="93" t="s">
        <v>57</v>
      </c>
      <c r="IN42" s="93" t="s">
        <v>57</v>
      </c>
      <c r="IO42" s="93" t="s">
        <v>57</v>
      </c>
      <c r="IP42" s="93" t="s">
        <v>57</v>
      </c>
      <c r="IQ42" s="93" t="s">
        <v>57</v>
      </c>
      <c r="IR42" s="93" t="s">
        <v>57</v>
      </c>
      <c r="IS42" s="93" t="s">
        <v>57</v>
      </c>
      <c r="IT42" s="93" t="s">
        <v>57</v>
      </c>
      <c r="IU42" s="93" t="s">
        <v>57</v>
      </c>
      <c r="IV42" s="93" t="s">
        <v>57</v>
      </c>
    </row>
    <row r="43" spans="1:256" ht="21" customHeight="1" x14ac:dyDescent="0.2">
      <c r="A43" s="92" t="s">
        <v>72</v>
      </c>
      <c r="B43" s="92" t="s">
        <v>57</v>
      </c>
      <c r="C43" s="93" t="s">
        <v>57</v>
      </c>
      <c r="D43" s="93" t="s">
        <v>57</v>
      </c>
      <c r="E43" s="93" t="s">
        <v>57</v>
      </c>
      <c r="F43" s="93" t="s">
        <v>57</v>
      </c>
      <c r="G43" s="92" t="s">
        <v>1015</v>
      </c>
      <c r="H43" s="93" t="s">
        <v>57</v>
      </c>
      <c r="I43" s="93" t="s">
        <v>57</v>
      </c>
      <c r="J43" s="93" t="s">
        <v>57</v>
      </c>
      <c r="K43" s="93" t="s">
        <v>57</v>
      </c>
      <c r="L43" s="93" t="s">
        <v>57</v>
      </c>
      <c r="M43" s="93" t="s">
        <v>57</v>
      </c>
      <c r="N43" s="93" t="s">
        <v>57</v>
      </c>
      <c r="O43" s="93" t="s">
        <v>57</v>
      </c>
      <c r="P43" s="93" t="s">
        <v>57</v>
      </c>
      <c r="Q43" s="93" t="s">
        <v>57</v>
      </c>
      <c r="R43" s="93" t="s">
        <v>57</v>
      </c>
      <c r="S43" s="93" t="s">
        <v>57</v>
      </c>
      <c r="T43" s="93" t="s">
        <v>57</v>
      </c>
      <c r="U43" s="93" t="s">
        <v>57</v>
      </c>
      <c r="V43" s="93" t="s">
        <v>57</v>
      </c>
      <c r="W43" s="93" t="s">
        <v>57</v>
      </c>
      <c r="X43" s="93" t="s">
        <v>57</v>
      </c>
      <c r="Y43" s="93" t="s">
        <v>57</v>
      </c>
      <c r="Z43" s="93" t="s">
        <v>57</v>
      </c>
      <c r="AA43" s="93" t="s">
        <v>57</v>
      </c>
      <c r="AB43" s="93" t="s">
        <v>57</v>
      </c>
      <c r="AC43" s="93" t="s">
        <v>57</v>
      </c>
      <c r="AD43" s="93" t="s">
        <v>57</v>
      </c>
      <c r="AE43" s="93" t="s">
        <v>57</v>
      </c>
      <c r="AF43" s="93" t="s">
        <v>57</v>
      </c>
      <c r="AG43" s="93" t="s">
        <v>57</v>
      </c>
      <c r="AH43" s="93" t="s">
        <v>57</v>
      </c>
      <c r="AI43" s="93" t="s">
        <v>57</v>
      </c>
      <c r="AJ43" s="93" t="s">
        <v>57</v>
      </c>
      <c r="AK43" s="93" t="s">
        <v>57</v>
      </c>
      <c r="AL43" s="93" t="s">
        <v>57</v>
      </c>
      <c r="AM43" s="93" t="s">
        <v>57</v>
      </c>
      <c r="AN43" s="93" t="s">
        <v>57</v>
      </c>
      <c r="AO43" s="93" t="s">
        <v>57</v>
      </c>
      <c r="AP43" s="93" t="s">
        <v>57</v>
      </c>
      <c r="AQ43" s="93" t="s">
        <v>57</v>
      </c>
      <c r="AR43" s="92" t="s">
        <v>1015</v>
      </c>
      <c r="AS43" s="93" t="s">
        <v>57</v>
      </c>
      <c r="AT43" s="93" t="s">
        <v>57</v>
      </c>
      <c r="AU43" s="93" t="s">
        <v>57</v>
      </c>
      <c r="AV43" s="93" t="s">
        <v>57</v>
      </c>
      <c r="AW43" s="93" t="s">
        <v>57</v>
      </c>
      <c r="AX43" s="93" t="s">
        <v>57</v>
      </c>
      <c r="AY43" s="93" t="s">
        <v>57</v>
      </c>
      <c r="AZ43" s="93" t="s">
        <v>57</v>
      </c>
      <c r="BA43" s="93" t="s">
        <v>57</v>
      </c>
      <c r="BB43" s="93" t="s">
        <v>57</v>
      </c>
      <c r="BC43" s="93" t="s">
        <v>57</v>
      </c>
      <c r="BD43" s="93" t="s">
        <v>57</v>
      </c>
      <c r="BE43" s="93" t="s">
        <v>57</v>
      </c>
      <c r="BF43" s="92" t="s">
        <v>1015</v>
      </c>
      <c r="BG43" s="93" t="s">
        <v>57</v>
      </c>
      <c r="BH43" s="93" t="s">
        <v>57</v>
      </c>
      <c r="BI43" s="93" t="s">
        <v>57</v>
      </c>
      <c r="BJ43" s="93" t="s">
        <v>57</v>
      </c>
      <c r="BK43" s="93" t="s">
        <v>57</v>
      </c>
      <c r="BL43" s="93" t="s">
        <v>57</v>
      </c>
      <c r="BM43" s="93" t="s">
        <v>57</v>
      </c>
      <c r="BN43" s="93" t="s">
        <v>57</v>
      </c>
      <c r="BO43" s="93" t="s">
        <v>57</v>
      </c>
      <c r="BP43" s="93" t="s">
        <v>57</v>
      </c>
      <c r="BQ43" s="93" t="s">
        <v>57</v>
      </c>
      <c r="BR43" s="93" t="s">
        <v>57</v>
      </c>
      <c r="BS43" s="93" t="s">
        <v>57</v>
      </c>
      <c r="BT43" s="93" t="s">
        <v>57</v>
      </c>
      <c r="BU43" s="93" t="s">
        <v>57</v>
      </c>
      <c r="BV43" s="93" t="s">
        <v>57</v>
      </c>
      <c r="BW43" s="93" t="s">
        <v>57</v>
      </c>
      <c r="BX43" s="92" t="s">
        <v>1015</v>
      </c>
      <c r="BY43" s="93" t="s">
        <v>57</v>
      </c>
      <c r="BZ43" s="93" t="s">
        <v>57</v>
      </c>
      <c r="CA43" s="93" t="s">
        <v>57</v>
      </c>
      <c r="CB43" s="92" t="s">
        <v>1015</v>
      </c>
      <c r="CC43" s="93" t="s">
        <v>57</v>
      </c>
      <c r="CD43" s="93" t="s">
        <v>57</v>
      </c>
      <c r="CE43" s="93" t="s">
        <v>57</v>
      </c>
      <c r="CF43" s="93" t="s">
        <v>57</v>
      </c>
      <c r="CG43" s="93" t="s">
        <v>57</v>
      </c>
      <c r="CH43" s="93" t="s">
        <v>57</v>
      </c>
      <c r="CI43" s="93" t="s">
        <v>57</v>
      </c>
      <c r="CJ43" s="93" t="s">
        <v>57</v>
      </c>
      <c r="CK43" s="93" t="s">
        <v>57</v>
      </c>
      <c r="CL43" s="93" t="s">
        <v>57</v>
      </c>
      <c r="CM43" s="93" t="s">
        <v>57</v>
      </c>
      <c r="CN43" s="93" t="s">
        <v>57</v>
      </c>
      <c r="CO43" s="93" t="s">
        <v>57</v>
      </c>
      <c r="CP43" s="93" t="s">
        <v>57</v>
      </c>
      <c r="CQ43" s="92" t="s">
        <v>1015</v>
      </c>
      <c r="CR43" s="93" t="s">
        <v>57</v>
      </c>
      <c r="CS43" s="93" t="s">
        <v>57</v>
      </c>
      <c r="CT43" s="93" t="s">
        <v>57</v>
      </c>
      <c r="CU43" s="93" t="s">
        <v>57</v>
      </c>
      <c r="CV43" s="93" t="s">
        <v>57</v>
      </c>
      <c r="CW43" s="93" t="s">
        <v>57</v>
      </c>
      <c r="CX43" s="93" t="s">
        <v>57</v>
      </c>
      <c r="CY43" s="93" t="s">
        <v>57</v>
      </c>
      <c r="CZ43" s="93" t="s">
        <v>57</v>
      </c>
      <c r="DA43" s="93" t="s">
        <v>57</v>
      </c>
      <c r="DB43" s="93" t="s">
        <v>57</v>
      </c>
      <c r="DC43" s="93" t="s">
        <v>57</v>
      </c>
      <c r="DD43" s="93" t="s">
        <v>57</v>
      </c>
      <c r="DE43" s="93" t="s">
        <v>57</v>
      </c>
      <c r="DF43" s="93" t="s">
        <v>57</v>
      </c>
      <c r="DG43" s="93" t="s">
        <v>57</v>
      </c>
      <c r="DH43" s="93" t="s">
        <v>57</v>
      </c>
      <c r="DI43" s="93" t="s">
        <v>57</v>
      </c>
      <c r="DJ43" s="93" t="s">
        <v>57</v>
      </c>
      <c r="DK43" s="92" t="s">
        <v>1015</v>
      </c>
      <c r="DL43" s="93" t="s">
        <v>57</v>
      </c>
      <c r="DM43" s="93" t="s">
        <v>57</v>
      </c>
      <c r="DN43" s="93" t="s">
        <v>57</v>
      </c>
      <c r="DO43" s="93" t="s">
        <v>57</v>
      </c>
      <c r="DP43" s="93" t="s">
        <v>57</v>
      </c>
      <c r="DQ43" s="93" t="s">
        <v>57</v>
      </c>
      <c r="DR43" s="93" t="s">
        <v>57</v>
      </c>
      <c r="DS43" s="93" t="s">
        <v>57</v>
      </c>
      <c r="DT43" s="93" t="s">
        <v>57</v>
      </c>
      <c r="DU43" s="93" t="s">
        <v>57</v>
      </c>
      <c r="DV43" s="93" t="s">
        <v>57</v>
      </c>
      <c r="DW43" s="93" t="s">
        <v>57</v>
      </c>
      <c r="DX43" s="93" t="s">
        <v>57</v>
      </c>
      <c r="DY43" s="93" t="s">
        <v>57</v>
      </c>
      <c r="DZ43" s="93" t="s">
        <v>57</v>
      </c>
      <c r="EA43" s="93" t="s">
        <v>57</v>
      </c>
      <c r="EB43" s="93" t="s">
        <v>57</v>
      </c>
      <c r="EC43" s="93" t="s">
        <v>57</v>
      </c>
      <c r="ED43" s="98" t="s">
        <v>1015</v>
      </c>
      <c r="EE43" s="98" t="s">
        <v>1015</v>
      </c>
      <c r="EF43" s="98" t="s">
        <v>1015</v>
      </c>
      <c r="EG43" s="93" t="s">
        <v>57</v>
      </c>
      <c r="EH43" s="93" t="s">
        <v>57</v>
      </c>
      <c r="EI43" s="93" t="s">
        <v>57</v>
      </c>
      <c r="EJ43" s="98" t="s">
        <v>1015</v>
      </c>
      <c r="EK43" s="93" t="s">
        <v>57</v>
      </c>
      <c r="EL43" s="93" t="s">
        <v>57</v>
      </c>
      <c r="EM43" s="93" t="s">
        <v>57</v>
      </c>
      <c r="EN43" s="93" t="s">
        <v>57</v>
      </c>
      <c r="EO43" s="93" t="s">
        <v>57</v>
      </c>
      <c r="EP43" s="93" t="s">
        <v>57</v>
      </c>
      <c r="EQ43" s="93" t="s">
        <v>57</v>
      </c>
      <c r="ER43" s="93" t="s">
        <v>57</v>
      </c>
      <c r="ES43" s="93" t="s">
        <v>57</v>
      </c>
      <c r="ET43" s="93" t="s">
        <v>57</v>
      </c>
      <c r="EU43" s="93" t="s">
        <v>57</v>
      </c>
      <c r="EV43" s="93" t="s">
        <v>57</v>
      </c>
      <c r="EW43" s="93" t="s">
        <v>57</v>
      </c>
      <c r="EX43" s="98" t="s">
        <v>1015</v>
      </c>
      <c r="EY43" s="98" t="s">
        <v>1015</v>
      </c>
      <c r="EZ43" s="93" t="s">
        <v>57</v>
      </c>
      <c r="FA43" s="93" t="s">
        <v>57</v>
      </c>
      <c r="FB43" s="93" t="s">
        <v>57</v>
      </c>
      <c r="FC43" s="93" t="s">
        <v>57</v>
      </c>
      <c r="FD43" s="93" t="s">
        <v>57</v>
      </c>
      <c r="FE43" s="93" t="s">
        <v>57</v>
      </c>
      <c r="FF43" s="93" t="s">
        <v>57</v>
      </c>
      <c r="FG43" s="93" t="s">
        <v>57</v>
      </c>
      <c r="FH43" s="93" t="s">
        <v>1017</v>
      </c>
      <c r="FI43" s="93" t="s">
        <v>57</v>
      </c>
      <c r="FJ43" s="98" t="s">
        <v>1015</v>
      </c>
      <c r="FK43" s="93" t="s">
        <v>57</v>
      </c>
      <c r="FL43" s="93" t="s">
        <v>57</v>
      </c>
      <c r="FM43" s="93" t="s">
        <v>57</v>
      </c>
      <c r="FN43" s="93" t="s">
        <v>57</v>
      </c>
      <c r="FO43" s="93" t="s">
        <v>57</v>
      </c>
      <c r="FP43" s="93" t="s">
        <v>57</v>
      </c>
      <c r="FQ43" s="93" t="s">
        <v>57</v>
      </c>
      <c r="FR43" s="93" t="s">
        <v>57</v>
      </c>
      <c r="FS43" s="98" t="s">
        <v>1015</v>
      </c>
      <c r="FT43" s="98" t="s">
        <v>1015</v>
      </c>
      <c r="FU43" s="98" t="s">
        <v>1015</v>
      </c>
      <c r="FV43" s="93" t="s">
        <v>57</v>
      </c>
      <c r="FW43" s="93" t="s">
        <v>57</v>
      </c>
      <c r="FX43" s="93" t="s">
        <v>57</v>
      </c>
      <c r="FY43" s="93" t="s">
        <v>57</v>
      </c>
      <c r="FZ43" s="93" t="s">
        <v>57</v>
      </c>
      <c r="GA43" s="93" t="s">
        <v>57</v>
      </c>
      <c r="GB43" s="93" t="s">
        <v>57</v>
      </c>
      <c r="GC43" s="93" t="s">
        <v>57</v>
      </c>
      <c r="GD43" s="93" t="s">
        <v>57</v>
      </c>
      <c r="GE43" s="93" t="s">
        <v>57</v>
      </c>
      <c r="GF43" s="93" t="s">
        <v>57</v>
      </c>
      <c r="GG43" s="93" t="s">
        <v>57</v>
      </c>
      <c r="GH43" s="93" t="s">
        <v>57</v>
      </c>
      <c r="GI43" s="93" t="s">
        <v>57</v>
      </c>
      <c r="GJ43" s="93" t="s">
        <v>57</v>
      </c>
      <c r="GK43" s="93" t="s">
        <v>57</v>
      </c>
      <c r="GL43" s="93" t="s">
        <v>57</v>
      </c>
      <c r="GM43" s="93" t="s">
        <v>57</v>
      </c>
      <c r="GN43" s="93" t="s">
        <v>57</v>
      </c>
      <c r="GO43" s="93" t="s">
        <v>57</v>
      </c>
      <c r="GP43" s="93" t="s">
        <v>57</v>
      </c>
      <c r="GQ43" s="93" t="s">
        <v>57</v>
      </c>
      <c r="GR43" s="93" t="s">
        <v>57</v>
      </c>
      <c r="GS43" s="93" t="s">
        <v>57</v>
      </c>
      <c r="GT43" s="93" t="s">
        <v>57</v>
      </c>
      <c r="GU43" s="93" t="s">
        <v>57</v>
      </c>
      <c r="GV43" s="93" t="s">
        <v>57</v>
      </c>
      <c r="GW43" s="93" t="s">
        <v>57</v>
      </c>
      <c r="GX43" s="93" t="s">
        <v>57</v>
      </c>
      <c r="GY43" s="93" t="s">
        <v>57</v>
      </c>
      <c r="GZ43" s="93" t="s">
        <v>57</v>
      </c>
      <c r="HA43" s="93" t="s">
        <v>57</v>
      </c>
      <c r="HB43" s="93" t="s">
        <v>57</v>
      </c>
      <c r="HC43" s="93" t="s">
        <v>57</v>
      </c>
      <c r="HD43" s="93" t="s">
        <v>57</v>
      </c>
      <c r="HE43" s="93" t="s">
        <v>57</v>
      </c>
      <c r="HF43" s="93" t="s">
        <v>57</v>
      </c>
      <c r="HG43" s="93" t="s">
        <v>57</v>
      </c>
      <c r="HH43" s="93" t="s">
        <v>57</v>
      </c>
      <c r="HI43" s="93" t="s">
        <v>57</v>
      </c>
      <c r="HJ43" s="93" t="s">
        <v>57</v>
      </c>
      <c r="HK43" s="93" t="s">
        <v>57</v>
      </c>
      <c r="HL43" s="93" t="s">
        <v>57</v>
      </c>
      <c r="HM43" s="93" t="s">
        <v>57</v>
      </c>
      <c r="HN43" s="93" t="s">
        <v>57</v>
      </c>
      <c r="HO43" s="93" t="s">
        <v>57</v>
      </c>
      <c r="HP43" s="93" t="s">
        <v>57</v>
      </c>
      <c r="HQ43" s="93" t="s">
        <v>57</v>
      </c>
      <c r="HR43" s="93" t="s">
        <v>57</v>
      </c>
      <c r="HS43" s="93" t="s">
        <v>57</v>
      </c>
      <c r="HT43" s="93" t="s">
        <v>57</v>
      </c>
      <c r="HU43" s="93" t="s">
        <v>57</v>
      </c>
      <c r="HV43" s="93" t="s">
        <v>57</v>
      </c>
      <c r="HW43" s="93" t="s">
        <v>57</v>
      </c>
      <c r="HX43" s="93" t="s">
        <v>57</v>
      </c>
      <c r="HY43" s="93" t="s">
        <v>57</v>
      </c>
      <c r="HZ43" s="93" t="s">
        <v>57</v>
      </c>
      <c r="IA43" s="93" t="s">
        <v>57</v>
      </c>
      <c r="IB43" s="93" t="s">
        <v>57</v>
      </c>
      <c r="IC43" s="93" t="s">
        <v>57</v>
      </c>
      <c r="ID43" s="93" t="s">
        <v>57</v>
      </c>
      <c r="IE43" s="93" t="s">
        <v>57</v>
      </c>
      <c r="IF43" s="93" t="s">
        <v>57</v>
      </c>
      <c r="IG43" s="93" t="s">
        <v>57</v>
      </c>
      <c r="IH43" s="93" t="s">
        <v>57</v>
      </c>
      <c r="II43" s="93" t="s">
        <v>57</v>
      </c>
      <c r="IJ43" s="93" t="s">
        <v>57</v>
      </c>
      <c r="IK43" s="93" t="s">
        <v>57</v>
      </c>
      <c r="IL43" s="93" t="s">
        <v>57</v>
      </c>
      <c r="IM43" s="93" t="s">
        <v>57</v>
      </c>
      <c r="IN43" s="93" t="s">
        <v>57</v>
      </c>
      <c r="IO43" s="93" t="s">
        <v>57</v>
      </c>
      <c r="IP43" s="93" t="s">
        <v>57</v>
      </c>
      <c r="IQ43" s="93" t="s">
        <v>57</v>
      </c>
      <c r="IR43" s="93" t="s">
        <v>57</v>
      </c>
      <c r="IS43" s="93" t="s">
        <v>57</v>
      </c>
      <c r="IT43" s="93" t="s">
        <v>57</v>
      </c>
      <c r="IU43" s="93" t="s">
        <v>57</v>
      </c>
      <c r="IV43" s="93" t="s">
        <v>57</v>
      </c>
    </row>
    <row r="44" spans="1:256" ht="21" customHeight="1" x14ac:dyDescent="0.2">
      <c r="A44" s="95" t="s">
        <v>74</v>
      </c>
      <c r="B44" s="92" t="s">
        <v>57</v>
      </c>
      <c r="C44" s="93" t="s">
        <v>57</v>
      </c>
      <c r="D44" s="93" t="s">
        <v>57</v>
      </c>
      <c r="E44" s="93" t="s">
        <v>57</v>
      </c>
      <c r="F44" s="93" t="s">
        <v>57</v>
      </c>
      <c r="G44" s="93" t="s">
        <v>57</v>
      </c>
      <c r="H44" s="92" t="s">
        <v>1015</v>
      </c>
      <c r="I44" s="93" t="s">
        <v>57</v>
      </c>
      <c r="J44" s="93" t="s">
        <v>57</v>
      </c>
      <c r="K44" s="93" t="s">
        <v>57</v>
      </c>
      <c r="L44" s="93" t="s">
        <v>57</v>
      </c>
      <c r="M44" s="93" t="s">
        <v>1016</v>
      </c>
      <c r="N44" s="93" t="s">
        <v>57</v>
      </c>
      <c r="O44" s="93" t="s">
        <v>57</v>
      </c>
      <c r="P44" s="93" t="s">
        <v>1016</v>
      </c>
      <c r="Q44" s="93" t="s">
        <v>57</v>
      </c>
      <c r="R44" s="92" t="s">
        <v>1015</v>
      </c>
      <c r="S44" s="93" t="s">
        <v>57</v>
      </c>
      <c r="T44" s="93" t="s">
        <v>57</v>
      </c>
      <c r="U44" s="93" t="s">
        <v>57</v>
      </c>
      <c r="V44" s="93" t="s">
        <v>57</v>
      </c>
      <c r="W44" s="93" t="s">
        <v>57</v>
      </c>
      <c r="X44" s="93" t="s">
        <v>57</v>
      </c>
      <c r="Y44" s="93" t="s">
        <v>57</v>
      </c>
      <c r="Z44" s="93" t="s">
        <v>1016</v>
      </c>
      <c r="AA44" s="92" t="s">
        <v>1015</v>
      </c>
      <c r="AB44" s="93" t="s">
        <v>57</v>
      </c>
      <c r="AC44" s="93" t="s">
        <v>57</v>
      </c>
      <c r="AD44" s="93" t="s">
        <v>57</v>
      </c>
      <c r="AE44" s="93" t="s">
        <v>57</v>
      </c>
      <c r="AF44" s="93" t="s">
        <v>57</v>
      </c>
      <c r="AG44" s="93" t="s">
        <v>57</v>
      </c>
      <c r="AH44" s="93" t="s">
        <v>57</v>
      </c>
      <c r="AI44" s="93" t="s">
        <v>57</v>
      </c>
      <c r="AJ44" s="93" t="s">
        <v>57</v>
      </c>
      <c r="AK44" s="93" t="s">
        <v>57</v>
      </c>
      <c r="AL44" s="93" t="s">
        <v>57</v>
      </c>
      <c r="AM44" s="93" t="s">
        <v>57</v>
      </c>
      <c r="AN44" s="93" t="s">
        <v>57</v>
      </c>
      <c r="AO44" s="93" t="s">
        <v>57</v>
      </c>
      <c r="AP44" s="93" t="s">
        <v>57</v>
      </c>
      <c r="AQ44" s="93" t="s">
        <v>57</v>
      </c>
      <c r="AR44" s="93" t="s">
        <v>57</v>
      </c>
      <c r="AS44" s="93" t="s">
        <v>57</v>
      </c>
      <c r="AT44" s="93" t="s">
        <v>57</v>
      </c>
      <c r="AU44" s="93" t="s">
        <v>57</v>
      </c>
      <c r="AV44" s="93" t="s">
        <v>57</v>
      </c>
      <c r="AW44" s="93" t="s">
        <v>57</v>
      </c>
      <c r="AX44" s="93" t="s">
        <v>57</v>
      </c>
      <c r="AY44" s="93" t="s">
        <v>57</v>
      </c>
      <c r="AZ44" s="93" t="s">
        <v>57</v>
      </c>
      <c r="BA44" s="92" t="s">
        <v>1015</v>
      </c>
      <c r="BB44" s="92" t="s">
        <v>1015</v>
      </c>
      <c r="BC44" s="93" t="s">
        <v>57</v>
      </c>
      <c r="BD44" s="93" t="s">
        <v>57</v>
      </c>
      <c r="BE44" s="93" t="s">
        <v>57</v>
      </c>
      <c r="BF44" s="93" t="s">
        <v>57</v>
      </c>
      <c r="BG44" s="93" t="s">
        <v>57</v>
      </c>
      <c r="BH44" s="93" t="s">
        <v>57</v>
      </c>
      <c r="BI44" s="93" t="s">
        <v>57</v>
      </c>
      <c r="BJ44" s="93" t="s">
        <v>57</v>
      </c>
      <c r="BK44" s="93" t="s">
        <v>57</v>
      </c>
      <c r="BL44" s="93" t="s">
        <v>57</v>
      </c>
      <c r="BM44" s="93" t="s">
        <v>57</v>
      </c>
      <c r="BN44" s="93" t="s">
        <v>57</v>
      </c>
      <c r="BO44" s="93" t="s">
        <v>57</v>
      </c>
      <c r="BP44" s="93" t="s">
        <v>57</v>
      </c>
      <c r="BQ44" s="89"/>
      <c r="BR44" s="93" t="s">
        <v>1016</v>
      </c>
      <c r="BS44" s="93" t="s">
        <v>57</v>
      </c>
      <c r="BT44" s="93" t="s">
        <v>57</v>
      </c>
      <c r="BU44" s="93" t="s">
        <v>57</v>
      </c>
      <c r="BV44" s="93" t="s">
        <v>57</v>
      </c>
      <c r="BW44" s="93" t="s">
        <v>57</v>
      </c>
      <c r="BX44" s="92" t="s">
        <v>1015</v>
      </c>
      <c r="BY44" s="93" t="s">
        <v>57</v>
      </c>
      <c r="BZ44" s="93" t="s">
        <v>57</v>
      </c>
      <c r="CA44" s="93" t="s">
        <v>57</v>
      </c>
      <c r="CB44" s="93" t="s">
        <v>57</v>
      </c>
      <c r="CC44" s="93" t="s">
        <v>57</v>
      </c>
      <c r="CD44" s="92" t="s">
        <v>1015</v>
      </c>
      <c r="CE44" s="93" t="s">
        <v>57</v>
      </c>
      <c r="CF44" s="93" t="s">
        <v>57</v>
      </c>
      <c r="CG44" s="93" t="s">
        <v>57</v>
      </c>
      <c r="CH44" s="93" t="s">
        <v>57</v>
      </c>
      <c r="CI44" s="93" t="s">
        <v>57</v>
      </c>
      <c r="CJ44" s="93" t="s">
        <v>57</v>
      </c>
      <c r="CK44" s="93" t="s">
        <v>57</v>
      </c>
      <c r="CL44" s="93" t="s">
        <v>57</v>
      </c>
      <c r="CM44" s="93" t="s">
        <v>57</v>
      </c>
      <c r="CN44" s="93" t="s">
        <v>57</v>
      </c>
      <c r="CO44" s="93" t="s">
        <v>57</v>
      </c>
      <c r="CP44" s="93" t="s">
        <v>57</v>
      </c>
      <c r="CQ44" s="93" t="s">
        <v>57</v>
      </c>
      <c r="CR44" s="93" t="s">
        <v>57</v>
      </c>
      <c r="CS44" s="93" t="s">
        <v>57</v>
      </c>
      <c r="CT44" s="93" t="s">
        <v>57</v>
      </c>
      <c r="CU44" s="92" t="s">
        <v>1015</v>
      </c>
      <c r="CV44" s="93" t="s">
        <v>57</v>
      </c>
      <c r="CW44" s="93" t="s">
        <v>57</v>
      </c>
      <c r="CX44" s="93" t="s">
        <v>57</v>
      </c>
      <c r="CY44" s="93" t="s">
        <v>57</v>
      </c>
      <c r="CZ44" s="93" t="s">
        <v>57</v>
      </c>
      <c r="DA44" s="93" t="s">
        <v>57</v>
      </c>
      <c r="DB44" s="93" t="s">
        <v>57</v>
      </c>
      <c r="DC44" s="93" t="s">
        <v>57</v>
      </c>
      <c r="DD44" s="92" t="s">
        <v>1015</v>
      </c>
      <c r="DE44" s="93" t="s">
        <v>57</v>
      </c>
      <c r="DF44" s="93" t="s">
        <v>57</v>
      </c>
      <c r="DG44" s="93" t="s">
        <v>57</v>
      </c>
      <c r="DH44" s="93" t="s">
        <v>57</v>
      </c>
      <c r="DI44" s="93" t="s">
        <v>57</v>
      </c>
      <c r="DJ44" s="93" t="s">
        <v>57</v>
      </c>
      <c r="DK44" s="92" t="s">
        <v>1015</v>
      </c>
      <c r="DL44" s="93" t="s">
        <v>57</v>
      </c>
      <c r="DM44" s="93" t="s">
        <v>57</v>
      </c>
      <c r="DN44" s="93" t="s">
        <v>57</v>
      </c>
      <c r="DO44" s="93" t="s">
        <v>57</v>
      </c>
      <c r="DP44" s="93" t="s">
        <v>57</v>
      </c>
      <c r="DQ44" s="93" t="s">
        <v>57</v>
      </c>
      <c r="DR44" s="93" t="s">
        <v>57</v>
      </c>
      <c r="DS44" s="93" t="s">
        <v>57</v>
      </c>
      <c r="DT44" s="93" t="s">
        <v>57</v>
      </c>
      <c r="DU44" s="93" t="s">
        <v>57</v>
      </c>
      <c r="DV44" s="93" t="s">
        <v>57</v>
      </c>
      <c r="DW44" s="93" t="s">
        <v>57</v>
      </c>
      <c r="DX44" s="93" t="s">
        <v>57</v>
      </c>
      <c r="DY44" s="93" t="s">
        <v>57</v>
      </c>
      <c r="DZ44" s="93" t="s">
        <v>57</v>
      </c>
      <c r="EA44" s="93" t="s">
        <v>57</v>
      </c>
      <c r="EB44" s="93" t="s">
        <v>57</v>
      </c>
      <c r="EC44" s="93" t="s">
        <v>57</v>
      </c>
      <c r="ED44" s="93" t="s">
        <v>57</v>
      </c>
      <c r="EE44" s="93" t="s">
        <v>57</v>
      </c>
      <c r="EF44" s="93" t="s">
        <v>57</v>
      </c>
      <c r="EG44" s="93" t="s">
        <v>57</v>
      </c>
      <c r="EH44" s="93" t="s">
        <v>57</v>
      </c>
      <c r="EI44" s="93" t="s">
        <v>57</v>
      </c>
      <c r="EJ44" s="93" t="s">
        <v>57</v>
      </c>
      <c r="EK44" s="93" t="s">
        <v>57</v>
      </c>
      <c r="EL44" s="93" t="s">
        <v>57</v>
      </c>
      <c r="EM44" s="93" t="s">
        <v>57</v>
      </c>
      <c r="EN44" s="93" t="s">
        <v>57</v>
      </c>
      <c r="EO44" s="93" t="s">
        <v>57</v>
      </c>
      <c r="EP44" s="93" t="s">
        <v>57</v>
      </c>
      <c r="EQ44" s="93" t="s">
        <v>57</v>
      </c>
      <c r="ER44" s="93" t="s">
        <v>57</v>
      </c>
      <c r="ES44" s="93" t="s">
        <v>57</v>
      </c>
      <c r="ET44" s="93" t="s">
        <v>57</v>
      </c>
      <c r="EU44" s="98" t="s">
        <v>1015</v>
      </c>
      <c r="EV44" s="93" t="s">
        <v>57</v>
      </c>
      <c r="EW44" s="93" t="s">
        <v>57</v>
      </c>
      <c r="EX44" s="93" t="s">
        <v>57</v>
      </c>
      <c r="EY44" s="93" t="s">
        <v>57</v>
      </c>
      <c r="EZ44" s="93" t="s">
        <v>57</v>
      </c>
      <c r="FA44" s="93" t="s">
        <v>57</v>
      </c>
      <c r="FB44" s="93" t="s">
        <v>57</v>
      </c>
      <c r="FC44" s="93" t="s">
        <v>57</v>
      </c>
      <c r="FD44" s="93" t="s">
        <v>57</v>
      </c>
      <c r="FE44" s="93" t="s">
        <v>57</v>
      </c>
      <c r="FF44" s="98" t="s">
        <v>1015</v>
      </c>
      <c r="FG44" s="93" t="s">
        <v>57</v>
      </c>
      <c r="FH44" s="93" t="s">
        <v>57</v>
      </c>
      <c r="FI44" s="93" t="s">
        <v>57</v>
      </c>
      <c r="FJ44" s="98" t="s">
        <v>1015</v>
      </c>
      <c r="FK44" s="93" t="s">
        <v>57</v>
      </c>
      <c r="FL44" s="93" t="s">
        <v>57</v>
      </c>
      <c r="FM44" s="93" t="s">
        <v>57</v>
      </c>
      <c r="FN44" s="98" t="s">
        <v>1015</v>
      </c>
      <c r="FO44" s="93" t="s">
        <v>57</v>
      </c>
      <c r="FP44" s="93" t="s">
        <v>57</v>
      </c>
      <c r="FQ44" s="93" t="s">
        <v>57</v>
      </c>
      <c r="FR44" s="98" t="s">
        <v>1015</v>
      </c>
      <c r="FS44" s="93" t="s">
        <v>57</v>
      </c>
      <c r="FT44" s="93" t="s">
        <v>57</v>
      </c>
      <c r="FU44" s="93" t="s">
        <v>57</v>
      </c>
      <c r="FV44" s="93" t="s">
        <v>57</v>
      </c>
      <c r="FW44" s="93" t="s">
        <v>57</v>
      </c>
      <c r="FX44" s="93" t="s">
        <v>57</v>
      </c>
      <c r="FY44" s="93" t="s">
        <v>57</v>
      </c>
      <c r="FZ44" s="98" t="s">
        <v>1015</v>
      </c>
      <c r="GA44" s="93" t="s">
        <v>57</v>
      </c>
      <c r="GB44" s="93" t="s">
        <v>57</v>
      </c>
      <c r="GC44" s="98" t="s">
        <v>1015</v>
      </c>
      <c r="GD44" s="93" t="s">
        <v>57</v>
      </c>
      <c r="GE44" s="93" t="s">
        <v>57</v>
      </c>
      <c r="GF44" s="93" t="s">
        <v>57</v>
      </c>
      <c r="GG44" s="93" t="s">
        <v>57</v>
      </c>
      <c r="GH44" s="93" t="s">
        <v>57</v>
      </c>
      <c r="GI44" s="93" t="s">
        <v>57</v>
      </c>
      <c r="GJ44" s="93" t="s">
        <v>57</v>
      </c>
      <c r="GK44" s="93" t="s">
        <v>57</v>
      </c>
      <c r="GL44" s="93" t="s">
        <v>57</v>
      </c>
      <c r="GM44" s="93" t="s">
        <v>57</v>
      </c>
      <c r="GN44" s="93" t="s">
        <v>57</v>
      </c>
      <c r="GO44" s="93" t="s">
        <v>57</v>
      </c>
      <c r="GP44" s="93" t="s">
        <v>57</v>
      </c>
      <c r="GQ44" s="98" t="s">
        <v>1015</v>
      </c>
      <c r="GR44" s="93" t="s">
        <v>57</v>
      </c>
      <c r="GS44" s="93" t="s">
        <v>57</v>
      </c>
      <c r="GT44" s="93" t="s">
        <v>57</v>
      </c>
      <c r="GU44" s="93" t="s">
        <v>57</v>
      </c>
      <c r="GV44" s="93" t="s">
        <v>57</v>
      </c>
      <c r="GW44" s="93" t="s">
        <v>57</v>
      </c>
      <c r="GX44" s="93" t="s">
        <v>57</v>
      </c>
      <c r="GY44" s="93" t="s">
        <v>57</v>
      </c>
      <c r="GZ44" s="93" t="s">
        <v>57</v>
      </c>
      <c r="HA44" s="93" t="s">
        <v>57</v>
      </c>
      <c r="HB44" s="93" t="s">
        <v>57</v>
      </c>
      <c r="HC44" s="93" t="s">
        <v>57</v>
      </c>
      <c r="HD44" s="93" t="s">
        <v>57</v>
      </c>
      <c r="HE44" s="93" t="s">
        <v>57</v>
      </c>
      <c r="HF44" s="93" t="s">
        <v>57</v>
      </c>
      <c r="HG44" s="93" t="s">
        <v>57</v>
      </c>
      <c r="HH44" s="93" t="s">
        <v>57</v>
      </c>
      <c r="HI44" s="93" t="s">
        <v>57</v>
      </c>
      <c r="HJ44" s="93" t="s">
        <v>57</v>
      </c>
      <c r="HK44" s="93" t="s">
        <v>57</v>
      </c>
      <c r="HL44" s="93" t="s">
        <v>57</v>
      </c>
      <c r="HM44" s="93" t="s">
        <v>57</v>
      </c>
      <c r="HN44" s="93" t="s">
        <v>57</v>
      </c>
      <c r="HO44" s="93" t="s">
        <v>57</v>
      </c>
      <c r="HP44" s="93" t="s">
        <v>57</v>
      </c>
      <c r="HQ44" s="93" t="s">
        <v>57</v>
      </c>
      <c r="HR44" s="93" t="s">
        <v>57</v>
      </c>
      <c r="HS44" s="93" t="s">
        <v>57</v>
      </c>
      <c r="HT44" s="93" t="s">
        <v>57</v>
      </c>
      <c r="HU44" s="93" t="s">
        <v>57</v>
      </c>
      <c r="HV44" s="93" t="s">
        <v>57</v>
      </c>
      <c r="HW44" s="93" t="s">
        <v>57</v>
      </c>
      <c r="HX44" s="93" t="s">
        <v>57</v>
      </c>
      <c r="HY44" s="93" t="s">
        <v>57</v>
      </c>
      <c r="HZ44" s="93" t="s">
        <v>57</v>
      </c>
      <c r="IA44" s="93" t="s">
        <v>57</v>
      </c>
      <c r="IB44" s="93" t="s">
        <v>57</v>
      </c>
      <c r="IC44" s="93" t="s">
        <v>57</v>
      </c>
      <c r="ID44" s="93" t="s">
        <v>57</v>
      </c>
      <c r="IE44" s="93" t="s">
        <v>57</v>
      </c>
      <c r="IF44" s="93" t="s">
        <v>57</v>
      </c>
      <c r="IG44" s="93" t="s">
        <v>57</v>
      </c>
      <c r="IH44" s="93" t="s">
        <v>57</v>
      </c>
      <c r="II44" s="93" t="s">
        <v>57</v>
      </c>
      <c r="IJ44" s="93" t="s">
        <v>57</v>
      </c>
      <c r="IK44" s="93" t="s">
        <v>57</v>
      </c>
      <c r="IL44" s="93" t="s">
        <v>57</v>
      </c>
      <c r="IM44" s="93" t="s">
        <v>57</v>
      </c>
      <c r="IN44" s="93" t="s">
        <v>57</v>
      </c>
      <c r="IO44" s="93" t="s">
        <v>57</v>
      </c>
      <c r="IP44" s="93" t="s">
        <v>57</v>
      </c>
      <c r="IQ44" s="93" t="s">
        <v>57</v>
      </c>
      <c r="IR44" s="93" t="s">
        <v>57</v>
      </c>
      <c r="IS44" s="93" t="s">
        <v>57</v>
      </c>
      <c r="IT44" s="93" t="s">
        <v>57</v>
      </c>
      <c r="IU44" s="93" t="s">
        <v>57</v>
      </c>
      <c r="IV44" s="93" t="s">
        <v>57</v>
      </c>
    </row>
    <row r="45" spans="1:256" ht="21" customHeight="1" x14ac:dyDescent="0.2">
      <c r="A45" s="95" t="s">
        <v>76</v>
      </c>
      <c r="B45" s="92" t="s">
        <v>57</v>
      </c>
      <c r="C45" s="93" t="s">
        <v>57</v>
      </c>
      <c r="D45" s="93" t="s">
        <v>57</v>
      </c>
      <c r="E45" s="93" t="s">
        <v>57</v>
      </c>
      <c r="F45" s="93" t="s">
        <v>57</v>
      </c>
      <c r="G45" s="93" t="s">
        <v>57</v>
      </c>
      <c r="H45" s="93" t="s">
        <v>57</v>
      </c>
      <c r="I45" s="93" t="s">
        <v>57</v>
      </c>
      <c r="J45" s="92" t="s">
        <v>1015</v>
      </c>
      <c r="K45" s="93" t="s">
        <v>1016</v>
      </c>
      <c r="L45" s="93" t="s">
        <v>57</v>
      </c>
      <c r="M45" s="93" t="s">
        <v>57</v>
      </c>
      <c r="N45" s="93" t="s">
        <v>57</v>
      </c>
      <c r="O45" s="93" t="s">
        <v>57</v>
      </c>
      <c r="P45" s="93" t="s">
        <v>57</v>
      </c>
      <c r="Q45" s="93" t="s">
        <v>57</v>
      </c>
      <c r="R45" s="92" t="s">
        <v>1015</v>
      </c>
      <c r="S45" s="93" t="s">
        <v>57</v>
      </c>
      <c r="T45" s="93" t="s">
        <v>57</v>
      </c>
      <c r="U45" s="93" t="s">
        <v>57</v>
      </c>
      <c r="V45" s="93" t="s">
        <v>57</v>
      </c>
      <c r="W45" s="93" t="s">
        <v>57</v>
      </c>
      <c r="X45" s="93" t="s">
        <v>57</v>
      </c>
      <c r="Y45" s="93" t="s">
        <v>57</v>
      </c>
      <c r="Z45" s="93" t="s">
        <v>57</v>
      </c>
      <c r="AA45" s="93" t="s">
        <v>57</v>
      </c>
      <c r="AB45" s="93" t="s">
        <v>57</v>
      </c>
      <c r="AC45" s="93" t="s">
        <v>57</v>
      </c>
      <c r="AD45" s="93" t="s">
        <v>57</v>
      </c>
      <c r="AE45" s="93" t="s">
        <v>57</v>
      </c>
      <c r="AF45" s="93" t="s">
        <v>57</v>
      </c>
      <c r="AG45" s="93" t="s">
        <v>57</v>
      </c>
      <c r="AH45" s="93" t="s">
        <v>57</v>
      </c>
      <c r="AI45" s="93" t="s">
        <v>57</v>
      </c>
      <c r="AJ45" s="93" t="s">
        <v>57</v>
      </c>
      <c r="AK45" s="92" t="s">
        <v>1015</v>
      </c>
      <c r="AL45" s="93" t="s">
        <v>57</v>
      </c>
      <c r="AM45" s="93" t="s">
        <v>57</v>
      </c>
      <c r="AN45" s="93" t="s">
        <v>57</v>
      </c>
      <c r="AO45" s="93" t="s">
        <v>57</v>
      </c>
      <c r="AP45" s="93" t="s">
        <v>57</v>
      </c>
      <c r="AQ45" s="93" t="s">
        <v>57</v>
      </c>
      <c r="AR45" s="93" t="s">
        <v>57</v>
      </c>
      <c r="AS45" s="92" t="s">
        <v>1015</v>
      </c>
      <c r="AT45" s="92" t="s">
        <v>1015</v>
      </c>
      <c r="AU45" s="92" t="s">
        <v>1015</v>
      </c>
      <c r="AV45" s="92" t="s">
        <v>1015</v>
      </c>
      <c r="AW45" s="93" t="s">
        <v>57</v>
      </c>
      <c r="AX45" s="93" t="s">
        <v>57</v>
      </c>
      <c r="AY45" s="93" t="s">
        <v>57</v>
      </c>
      <c r="AZ45" s="93" t="s">
        <v>57</v>
      </c>
      <c r="BA45" s="92" t="s">
        <v>1015</v>
      </c>
      <c r="BB45" s="89"/>
      <c r="BC45" s="93" t="s">
        <v>57</v>
      </c>
      <c r="BD45" s="93" t="s">
        <v>57</v>
      </c>
      <c r="BE45" s="93" t="s">
        <v>57</v>
      </c>
      <c r="BF45" s="93" t="s">
        <v>57</v>
      </c>
      <c r="BG45" s="93" t="s">
        <v>57</v>
      </c>
      <c r="BH45" s="93" t="s">
        <v>57</v>
      </c>
      <c r="BI45" s="93" t="s">
        <v>57</v>
      </c>
      <c r="BJ45" s="92" t="s">
        <v>1015</v>
      </c>
      <c r="BK45" s="92" t="s">
        <v>1015</v>
      </c>
      <c r="BL45" s="93" t="s">
        <v>57</v>
      </c>
      <c r="BM45" s="93" t="s">
        <v>57</v>
      </c>
      <c r="BN45" s="93" t="s">
        <v>57</v>
      </c>
      <c r="BO45" s="93" t="s">
        <v>57</v>
      </c>
      <c r="BP45" s="93" t="s">
        <v>57</v>
      </c>
      <c r="BQ45" s="93" t="s">
        <v>57</v>
      </c>
      <c r="BR45" s="93" t="s">
        <v>57</v>
      </c>
      <c r="BS45" s="93" t="s">
        <v>57</v>
      </c>
      <c r="BT45" s="93" t="s">
        <v>57</v>
      </c>
      <c r="BU45" s="93" t="s">
        <v>57</v>
      </c>
      <c r="BV45" s="93" t="s">
        <v>57</v>
      </c>
      <c r="BW45" s="92" t="s">
        <v>1015</v>
      </c>
      <c r="BX45" s="93" t="s">
        <v>57</v>
      </c>
      <c r="BY45" s="92" t="s">
        <v>1015</v>
      </c>
      <c r="BZ45" s="93" t="s">
        <v>57</v>
      </c>
      <c r="CA45" s="93" t="s">
        <v>57</v>
      </c>
      <c r="CB45" s="93" t="s">
        <v>57</v>
      </c>
      <c r="CC45" s="93" t="s">
        <v>57</v>
      </c>
      <c r="CD45" s="92" t="s">
        <v>1015</v>
      </c>
      <c r="CE45" s="93" t="s">
        <v>57</v>
      </c>
      <c r="CF45" s="93" t="s">
        <v>57</v>
      </c>
      <c r="CG45" s="93" t="s">
        <v>57</v>
      </c>
      <c r="CH45" s="93" t="s">
        <v>57</v>
      </c>
      <c r="CI45" s="92" t="s">
        <v>1015</v>
      </c>
      <c r="CJ45" s="92" t="s">
        <v>1015</v>
      </c>
      <c r="CK45" s="93" t="s">
        <v>57</v>
      </c>
      <c r="CL45" s="93" t="s">
        <v>57</v>
      </c>
      <c r="CM45" s="93" t="s">
        <v>57</v>
      </c>
      <c r="CN45" s="93" t="s">
        <v>57</v>
      </c>
      <c r="CO45" s="92" t="s">
        <v>1015</v>
      </c>
      <c r="CP45" s="93" t="s">
        <v>57</v>
      </c>
      <c r="CQ45" s="93" t="s">
        <v>57</v>
      </c>
      <c r="CR45" s="93" t="s">
        <v>57</v>
      </c>
      <c r="CS45" s="93" t="s">
        <v>57</v>
      </c>
      <c r="CT45" s="92" t="s">
        <v>1015</v>
      </c>
      <c r="CU45" s="92" t="s">
        <v>1015</v>
      </c>
      <c r="CV45" s="93" t="s">
        <v>57</v>
      </c>
      <c r="CW45" s="93" t="s">
        <v>57</v>
      </c>
      <c r="CX45" s="93" t="s">
        <v>57</v>
      </c>
      <c r="CY45" s="93" t="s">
        <v>57</v>
      </c>
      <c r="CZ45" s="93" t="s">
        <v>57</v>
      </c>
      <c r="DA45" s="93" t="s">
        <v>57</v>
      </c>
      <c r="DB45" s="93" t="s">
        <v>57</v>
      </c>
      <c r="DC45" s="93" t="s">
        <v>57</v>
      </c>
      <c r="DD45" s="93" t="s">
        <v>57</v>
      </c>
      <c r="DE45" s="93" t="s">
        <v>57</v>
      </c>
      <c r="DF45" s="93" t="s">
        <v>57</v>
      </c>
      <c r="DG45" s="93" t="s">
        <v>57</v>
      </c>
      <c r="DH45" s="93" t="s">
        <v>57</v>
      </c>
      <c r="DI45" s="93" t="s">
        <v>57</v>
      </c>
      <c r="DJ45" s="93" t="s">
        <v>57</v>
      </c>
      <c r="DK45" s="93" t="s">
        <v>57</v>
      </c>
      <c r="DL45" s="93" t="s">
        <v>57</v>
      </c>
      <c r="DM45" s="93" t="s">
        <v>57</v>
      </c>
      <c r="DN45" s="93" t="s">
        <v>57</v>
      </c>
      <c r="DO45" s="93" t="s">
        <v>57</v>
      </c>
      <c r="DP45" s="93" t="s">
        <v>57</v>
      </c>
      <c r="DQ45" s="93" t="s">
        <v>57</v>
      </c>
      <c r="DR45" s="93" t="s">
        <v>57</v>
      </c>
      <c r="DS45" s="93" t="s">
        <v>57</v>
      </c>
      <c r="DT45" s="93" t="s">
        <v>57</v>
      </c>
      <c r="DU45" s="93" t="s">
        <v>57</v>
      </c>
      <c r="DV45" s="93" t="s">
        <v>57</v>
      </c>
      <c r="DW45" s="93" t="s">
        <v>57</v>
      </c>
      <c r="DX45" s="93" t="s">
        <v>57</v>
      </c>
      <c r="DY45" s="93" t="s">
        <v>57</v>
      </c>
      <c r="DZ45" s="93" t="s">
        <v>57</v>
      </c>
      <c r="EA45" s="93" t="s">
        <v>57</v>
      </c>
      <c r="EB45" s="93" t="s">
        <v>57</v>
      </c>
      <c r="EC45" s="93" t="s">
        <v>57</v>
      </c>
      <c r="ED45" s="93" t="s">
        <v>57</v>
      </c>
      <c r="EE45" s="93" t="s">
        <v>57</v>
      </c>
      <c r="EF45" s="93" t="s">
        <v>57</v>
      </c>
      <c r="EG45" s="98" t="s">
        <v>1015</v>
      </c>
      <c r="EH45" s="93" t="s">
        <v>57</v>
      </c>
      <c r="EI45" s="93" t="s">
        <v>57</v>
      </c>
      <c r="EJ45" s="93" t="s">
        <v>57</v>
      </c>
      <c r="EK45" s="93" t="s">
        <v>57</v>
      </c>
      <c r="EL45" s="93" t="s">
        <v>57</v>
      </c>
      <c r="EM45" s="93" t="s">
        <v>57</v>
      </c>
      <c r="EN45" s="93" t="s">
        <v>57</v>
      </c>
      <c r="EO45" s="93" t="s">
        <v>57</v>
      </c>
      <c r="EP45" s="93" t="s">
        <v>57</v>
      </c>
      <c r="EQ45" s="98" t="s">
        <v>1015</v>
      </c>
      <c r="ER45" s="93" t="s">
        <v>57</v>
      </c>
      <c r="ES45" s="93" t="s">
        <v>57</v>
      </c>
      <c r="ET45" s="93" t="s">
        <v>57</v>
      </c>
      <c r="EU45" s="98" t="s">
        <v>1015</v>
      </c>
      <c r="EV45" s="93" t="s">
        <v>57</v>
      </c>
      <c r="EW45" s="93" t="s">
        <v>57</v>
      </c>
      <c r="EX45" s="93" t="s">
        <v>57</v>
      </c>
      <c r="EY45" s="93" t="s">
        <v>57</v>
      </c>
      <c r="EZ45" s="93" t="s">
        <v>57</v>
      </c>
      <c r="FA45" s="93" t="s">
        <v>57</v>
      </c>
      <c r="FB45" s="93" t="s">
        <v>57</v>
      </c>
      <c r="FC45" s="93" t="s">
        <v>57</v>
      </c>
      <c r="FD45" s="93" t="s">
        <v>57</v>
      </c>
      <c r="FE45" s="93" t="s">
        <v>57</v>
      </c>
      <c r="FF45" s="93" t="s">
        <v>57</v>
      </c>
      <c r="FG45" s="93" t="s">
        <v>57</v>
      </c>
      <c r="FH45" s="93" t="s">
        <v>1017</v>
      </c>
      <c r="FI45" s="93" t="s">
        <v>57</v>
      </c>
      <c r="FJ45" s="93" t="s">
        <v>57</v>
      </c>
      <c r="FK45" s="93" t="s">
        <v>57</v>
      </c>
      <c r="FL45" s="93" t="s">
        <v>57</v>
      </c>
      <c r="FM45" s="93" t="s">
        <v>57</v>
      </c>
      <c r="FN45" s="98" t="s">
        <v>1015</v>
      </c>
      <c r="FO45" s="93" t="s">
        <v>57</v>
      </c>
      <c r="FP45" s="93" t="s">
        <v>57</v>
      </c>
      <c r="FQ45" s="93" t="s">
        <v>57</v>
      </c>
      <c r="FR45" s="93" t="s">
        <v>57</v>
      </c>
      <c r="FS45" s="93" t="s">
        <v>57</v>
      </c>
      <c r="FT45" s="93" t="s">
        <v>57</v>
      </c>
      <c r="FU45" s="93" t="s">
        <v>57</v>
      </c>
      <c r="FV45" s="98" t="s">
        <v>1015</v>
      </c>
      <c r="FW45" s="93" t="s">
        <v>57</v>
      </c>
      <c r="FX45" s="93" t="s">
        <v>57</v>
      </c>
      <c r="FY45" s="98" t="s">
        <v>1015</v>
      </c>
      <c r="FZ45" s="98" t="s">
        <v>1015</v>
      </c>
      <c r="GA45" s="93" t="s">
        <v>57</v>
      </c>
      <c r="GB45" s="93" t="s">
        <v>57</v>
      </c>
      <c r="GC45" s="98" t="s">
        <v>1015</v>
      </c>
      <c r="GD45" s="93" t="s">
        <v>57</v>
      </c>
      <c r="GE45" s="93" t="s">
        <v>57</v>
      </c>
      <c r="GF45" s="93" t="s">
        <v>57</v>
      </c>
      <c r="GG45" s="93" t="s">
        <v>57</v>
      </c>
      <c r="GH45" s="93" t="s">
        <v>57</v>
      </c>
      <c r="GI45" s="93" t="s">
        <v>57</v>
      </c>
      <c r="GJ45" s="93" t="s">
        <v>57</v>
      </c>
      <c r="GK45" s="93" t="s">
        <v>57</v>
      </c>
      <c r="GL45" s="93" t="s">
        <v>57</v>
      </c>
      <c r="GM45" s="93" t="s">
        <v>57</v>
      </c>
      <c r="GN45" s="93" t="s">
        <v>57</v>
      </c>
      <c r="GO45" s="93" t="s">
        <v>57</v>
      </c>
      <c r="GP45" s="93" t="s">
        <v>57</v>
      </c>
      <c r="GQ45" s="93" t="s">
        <v>57</v>
      </c>
      <c r="GR45" s="93" t="s">
        <v>57</v>
      </c>
      <c r="GS45" s="93" t="s">
        <v>57</v>
      </c>
      <c r="GT45" s="93" t="s">
        <v>57</v>
      </c>
      <c r="GU45" s="93" t="s">
        <v>57</v>
      </c>
      <c r="GV45" s="93" t="s">
        <v>57</v>
      </c>
      <c r="GW45" s="93" t="s">
        <v>57</v>
      </c>
      <c r="GX45" s="93" t="s">
        <v>57</v>
      </c>
      <c r="GY45" s="93" t="s">
        <v>57</v>
      </c>
      <c r="GZ45" s="93" t="s">
        <v>57</v>
      </c>
      <c r="HA45" s="93" t="s">
        <v>57</v>
      </c>
      <c r="HB45" s="93" t="s">
        <v>57</v>
      </c>
      <c r="HC45" s="93" t="s">
        <v>57</v>
      </c>
      <c r="HD45" s="93" t="s">
        <v>57</v>
      </c>
      <c r="HE45" s="93" t="s">
        <v>57</v>
      </c>
      <c r="HF45" s="93" t="s">
        <v>57</v>
      </c>
      <c r="HG45" s="93" t="s">
        <v>57</v>
      </c>
      <c r="HH45" s="93" t="s">
        <v>57</v>
      </c>
      <c r="HI45" s="93" t="s">
        <v>57</v>
      </c>
      <c r="HJ45" s="93" t="s">
        <v>57</v>
      </c>
      <c r="HK45" s="93" t="s">
        <v>57</v>
      </c>
      <c r="HL45" s="93" t="s">
        <v>57</v>
      </c>
      <c r="HM45" s="93" t="s">
        <v>57</v>
      </c>
      <c r="HN45" s="93" t="s">
        <v>57</v>
      </c>
      <c r="HO45" s="93" t="s">
        <v>57</v>
      </c>
      <c r="HP45" s="93" t="s">
        <v>57</v>
      </c>
      <c r="HQ45" s="93" t="s">
        <v>57</v>
      </c>
      <c r="HR45" s="93" t="s">
        <v>57</v>
      </c>
      <c r="HS45" s="93" t="s">
        <v>57</v>
      </c>
      <c r="HT45" s="93" t="s">
        <v>57</v>
      </c>
      <c r="HU45" s="93" t="s">
        <v>57</v>
      </c>
      <c r="HV45" s="93" t="s">
        <v>57</v>
      </c>
      <c r="HW45" s="93" t="s">
        <v>57</v>
      </c>
      <c r="HX45" s="93" t="s">
        <v>57</v>
      </c>
      <c r="HY45" s="93" t="s">
        <v>57</v>
      </c>
      <c r="HZ45" s="93" t="s">
        <v>57</v>
      </c>
      <c r="IA45" s="93" t="s">
        <v>57</v>
      </c>
      <c r="IB45" s="93" t="s">
        <v>57</v>
      </c>
      <c r="IC45" s="93" t="s">
        <v>57</v>
      </c>
      <c r="ID45" s="93" t="s">
        <v>57</v>
      </c>
      <c r="IE45" s="93" t="s">
        <v>57</v>
      </c>
      <c r="IF45" s="93" t="s">
        <v>57</v>
      </c>
      <c r="IG45" s="93" t="s">
        <v>57</v>
      </c>
      <c r="IH45" s="93" t="s">
        <v>57</v>
      </c>
      <c r="II45" s="93" t="s">
        <v>57</v>
      </c>
      <c r="IJ45" s="93" t="s">
        <v>57</v>
      </c>
      <c r="IK45" s="93" t="s">
        <v>57</v>
      </c>
      <c r="IL45" s="93" t="s">
        <v>57</v>
      </c>
      <c r="IM45" s="93" t="s">
        <v>57</v>
      </c>
      <c r="IN45" s="93" t="s">
        <v>57</v>
      </c>
      <c r="IO45" s="93" t="s">
        <v>57</v>
      </c>
      <c r="IP45" s="93" t="s">
        <v>57</v>
      </c>
      <c r="IQ45" s="93" t="s">
        <v>57</v>
      </c>
      <c r="IR45" s="93" t="s">
        <v>57</v>
      </c>
      <c r="IS45" s="93" t="s">
        <v>57</v>
      </c>
      <c r="IT45" s="93" t="s">
        <v>57</v>
      </c>
      <c r="IU45" s="93" t="s">
        <v>57</v>
      </c>
      <c r="IV45" s="93" t="s">
        <v>57</v>
      </c>
    </row>
    <row r="46" spans="1:256" ht="21" customHeight="1" x14ac:dyDescent="0.2">
      <c r="A46" s="92" t="s">
        <v>78</v>
      </c>
      <c r="B46" s="92" t="s">
        <v>57</v>
      </c>
      <c r="C46" s="93" t="s">
        <v>57</v>
      </c>
      <c r="D46" s="93" t="s">
        <v>57</v>
      </c>
      <c r="E46" s="93" t="s">
        <v>57</v>
      </c>
      <c r="F46" s="93" t="s">
        <v>57</v>
      </c>
      <c r="G46" s="93" t="s">
        <v>57</v>
      </c>
      <c r="H46" s="93" t="s">
        <v>57</v>
      </c>
      <c r="I46" s="93" t="s">
        <v>57</v>
      </c>
      <c r="J46" s="93" t="s">
        <v>57</v>
      </c>
      <c r="K46" s="93" t="s">
        <v>57</v>
      </c>
      <c r="L46" s="93" t="s">
        <v>57</v>
      </c>
      <c r="M46" s="93" t="s">
        <v>57</v>
      </c>
      <c r="N46" s="93" t="s">
        <v>57</v>
      </c>
      <c r="O46" s="93" t="s">
        <v>57</v>
      </c>
      <c r="P46" s="93" t="s">
        <v>1016</v>
      </c>
      <c r="Q46" s="93" t="s">
        <v>57</v>
      </c>
      <c r="R46" s="93" t="s">
        <v>57</v>
      </c>
      <c r="S46" s="93" t="s">
        <v>57</v>
      </c>
      <c r="T46" s="93" t="s">
        <v>57</v>
      </c>
      <c r="U46" s="93" t="s">
        <v>57</v>
      </c>
      <c r="V46" s="93" t="s">
        <v>57</v>
      </c>
      <c r="W46" s="93" t="s">
        <v>57</v>
      </c>
      <c r="X46" s="93" t="s">
        <v>57</v>
      </c>
      <c r="Y46" s="93" t="s">
        <v>57</v>
      </c>
      <c r="Z46" s="93" t="s">
        <v>57</v>
      </c>
      <c r="AA46" s="93" t="s">
        <v>57</v>
      </c>
      <c r="AB46" s="93" t="s">
        <v>57</v>
      </c>
      <c r="AC46" s="93" t="s">
        <v>57</v>
      </c>
      <c r="AD46" s="93" t="s">
        <v>57</v>
      </c>
      <c r="AE46" s="93" t="s">
        <v>57</v>
      </c>
      <c r="AF46" s="93" t="s">
        <v>57</v>
      </c>
      <c r="AG46" s="93" t="s">
        <v>57</v>
      </c>
      <c r="AH46" s="93" t="s">
        <v>57</v>
      </c>
      <c r="AI46" s="93" t="s">
        <v>57</v>
      </c>
      <c r="AJ46" s="93" t="s">
        <v>57</v>
      </c>
      <c r="AK46" s="93" t="s">
        <v>57</v>
      </c>
      <c r="AL46" s="93" t="s">
        <v>57</v>
      </c>
      <c r="AM46" s="92" t="s">
        <v>1015</v>
      </c>
      <c r="AN46" s="92" t="s">
        <v>1015</v>
      </c>
      <c r="AO46" s="93" t="s">
        <v>57</v>
      </c>
      <c r="AP46" s="93" t="s">
        <v>57</v>
      </c>
      <c r="AQ46" s="93" t="s">
        <v>57</v>
      </c>
      <c r="AR46" s="93" t="s">
        <v>57</v>
      </c>
      <c r="AS46" s="93" t="s">
        <v>57</v>
      </c>
      <c r="AT46" s="93" t="s">
        <v>57</v>
      </c>
      <c r="AU46" s="93" t="s">
        <v>57</v>
      </c>
      <c r="AV46" s="93" t="s">
        <v>57</v>
      </c>
      <c r="AW46" s="93" t="s">
        <v>57</v>
      </c>
      <c r="AX46" s="93" t="s">
        <v>57</v>
      </c>
      <c r="AY46" s="93" t="s">
        <v>57</v>
      </c>
      <c r="AZ46" s="93" t="s">
        <v>57</v>
      </c>
      <c r="BA46" s="93" t="s">
        <v>57</v>
      </c>
      <c r="BB46" s="93" t="s">
        <v>57</v>
      </c>
      <c r="BC46" s="93" t="s">
        <v>57</v>
      </c>
      <c r="BD46" s="93" t="s">
        <v>57</v>
      </c>
      <c r="BE46" s="93" t="s">
        <v>57</v>
      </c>
      <c r="BF46" s="93" t="s">
        <v>57</v>
      </c>
      <c r="BG46" s="93" t="s">
        <v>57</v>
      </c>
      <c r="BH46" s="93" t="s">
        <v>57</v>
      </c>
      <c r="BI46" s="93" t="s">
        <v>57</v>
      </c>
      <c r="BJ46" s="93" t="s">
        <v>57</v>
      </c>
      <c r="BK46" s="93" t="s">
        <v>57</v>
      </c>
      <c r="BL46" s="93" t="s">
        <v>57</v>
      </c>
      <c r="BM46" s="93" t="s">
        <v>57</v>
      </c>
      <c r="BN46" s="93" t="s">
        <v>57</v>
      </c>
      <c r="BO46" s="93" t="s">
        <v>57</v>
      </c>
      <c r="BP46" s="93" t="s">
        <v>57</v>
      </c>
      <c r="BQ46" s="93" t="s">
        <v>57</v>
      </c>
      <c r="BR46" s="93" t="s">
        <v>57</v>
      </c>
      <c r="BS46" s="93" t="s">
        <v>57</v>
      </c>
      <c r="BT46" s="93" t="s">
        <v>57</v>
      </c>
      <c r="BU46" s="93" t="s">
        <v>57</v>
      </c>
      <c r="BV46" s="93" t="s">
        <v>57</v>
      </c>
      <c r="BW46" s="93" t="s">
        <v>57</v>
      </c>
      <c r="BX46" s="93" t="s">
        <v>57</v>
      </c>
      <c r="BY46" s="93" t="s">
        <v>57</v>
      </c>
      <c r="BZ46" s="92" t="s">
        <v>1015</v>
      </c>
      <c r="CA46" s="93" t="s">
        <v>57</v>
      </c>
      <c r="CB46" s="93" t="s">
        <v>57</v>
      </c>
      <c r="CC46" s="92" t="s">
        <v>1015</v>
      </c>
      <c r="CD46" s="93" t="s">
        <v>57</v>
      </c>
      <c r="CE46" s="92" t="s">
        <v>1015</v>
      </c>
      <c r="CF46" s="93" t="s">
        <v>57</v>
      </c>
      <c r="CG46" s="93" t="s">
        <v>57</v>
      </c>
      <c r="CH46" s="93" t="s">
        <v>57</v>
      </c>
      <c r="CI46" s="93" t="s">
        <v>57</v>
      </c>
      <c r="CJ46" s="93" t="s">
        <v>57</v>
      </c>
      <c r="CK46" s="93" t="s">
        <v>57</v>
      </c>
      <c r="CL46" s="93" t="s">
        <v>57</v>
      </c>
      <c r="CM46" s="93" t="s">
        <v>57</v>
      </c>
      <c r="CN46" s="93" t="s">
        <v>57</v>
      </c>
      <c r="CO46" s="93" t="s">
        <v>57</v>
      </c>
      <c r="CP46" s="93" t="s">
        <v>57</v>
      </c>
      <c r="CQ46" s="93" t="s">
        <v>57</v>
      </c>
      <c r="CR46" s="93" t="s">
        <v>57</v>
      </c>
      <c r="CS46" s="93" t="s">
        <v>57</v>
      </c>
      <c r="CT46" s="93" t="s">
        <v>57</v>
      </c>
      <c r="CU46" s="93" t="s">
        <v>57</v>
      </c>
      <c r="CV46" s="93" t="s">
        <v>57</v>
      </c>
      <c r="CW46" s="93" t="s">
        <v>57</v>
      </c>
      <c r="CX46" s="93" t="s">
        <v>57</v>
      </c>
      <c r="CY46" s="93" t="s">
        <v>57</v>
      </c>
      <c r="CZ46" s="93" t="s">
        <v>57</v>
      </c>
      <c r="DA46" s="93" t="s">
        <v>57</v>
      </c>
      <c r="DB46" s="93" t="s">
        <v>57</v>
      </c>
      <c r="DC46" s="93" t="s">
        <v>57</v>
      </c>
      <c r="DD46" s="92" t="s">
        <v>1015</v>
      </c>
      <c r="DE46" s="92" t="s">
        <v>1015</v>
      </c>
      <c r="DF46" s="93" t="s">
        <v>57</v>
      </c>
      <c r="DG46" s="93" t="s">
        <v>57</v>
      </c>
      <c r="DH46" s="93" t="s">
        <v>57</v>
      </c>
      <c r="DI46" s="93" t="s">
        <v>57</v>
      </c>
      <c r="DJ46" s="93" t="s">
        <v>57</v>
      </c>
      <c r="DK46" s="93" t="s">
        <v>57</v>
      </c>
      <c r="DL46" s="93" t="s">
        <v>57</v>
      </c>
      <c r="DM46" s="93" t="s">
        <v>57</v>
      </c>
      <c r="DN46" s="93" t="s">
        <v>57</v>
      </c>
      <c r="DO46" s="93" t="s">
        <v>57</v>
      </c>
      <c r="DP46" s="93" t="s">
        <v>57</v>
      </c>
      <c r="DQ46" s="93" t="s">
        <v>57</v>
      </c>
      <c r="DR46" s="93" t="s">
        <v>57</v>
      </c>
      <c r="DS46" s="98" t="s">
        <v>1015</v>
      </c>
      <c r="DT46" s="93" t="s">
        <v>57</v>
      </c>
      <c r="DU46" s="98" t="s">
        <v>1015</v>
      </c>
      <c r="DV46" s="93" t="s">
        <v>57</v>
      </c>
      <c r="DW46" s="93" t="s">
        <v>57</v>
      </c>
      <c r="DX46" s="93" t="s">
        <v>57</v>
      </c>
      <c r="DY46" s="93" t="s">
        <v>57</v>
      </c>
      <c r="DZ46" s="93" t="s">
        <v>57</v>
      </c>
      <c r="EA46" s="93" t="s">
        <v>57</v>
      </c>
      <c r="EB46" s="93" t="s">
        <v>57</v>
      </c>
      <c r="EC46" s="93" t="s">
        <v>57</v>
      </c>
      <c r="ED46" s="93" t="s">
        <v>57</v>
      </c>
      <c r="EE46" s="93" t="s">
        <v>57</v>
      </c>
      <c r="EF46" s="93" t="s">
        <v>57</v>
      </c>
      <c r="EG46" s="93" t="s">
        <v>57</v>
      </c>
      <c r="EH46" s="93" t="s">
        <v>57</v>
      </c>
      <c r="EI46" s="93" t="s">
        <v>57</v>
      </c>
      <c r="EJ46" s="93" t="s">
        <v>57</v>
      </c>
      <c r="EK46" s="93" t="s">
        <v>57</v>
      </c>
      <c r="EL46" s="93" t="s">
        <v>57</v>
      </c>
      <c r="EM46" s="93" t="s">
        <v>57</v>
      </c>
      <c r="EN46" s="93" t="s">
        <v>57</v>
      </c>
      <c r="EO46" s="93" t="s">
        <v>57</v>
      </c>
      <c r="EP46" s="93" t="s">
        <v>57</v>
      </c>
      <c r="EQ46" s="93" t="s">
        <v>57</v>
      </c>
      <c r="ER46" s="93" t="s">
        <v>57</v>
      </c>
      <c r="ES46" s="93" t="s">
        <v>57</v>
      </c>
      <c r="ET46" s="93" t="s">
        <v>57</v>
      </c>
      <c r="EU46" s="93" t="s">
        <v>57</v>
      </c>
      <c r="EV46" s="93" t="s">
        <v>57</v>
      </c>
      <c r="EW46" s="93" t="s">
        <v>57</v>
      </c>
      <c r="EX46" s="93" t="s">
        <v>57</v>
      </c>
      <c r="EY46" s="93" t="s">
        <v>57</v>
      </c>
      <c r="EZ46" s="93" t="s">
        <v>57</v>
      </c>
      <c r="FA46" s="93" t="s">
        <v>57</v>
      </c>
      <c r="FB46" s="93" t="s">
        <v>57</v>
      </c>
      <c r="FC46" s="93" t="s">
        <v>57</v>
      </c>
      <c r="FD46" s="98" t="s">
        <v>1015</v>
      </c>
      <c r="FE46" s="98" t="s">
        <v>1015</v>
      </c>
      <c r="FF46" s="93" t="s">
        <v>57</v>
      </c>
      <c r="FG46" s="93" t="s">
        <v>57</v>
      </c>
      <c r="FH46" s="98" t="s">
        <v>1015</v>
      </c>
      <c r="FI46" s="98" t="s">
        <v>1015</v>
      </c>
      <c r="FJ46" s="98" t="s">
        <v>1015</v>
      </c>
      <c r="FK46" s="93" t="s">
        <v>57</v>
      </c>
      <c r="FL46" s="93" t="s">
        <v>57</v>
      </c>
      <c r="FM46" s="93" t="s">
        <v>57</v>
      </c>
      <c r="FN46" s="93" t="s">
        <v>57</v>
      </c>
      <c r="FO46" s="93" t="s">
        <v>57</v>
      </c>
      <c r="FP46" s="93" t="s">
        <v>57</v>
      </c>
      <c r="FQ46" s="93" t="s">
        <v>57</v>
      </c>
      <c r="FR46" s="93" t="s">
        <v>57</v>
      </c>
      <c r="FS46" s="93" t="s">
        <v>57</v>
      </c>
      <c r="FT46" s="93" t="s">
        <v>57</v>
      </c>
      <c r="FU46" s="93" t="s">
        <v>57</v>
      </c>
      <c r="FV46" s="93" t="s">
        <v>57</v>
      </c>
      <c r="FW46" s="93" t="s">
        <v>57</v>
      </c>
      <c r="FX46" s="93" t="s">
        <v>57</v>
      </c>
      <c r="FY46" s="93" t="s">
        <v>57</v>
      </c>
      <c r="FZ46" s="93" t="s">
        <v>57</v>
      </c>
      <c r="GA46" s="93" t="s">
        <v>57</v>
      </c>
      <c r="GB46" s="93" t="s">
        <v>57</v>
      </c>
      <c r="GC46" s="93" t="s">
        <v>57</v>
      </c>
      <c r="GD46" s="93" t="s">
        <v>57</v>
      </c>
      <c r="GE46" s="93" t="s">
        <v>57</v>
      </c>
      <c r="GF46" s="93" t="s">
        <v>57</v>
      </c>
      <c r="GG46" s="93" t="s">
        <v>57</v>
      </c>
      <c r="GH46" s="93" t="s">
        <v>57</v>
      </c>
      <c r="GI46" s="93" t="s">
        <v>57</v>
      </c>
      <c r="GJ46" s="93" t="s">
        <v>57</v>
      </c>
      <c r="GK46" s="93" t="s">
        <v>57</v>
      </c>
      <c r="GL46" s="93" t="s">
        <v>57</v>
      </c>
      <c r="GM46" s="93" t="s">
        <v>57</v>
      </c>
      <c r="GN46" s="98" t="s">
        <v>1015</v>
      </c>
      <c r="GO46" s="98" t="s">
        <v>1015</v>
      </c>
      <c r="GP46" s="93" t="s">
        <v>57</v>
      </c>
      <c r="GQ46" s="93" t="s">
        <v>57</v>
      </c>
      <c r="GR46" s="93" t="s">
        <v>57</v>
      </c>
      <c r="GS46" s="93" t="s">
        <v>57</v>
      </c>
      <c r="GT46" s="93" t="s">
        <v>57</v>
      </c>
      <c r="GU46" s="93" t="s">
        <v>57</v>
      </c>
      <c r="GV46" s="93" t="s">
        <v>57</v>
      </c>
      <c r="GW46" s="93" t="s">
        <v>57</v>
      </c>
      <c r="GX46" s="93" t="s">
        <v>57</v>
      </c>
      <c r="GY46" s="93" t="s">
        <v>57</v>
      </c>
      <c r="GZ46" s="93" t="s">
        <v>57</v>
      </c>
      <c r="HA46" s="93" t="s">
        <v>57</v>
      </c>
      <c r="HB46" s="93" t="s">
        <v>57</v>
      </c>
      <c r="HC46" s="93" t="s">
        <v>57</v>
      </c>
      <c r="HD46" s="93" t="s">
        <v>57</v>
      </c>
      <c r="HE46" s="93" t="s">
        <v>57</v>
      </c>
      <c r="HF46" s="93" t="s">
        <v>57</v>
      </c>
      <c r="HG46" s="93" t="s">
        <v>57</v>
      </c>
      <c r="HH46" s="93" t="s">
        <v>57</v>
      </c>
      <c r="HI46" s="93" t="s">
        <v>57</v>
      </c>
      <c r="HJ46" s="93" t="s">
        <v>57</v>
      </c>
      <c r="HK46" s="93" t="s">
        <v>57</v>
      </c>
      <c r="HL46" s="93" t="s">
        <v>57</v>
      </c>
      <c r="HM46" s="93" t="s">
        <v>57</v>
      </c>
      <c r="HN46" s="93" t="s">
        <v>57</v>
      </c>
      <c r="HO46" s="93" t="s">
        <v>57</v>
      </c>
      <c r="HP46" s="93" t="s">
        <v>57</v>
      </c>
      <c r="HQ46" s="93" t="s">
        <v>57</v>
      </c>
      <c r="HR46" s="93" t="s">
        <v>57</v>
      </c>
      <c r="HS46" s="93" t="s">
        <v>57</v>
      </c>
      <c r="HT46" s="93" t="s">
        <v>57</v>
      </c>
      <c r="HU46" s="93" t="s">
        <v>57</v>
      </c>
      <c r="HV46" s="93" t="s">
        <v>57</v>
      </c>
      <c r="HW46" s="93" t="s">
        <v>57</v>
      </c>
      <c r="HX46" s="93" t="s">
        <v>57</v>
      </c>
      <c r="HY46" s="93" t="s">
        <v>57</v>
      </c>
      <c r="HZ46" s="93" t="s">
        <v>57</v>
      </c>
      <c r="IA46" s="93" t="s">
        <v>57</v>
      </c>
      <c r="IB46" s="93" t="s">
        <v>57</v>
      </c>
      <c r="IC46" s="93" t="s">
        <v>57</v>
      </c>
      <c r="ID46" s="93" t="s">
        <v>57</v>
      </c>
      <c r="IE46" s="93" t="s">
        <v>57</v>
      </c>
      <c r="IF46" s="93" t="s">
        <v>57</v>
      </c>
      <c r="IG46" s="93" t="s">
        <v>57</v>
      </c>
      <c r="IH46" s="93" t="s">
        <v>57</v>
      </c>
      <c r="II46" s="93" t="s">
        <v>57</v>
      </c>
      <c r="IJ46" s="93" t="s">
        <v>57</v>
      </c>
      <c r="IK46" s="93" t="s">
        <v>57</v>
      </c>
      <c r="IL46" s="93" t="s">
        <v>57</v>
      </c>
      <c r="IM46" s="93" t="s">
        <v>57</v>
      </c>
      <c r="IN46" s="93" t="s">
        <v>57</v>
      </c>
      <c r="IO46" s="93" t="s">
        <v>57</v>
      </c>
      <c r="IP46" s="93" t="s">
        <v>57</v>
      </c>
      <c r="IQ46" s="93" t="s">
        <v>57</v>
      </c>
      <c r="IR46" s="93" t="s">
        <v>57</v>
      </c>
      <c r="IS46" s="93" t="s">
        <v>57</v>
      </c>
      <c r="IT46" s="93" t="s">
        <v>57</v>
      </c>
      <c r="IU46" s="93" t="s">
        <v>57</v>
      </c>
      <c r="IV46" s="93" t="s">
        <v>57</v>
      </c>
    </row>
    <row r="47" spans="1:256" ht="21" customHeight="1" x14ac:dyDescent="0.2">
      <c r="A47" s="95" t="s">
        <v>80</v>
      </c>
      <c r="B47" s="92" t="s">
        <v>57</v>
      </c>
      <c r="C47" s="93" t="s">
        <v>57</v>
      </c>
      <c r="D47" s="93" t="s">
        <v>57</v>
      </c>
      <c r="E47" s="93" t="s">
        <v>57</v>
      </c>
      <c r="F47" s="93" t="s">
        <v>57</v>
      </c>
      <c r="G47" s="93" t="s">
        <v>57</v>
      </c>
      <c r="H47" s="93" t="s">
        <v>57</v>
      </c>
      <c r="I47" s="93" t="s">
        <v>57</v>
      </c>
      <c r="J47" s="93" t="s">
        <v>57</v>
      </c>
      <c r="K47" s="93" t="s">
        <v>57</v>
      </c>
      <c r="L47" s="93" t="s">
        <v>57</v>
      </c>
      <c r="M47" s="93" t="s">
        <v>57</v>
      </c>
      <c r="N47" s="93" t="s">
        <v>57</v>
      </c>
      <c r="O47" s="93" t="s">
        <v>57</v>
      </c>
      <c r="P47" s="93" t="s">
        <v>57</v>
      </c>
      <c r="Q47" s="93" t="s">
        <v>57</v>
      </c>
      <c r="R47" s="93" t="s">
        <v>57</v>
      </c>
      <c r="S47" s="93" t="s">
        <v>57</v>
      </c>
      <c r="T47" s="93" t="s">
        <v>57</v>
      </c>
      <c r="U47" s="93" t="s">
        <v>57</v>
      </c>
      <c r="V47" s="93" t="s">
        <v>57</v>
      </c>
      <c r="W47" s="93" t="s">
        <v>57</v>
      </c>
      <c r="X47" s="93" t="s">
        <v>57</v>
      </c>
      <c r="Y47" s="93" t="s">
        <v>57</v>
      </c>
      <c r="Z47" s="93" t="s">
        <v>57</v>
      </c>
      <c r="AA47" s="93" t="s">
        <v>57</v>
      </c>
      <c r="AB47" s="92" t="s">
        <v>1015</v>
      </c>
      <c r="AC47" s="92" t="s">
        <v>1015</v>
      </c>
      <c r="AD47" s="93" t="s">
        <v>57</v>
      </c>
      <c r="AE47" s="93" t="s">
        <v>57</v>
      </c>
      <c r="AF47" s="93" t="s">
        <v>57</v>
      </c>
      <c r="AG47" s="93" t="s">
        <v>57</v>
      </c>
      <c r="AH47" s="93" t="s">
        <v>57</v>
      </c>
      <c r="AI47" s="93" t="s">
        <v>57</v>
      </c>
      <c r="AJ47" s="93" t="s">
        <v>57</v>
      </c>
      <c r="AK47" s="93" t="s">
        <v>57</v>
      </c>
      <c r="AL47" s="93" t="s">
        <v>57</v>
      </c>
      <c r="AM47" s="93" t="s">
        <v>57</v>
      </c>
      <c r="AN47" s="93" t="s">
        <v>57</v>
      </c>
      <c r="AO47" s="93" t="s">
        <v>57</v>
      </c>
      <c r="AP47" s="93" t="s">
        <v>57</v>
      </c>
      <c r="AQ47" s="93" t="s">
        <v>57</v>
      </c>
      <c r="AR47" s="93" t="s">
        <v>57</v>
      </c>
      <c r="AS47" s="93" t="s">
        <v>57</v>
      </c>
      <c r="AT47" s="93" t="s">
        <v>57</v>
      </c>
      <c r="AU47" s="93" t="s">
        <v>57</v>
      </c>
      <c r="AV47" s="93" t="s">
        <v>57</v>
      </c>
      <c r="AW47" s="93" t="s">
        <v>57</v>
      </c>
      <c r="AX47" s="93" t="s">
        <v>57</v>
      </c>
      <c r="AY47" s="92" t="s">
        <v>1015</v>
      </c>
      <c r="AZ47" s="93" t="s">
        <v>57</v>
      </c>
      <c r="BA47" s="93" t="s">
        <v>57</v>
      </c>
      <c r="BB47" s="92" t="s">
        <v>1015</v>
      </c>
      <c r="BC47" s="93" t="s">
        <v>57</v>
      </c>
      <c r="BD47" s="92" t="s">
        <v>1015</v>
      </c>
      <c r="BE47" s="93" t="s">
        <v>57</v>
      </c>
      <c r="BF47" s="93" t="s">
        <v>57</v>
      </c>
      <c r="BG47" s="93" t="s">
        <v>57</v>
      </c>
      <c r="BH47" s="93" t="s">
        <v>57</v>
      </c>
      <c r="BI47" s="93" t="s">
        <v>57</v>
      </c>
      <c r="BJ47" s="93" t="s">
        <v>57</v>
      </c>
      <c r="BK47" s="93" t="s">
        <v>57</v>
      </c>
      <c r="BL47" s="93" t="s">
        <v>57</v>
      </c>
      <c r="BM47" s="93" t="s">
        <v>57</v>
      </c>
      <c r="BN47" s="93" t="s">
        <v>57</v>
      </c>
      <c r="BO47" s="93" t="s">
        <v>57</v>
      </c>
      <c r="BP47" s="93" t="s">
        <v>57</v>
      </c>
      <c r="BQ47" s="92" t="s">
        <v>1015</v>
      </c>
      <c r="BR47" s="93" t="s">
        <v>57</v>
      </c>
      <c r="BS47" s="92" t="s">
        <v>1015</v>
      </c>
      <c r="BT47" s="93" t="s">
        <v>57</v>
      </c>
      <c r="BU47" s="93" t="s">
        <v>57</v>
      </c>
      <c r="BV47" s="92" t="s">
        <v>1015</v>
      </c>
      <c r="BW47" s="93" t="s">
        <v>57</v>
      </c>
      <c r="BX47" s="93" t="s">
        <v>57</v>
      </c>
      <c r="BY47" s="93" t="s">
        <v>57</v>
      </c>
      <c r="BZ47" s="93" t="s">
        <v>57</v>
      </c>
      <c r="CA47" s="93" t="s">
        <v>57</v>
      </c>
      <c r="CB47" s="93" t="s">
        <v>57</v>
      </c>
      <c r="CC47" s="93" t="s">
        <v>57</v>
      </c>
      <c r="CD47" s="93" t="s">
        <v>57</v>
      </c>
      <c r="CE47" s="93" t="s">
        <v>57</v>
      </c>
      <c r="CF47" s="93" t="s">
        <v>57</v>
      </c>
      <c r="CG47" s="93" t="s">
        <v>57</v>
      </c>
      <c r="CH47" s="93" t="s">
        <v>57</v>
      </c>
      <c r="CI47" s="92" t="s">
        <v>1015</v>
      </c>
      <c r="CJ47" s="93" t="s">
        <v>57</v>
      </c>
      <c r="CK47" s="93" t="s">
        <v>57</v>
      </c>
      <c r="CL47" s="93" t="s">
        <v>57</v>
      </c>
      <c r="CM47" s="93" t="s">
        <v>57</v>
      </c>
      <c r="CN47" s="93" t="s">
        <v>57</v>
      </c>
      <c r="CO47" s="93" t="s">
        <v>57</v>
      </c>
      <c r="CP47" s="93" t="s">
        <v>57</v>
      </c>
      <c r="CQ47" s="93" t="s">
        <v>57</v>
      </c>
      <c r="CR47" s="93" t="s">
        <v>57</v>
      </c>
      <c r="CS47" s="93" t="s">
        <v>57</v>
      </c>
      <c r="CT47" s="93" t="s">
        <v>57</v>
      </c>
      <c r="CU47" s="93" t="s">
        <v>57</v>
      </c>
      <c r="CV47" s="93" t="s">
        <v>57</v>
      </c>
      <c r="CW47" s="93" t="s">
        <v>57</v>
      </c>
      <c r="CX47" s="93" t="s">
        <v>57</v>
      </c>
      <c r="CY47" s="93" t="s">
        <v>57</v>
      </c>
      <c r="CZ47" s="93" t="s">
        <v>57</v>
      </c>
      <c r="DA47" s="93" t="s">
        <v>57</v>
      </c>
      <c r="DB47" s="93" t="s">
        <v>57</v>
      </c>
      <c r="DC47" s="93" t="s">
        <v>57</v>
      </c>
      <c r="DD47" s="93" t="s">
        <v>57</v>
      </c>
      <c r="DE47" s="93" t="s">
        <v>57</v>
      </c>
      <c r="DF47" s="92" t="s">
        <v>1015</v>
      </c>
      <c r="DG47" s="93" t="s">
        <v>57</v>
      </c>
      <c r="DH47" s="93" t="s">
        <v>57</v>
      </c>
      <c r="DI47" s="93" t="s">
        <v>57</v>
      </c>
      <c r="DJ47" s="93" t="s">
        <v>57</v>
      </c>
      <c r="DK47" s="93" t="s">
        <v>57</v>
      </c>
      <c r="DL47" s="93" t="s">
        <v>57</v>
      </c>
      <c r="DM47" s="93" t="s">
        <v>57</v>
      </c>
      <c r="DN47" s="93" t="s">
        <v>57</v>
      </c>
      <c r="DO47" s="93" t="s">
        <v>57</v>
      </c>
      <c r="DP47" s="93" t="s">
        <v>57</v>
      </c>
      <c r="DQ47" s="93" t="s">
        <v>57</v>
      </c>
      <c r="DR47" s="93" t="s">
        <v>57</v>
      </c>
      <c r="DS47" s="93" t="s">
        <v>57</v>
      </c>
      <c r="DT47" s="93" t="s">
        <v>57</v>
      </c>
      <c r="DU47" s="93" t="s">
        <v>57</v>
      </c>
      <c r="DV47" s="93" t="s">
        <v>57</v>
      </c>
      <c r="DW47" s="93" t="s">
        <v>57</v>
      </c>
      <c r="DX47" s="93" t="s">
        <v>57</v>
      </c>
      <c r="DY47" s="93" t="s">
        <v>57</v>
      </c>
      <c r="DZ47" s="93" t="s">
        <v>57</v>
      </c>
      <c r="EA47" s="93" t="s">
        <v>57</v>
      </c>
      <c r="EB47" s="93" t="s">
        <v>57</v>
      </c>
      <c r="EC47" s="93" t="s">
        <v>57</v>
      </c>
      <c r="ED47" s="93" t="s">
        <v>57</v>
      </c>
      <c r="EE47" s="93" t="s">
        <v>57</v>
      </c>
      <c r="EF47" s="93" t="s">
        <v>57</v>
      </c>
      <c r="EG47" s="93" t="s">
        <v>57</v>
      </c>
      <c r="EH47" s="93" t="s">
        <v>57</v>
      </c>
      <c r="EI47" s="93" t="s">
        <v>57</v>
      </c>
      <c r="EJ47" s="93" t="s">
        <v>57</v>
      </c>
      <c r="EK47" s="93" t="s">
        <v>57</v>
      </c>
      <c r="EL47" s="98" t="s">
        <v>1015</v>
      </c>
      <c r="EM47" s="93" t="s">
        <v>57</v>
      </c>
      <c r="EN47" s="93" t="s">
        <v>57</v>
      </c>
      <c r="EO47" s="93" t="s">
        <v>57</v>
      </c>
      <c r="EP47" s="93" t="s">
        <v>57</v>
      </c>
      <c r="EQ47" s="93" t="s">
        <v>57</v>
      </c>
      <c r="ER47" s="93" t="s">
        <v>57</v>
      </c>
      <c r="ES47" s="93" t="s">
        <v>57</v>
      </c>
      <c r="ET47" s="93" t="s">
        <v>57</v>
      </c>
      <c r="EU47" s="93" t="s">
        <v>57</v>
      </c>
      <c r="EV47" s="93" t="s">
        <v>57</v>
      </c>
      <c r="EW47" s="93" t="s">
        <v>57</v>
      </c>
      <c r="EX47" s="93" t="s">
        <v>57</v>
      </c>
      <c r="EY47" s="93" t="s">
        <v>57</v>
      </c>
      <c r="EZ47" s="93" t="s">
        <v>57</v>
      </c>
      <c r="FA47" s="93" t="s">
        <v>57</v>
      </c>
      <c r="FB47" s="93" t="s">
        <v>57</v>
      </c>
      <c r="FC47" s="93" t="s">
        <v>57</v>
      </c>
      <c r="FD47" s="93" t="s">
        <v>57</v>
      </c>
      <c r="FE47" s="93" t="s">
        <v>57</v>
      </c>
      <c r="FF47" s="93" t="s">
        <v>57</v>
      </c>
      <c r="FG47" s="93" t="s">
        <v>57</v>
      </c>
      <c r="FH47" s="93" t="s">
        <v>1017</v>
      </c>
      <c r="FI47" s="93" t="s">
        <v>57</v>
      </c>
      <c r="FJ47" s="93" t="s">
        <v>57</v>
      </c>
      <c r="FK47" s="93" t="s">
        <v>57</v>
      </c>
      <c r="FL47" s="93" t="s">
        <v>57</v>
      </c>
      <c r="FM47" s="93" t="s">
        <v>57</v>
      </c>
      <c r="FN47" s="98" t="s">
        <v>1015</v>
      </c>
      <c r="FO47" s="93" t="s">
        <v>57</v>
      </c>
      <c r="FP47" s="93" t="s">
        <v>57</v>
      </c>
      <c r="FQ47" s="93" t="s">
        <v>57</v>
      </c>
      <c r="FR47" s="93" t="s">
        <v>57</v>
      </c>
      <c r="FS47" s="93" t="s">
        <v>57</v>
      </c>
      <c r="FT47" s="93" t="s">
        <v>57</v>
      </c>
      <c r="FU47" s="93" t="s">
        <v>57</v>
      </c>
      <c r="FV47" s="93" t="s">
        <v>57</v>
      </c>
      <c r="FW47" s="93" t="s">
        <v>57</v>
      </c>
      <c r="FX47" s="93" t="s">
        <v>57</v>
      </c>
      <c r="FY47" s="93" t="s">
        <v>57</v>
      </c>
      <c r="FZ47" s="93" t="s">
        <v>57</v>
      </c>
      <c r="GA47" s="93" t="s">
        <v>57</v>
      </c>
      <c r="GB47" s="93" t="s">
        <v>57</v>
      </c>
      <c r="GC47" s="93" t="s">
        <v>57</v>
      </c>
      <c r="GD47" s="93" t="s">
        <v>57</v>
      </c>
      <c r="GE47" s="93" t="s">
        <v>57</v>
      </c>
      <c r="GF47" s="93" t="s">
        <v>57</v>
      </c>
      <c r="GG47" s="93" t="s">
        <v>57</v>
      </c>
      <c r="GH47" s="93" t="s">
        <v>57</v>
      </c>
      <c r="GI47" s="93" t="s">
        <v>57</v>
      </c>
      <c r="GJ47" s="93" t="s">
        <v>57</v>
      </c>
      <c r="GK47" s="93" t="s">
        <v>57</v>
      </c>
      <c r="GL47" s="93" t="s">
        <v>57</v>
      </c>
      <c r="GM47" s="93" t="s">
        <v>57</v>
      </c>
      <c r="GN47" s="93" t="s">
        <v>57</v>
      </c>
      <c r="GO47" s="93" t="s">
        <v>57</v>
      </c>
      <c r="GP47" s="98" t="s">
        <v>1015</v>
      </c>
      <c r="GQ47" s="93" t="s">
        <v>57</v>
      </c>
      <c r="GR47" s="93" t="s">
        <v>57</v>
      </c>
      <c r="GS47" s="93" t="s">
        <v>57</v>
      </c>
      <c r="GT47" s="93" t="s">
        <v>57</v>
      </c>
      <c r="GU47" s="93" t="s">
        <v>57</v>
      </c>
      <c r="GV47" s="93" t="s">
        <v>57</v>
      </c>
      <c r="GW47" s="93" t="s">
        <v>57</v>
      </c>
      <c r="GX47" s="93" t="s">
        <v>57</v>
      </c>
      <c r="GY47" s="93" t="s">
        <v>57</v>
      </c>
      <c r="GZ47" s="93" t="s">
        <v>57</v>
      </c>
      <c r="HA47" s="93" t="s">
        <v>57</v>
      </c>
      <c r="HB47" s="93" t="s">
        <v>57</v>
      </c>
      <c r="HC47" s="93" t="s">
        <v>57</v>
      </c>
      <c r="HD47" s="93" t="s">
        <v>57</v>
      </c>
      <c r="HE47" s="93" t="s">
        <v>57</v>
      </c>
      <c r="HF47" s="93" t="s">
        <v>57</v>
      </c>
      <c r="HG47" s="93" t="s">
        <v>57</v>
      </c>
      <c r="HH47" s="93" t="s">
        <v>57</v>
      </c>
      <c r="HI47" s="93" t="s">
        <v>57</v>
      </c>
      <c r="HJ47" s="93" t="s">
        <v>57</v>
      </c>
      <c r="HK47" s="93" t="s">
        <v>57</v>
      </c>
      <c r="HL47" s="93" t="s">
        <v>57</v>
      </c>
      <c r="HM47" s="93" t="s">
        <v>57</v>
      </c>
      <c r="HN47" s="93" t="s">
        <v>57</v>
      </c>
      <c r="HO47" s="93" t="s">
        <v>57</v>
      </c>
      <c r="HP47" s="93" t="s">
        <v>57</v>
      </c>
      <c r="HQ47" s="93" t="s">
        <v>57</v>
      </c>
      <c r="HR47" s="93" t="s">
        <v>57</v>
      </c>
      <c r="HS47" s="93" t="s">
        <v>57</v>
      </c>
      <c r="HT47" s="93" t="s">
        <v>57</v>
      </c>
      <c r="HU47" s="93" t="s">
        <v>57</v>
      </c>
      <c r="HV47" s="93" t="s">
        <v>57</v>
      </c>
      <c r="HW47" s="93" t="s">
        <v>57</v>
      </c>
      <c r="HX47" s="93" t="s">
        <v>57</v>
      </c>
      <c r="HY47" s="93" t="s">
        <v>57</v>
      </c>
      <c r="HZ47" s="93" t="s">
        <v>57</v>
      </c>
      <c r="IA47" s="93" t="s">
        <v>57</v>
      </c>
      <c r="IB47" s="93" t="s">
        <v>57</v>
      </c>
      <c r="IC47" s="93" t="s">
        <v>57</v>
      </c>
      <c r="ID47" s="93" t="s">
        <v>57</v>
      </c>
      <c r="IE47" s="93" t="s">
        <v>57</v>
      </c>
      <c r="IF47" s="93" t="s">
        <v>57</v>
      </c>
      <c r="IG47" s="93" t="s">
        <v>57</v>
      </c>
      <c r="IH47" s="93" t="s">
        <v>57</v>
      </c>
      <c r="II47" s="93" t="s">
        <v>57</v>
      </c>
      <c r="IJ47" s="93" t="s">
        <v>57</v>
      </c>
      <c r="IK47" s="93" t="s">
        <v>57</v>
      </c>
      <c r="IL47" s="93" t="s">
        <v>57</v>
      </c>
      <c r="IM47" s="93" t="s">
        <v>57</v>
      </c>
      <c r="IN47" s="93" t="s">
        <v>57</v>
      </c>
      <c r="IO47" s="93" t="s">
        <v>57</v>
      </c>
      <c r="IP47" s="93" t="s">
        <v>57</v>
      </c>
      <c r="IQ47" s="93" t="s">
        <v>57</v>
      </c>
      <c r="IR47" s="93" t="s">
        <v>57</v>
      </c>
      <c r="IS47" s="93" t="s">
        <v>57</v>
      </c>
      <c r="IT47" s="93" t="s">
        <v>57</v>
      </c>
      <c r="IU47" s="93" t="s">
        <v>57</v>
      </c>
      <c r="IV47" s="93" t="s">
        <v>57</v>
      </c>
    </row>
    <row r="48" spans="1:256" ht="21" customHeight="1" x14ac:dyDescent="0.2">
      <c r="A48" s="92" t="s">
        <v>83</v>
      </c>
      <c r="B48" s="92" t="s">
        <v>1015</v>
      </c>
      <c r="C48" s="93" t="s">
        <v>57</v>
      </c>
      <c r="D48" s="93" t="s">
        <v>1045</v>
      </c>
      <c r="E48" s="93" t="s">
        <v>1045</v>
      </c>
      <c r="F48" s="93" t="s">
        <v>1045</v>
      </c>
      <c r="G48" s="93" t="s">
        <v>57</v>
      </c>
      <c r="H48" s="93" t="s">
        <v>57</v>
      </c>
      <c r="I48" s="93" t="s">
        <v>1045</v>
      </c>
      <c r="J48" s="93" t="s">
        <v>1045</v>
      </c>
      <c r="K48" s="93" t="s">
        <v>57</v>
      </c>
      <c r="L48" s="92" t="s">
        <v>1015</v>
      </c>
      <c r="M48" s="93" t="s">
        <v>1045</v>
      </c>
      <c r="N48" s="93" t="s">
        <v>1045</v>
      </c>
      <c r="O48" s="93" t="s">
        <v>1045</v>
      </c>
      <c r="P48" s="93" t="s">
        <v>57</v>
      </c>
      <c r="Q48" s="93" t="s">
        <v>1045</v>
      </c>
      <c r="R48" s="93" t="s">
        <v>57</v>
      </c>
      <c r="S48" s="93" t="s">
        <v>1045</v>
      </c>
      <c r="T48" s="93" t="s">
        <v>1045</v>
      </c>
      <c r="U48" s="93" t="s">
        <v>57</v>
      </c>
      <c r="V48" s="93" t="s">
        <v>57</v>
      </c>
      <c r="W48" s="93" t="s">
        <v>1045</v>
      </c>
      <c r="X48" s="93" t="s">
        <v>57</v>
      </c>
      <c r="Y48" s="93" t="s">
        <v>1045</v>
      </c>
      <c r="Z48" s="93" t="s">
        <v>57</v>
      </c>
      <c r="AA48" s="93" t="s">
        <v>57</v>
      </c>
      <c r="AB48" s="93" t="s">
        <v>57</v>
      </c>
      <c r="AC48" s="93" t="s">
        <v>57</v>
      </c>
      <c r="AD48" s="93" t="s">
        <v>1045</v>
      </c>
      <c r="AE48" s="93" t="s">
        <v>57</v>
      </c>
      <c r="AF48" s="93" t="s">
        <v>1045</v>
      </c>
      <c r="AG48" s="93" t="s">
        <v>1045</v>
      </c>
      <c r="AH48" s="93" t="s">
        <v>1045</v>
      </c>
      <c r="AI48" s="93" t="s">
        <v>1045</v>
      </c>
      <c r="AJ48" s="93" t="s">
        <v>57</v>
      </c>
      <c r="AK48" s="93" t="s">
        <v>1045</v>
      </c>
      <c r="AL48" s="93" t="s">
        <v>1045</v>
      </c>
      <c r="AM48" s="93" t="s">
        <v>1045</v>
      </c>
      <c r="AN48" s="93" t="s">
        <v>1045</v>
      </c>
      <c r="AO48" s="89"/>
      <c r="AP48" s="93" t="s">
        <v>1045</v>
      </c>
      <c r="AQ48" s="93" t="s">
        <v>57</v>
      </c>
      <c r="AR48" s="93" t="s">
        <v>57</v>
      </c>
      <c r="AS48" s="93" t="s">
        <v>1045</v>
      </c>
      <c r="AT48" s="93" t="s">
        <v>1045</v>
      </c>
      <c r="AU48" s="93" t="s">
        <v>1045</v>
      </c>
      <c r="AV48" s="93" t="s">
        <v>57</v>
      </c>
      <c r="AW48" s="93" t="s">
        <v>1045</v>
      </c>
      <c r="AX48" s="92" t="s">
        <v>1015</v>
      </c>
      <c r="AY48" s="93" t="s">
        <v>57</v>
      </c>
      <c r="AZ48" s="93" t="s">
        <v>1045</v>
      </c>
      <c r="BA48" s="93" t="s">
        <v>57</v>
      </c>
      <c r="BB48" s="93" t="s">
        <v>1045</v>
      </c>
      <c r="BC48" s="92" t="s">
        <v>1015</v>
      </c>
      <c r="BD48" s="93" t="s">
        <v>57</v>
      </c>
      <c r="BE48" s="93" t="s">
        <v>1045</v>
      </c>
      <c r="BF48" s="92" t="s">
        <v>1015</v>
      </c>
      <c r="BG48" s="93" t="s">
        <v>1045</v>
      </c>
      <c r="BH48" s="93" t="s">
        <v>1045</v>
      </c>
      <c r="BI48" s="93" t="s">
        <v>1045</v>
      </c>
      <c r="BJ48" s="93" t="s">
        <v>1045</v>
      </c>
      <c r="BK48" s="93" t="s">
        <v>57</v>
      </c>
      <c r="BL48" s="93" t="s">
        <v>1045</v>
      </c>
      <c r="BM48" s="93" t="s">
        <v>1045</v>
      </c>
      <c r="BN48" s="93" t="s">
        <v>1045</v>
      </c>
      <c r="BO48" s="92" t="s">
        <v>1015</v>
      </c>
      <c r="BP48" s="93" t="s">
        <v>57</v>
      </c>
      <c r="BQ48" s="93" t="s">
        <v>57</v>
      </c>
      <c r="BR48" s="93" t="s">
        <v>57</v>
      </c>
      <c r="BS48" s="89"/>
      <c r="BT48" s="93" t="s">
        <v>1045</v>
      </c>
      <c r="BU48" s="93" t="s">
        <v>57</v>
      </c>
      <c r="BV48" s="93" t="s">
        <v>57</v>
      </c>
      <c r="BW48" s="93" t="s">
        <v>1045</v>
      </c>
      <c r="BX48" s="93" t="s">
        <v>1045</v>
      </c>
      <c r="BY48" s="93" t="s">
        <v>57</v>
      </c>
      <c r="BZ48" s="93" t="s">
        <v>57</v>
      </c>
      <c r="CA48" s="93" t="s">
        <v>1045</v>
      </c>
      <c r="CB48" s="93" t="s">
        <v>1045</v>
      </c>
      <c r="CC48" s="93" t="s">
        <v>1045</v>
      </c>
      <c r="CD48" s="93" t="s">
        <v>57</v>
      </c>
      <c r="CE48" s="93" t="s">
        <v>57</v>
      </c>
      <c r="CF48" s="93" t="s">
        <v>1045</v>
      </c>
      <c r="CG48" s="93" t="s">
        <v>1045</v>
      </c>
      <c r="CH48" s="93" t="s">
        <v>1045</v>
      </c>
      <c r="CI48" s="93" t="s">
        <v>57</v>
      </c>
      <c r="CJ48" s="93" t="s">
        <v>57</v>
      </c>
      <c r="CK48" s="93" t="s">
        <v>1045</v>
      </c>
      <c r="CL48" s="93" t="s">
        <v>57</v>
      </c>
      <c r="CM48" s="93" t="s">
        <v>1045</v>
      </c>
      <c r="CN48" s="93" t="s">
        <v>57</v>
      </c>
      <c r="CO48" s="93" t="s">
        <v>1045</v>
      </c>
      <c r="CP48" s="93" t="s">
        <v>1045</v>
      </c>
      <c r="CQ48" s="92" t="s">
        <v>1015</v>
      </c>
      <c r="CR48" s="92" t="s">
        <v>1015</v>
      </c>
      <c r="CS48" s="93" t="s">
        <v>1045</v>
      </c>
      <c r="CT48" s="93" t="s">
        <v>57</v>
      </c>
      <c r="CU48" s="93" t="s">
        <v>1045</v>
      </c>
      <c r="CV48" s="93" t="s">
        <v>1045</v>
      </c>
      <c r="CW48" s="93" t="s">
        <v>57</v>
      </c>
      <c r="CX48" s="93" t="s">
        <v>57</v>
      </c>
      <c r="CY48" s="93" t="s">
        <v>1045</v>
      </c>
      <c r="CZ48" s="93" t="s">
        <v>57</v>
      </c>
      <c r="DA48" s="93" t="s">
        <v>1045</v>
      </c>
      <c r="DB48" s="93" t="s">
        <v>57</v>
      </c>
      <c r="DC48" s="93" t="s">
        <v>57</v>
      </c>
      <c r="DD48" s="93" t="s">
        <v>57</v>
      </c>
      <c r="DE48" s="93" t="s">
        <v>1045</v>
      </c>
      <c r="DF48" s="93" t="s">
        <v>1045</v>
      </c>
      <c r="DG48" s="93" t="s">
        <v>1045</v>
      </c>
      <c r="DH48" s="93" t="s">
        <v>1045</v>
      </c>
      <c r="DI48" s="93" t="s">
        <v>1045</v>
      </c>
      <c r="DJ48" s="93" t="s">
        <v>1045</v>
      </c>
      <c r="DK48" s="93" t="s">
        <v>57</v>
      </c>
      <c r="DL48" s="98" t="s">
        <v>1015</v>
      </c>
      <c r="DM48" s="98" t="s">
        <v>1045</v>
      </c>
      <c r="DN48" s="98" t="s">
        <v>1045</v>
      </c>
      <c r="DO48" s="98" t="s">
        <v>1045</v>
      </c>
      <c r="DP48" s="98" t="s">
        <v>1045</v>
      </c>
      <c r="DQ48" s="98" t="s">
        <v>1045</v>
      </c>
      <c r="DR48" s="98" t="s">
        <v>1045</v>
      </c>
      <c r="DS48" s="98" t="s">
        <v>1045</v>
      </c>
      <c r="DT48" s="98" t="s">
        <v>1045</v>
      </c>
      <c r="DU48" s="98" t="s">
        <v>1045</v>
      </c>
      <c r="DV48" s="98" t="s">
        <v>1045</v>
      </c>
      <c r="DW48" s="98" t="s">
        <v>1045</v>
      </c>
      <c r="DX48" s="98" t="s">
        <v>1045</v>
      </c>
      <c r="DY48" s="98" t="s">
        <v>1045</v>
      </c>
      <c r="DZ48" s="98" t="s">
        <v>1045</v>
      </c>
      <c r="EA48" s="98" t="s">
        <v>1045</v>
      </c>
      <c r="EB48" s="98" t="s">
        <v>1015</v>
      </c>
      <c r="EC48" s="98" t="s">
        <v>1045</v>
      </c>
      <c r="ED48" s="93" t="s">
        <v>57</v>
      </c>
      <c r="EE48" s="93" t="s">
        <v>57</v>
      </c>
      <c r="EF48" s="93" t="s">
        <v>57</v>
      </c>
      <c r="EG48" s="98" t="s">
        <v>1045</v>
      </c>
      <c r="EH48" s="98" t="s">
        <v>1045</v>
      </c>
      <c r="EI48" s="98" t="s">
        <v>1045</v>
      </c>
      <c r="EJ48" s="93" t="s">
        <v>57</v>
      </c>
      <c r="EK48" s="98" t="s">
        <v>1045</v>
      </c>
      <c r="EL48" s="93" t="s">
        <v>57</v>
      </c>
      <c r="EM48" s="98" t="s">
        <v>1045</v>
      </c>
      <c r="EN48" s="93" t="s">
        <v>57</v>
      </c>
      <c r="EO48" s="98" t="s">
        <v>1015</v>
      </c>
      <c r="EP48" s="98" t="s">
        <v>1045</v>
      </c>
      <c r="EQ48" s="98" t="s">
        <v>1045</v>
      </c>
      <c r="ER48" s="98" t="s">
        <v>1045</v>
      </c>
      <c r="ES48" s="98" t="s">
        <v>1045</v>
      </c>
      <c r="ET48" s="98" t="s">
        <v>1045</v>
      </c>
      <c r="EU48" s="93" t="s">
        <v>57</v>
      </c>
      <c r="EV48" s="98" t="s">
        <v>1045</v>
      </c>
      <c r="EW48" s="98" t="s">
        <v>1045</v>
      </c>
      <c r="EX48" s="93" t="s">
        <v>57</v>
      </c>
      <c r="EY48" s="98" t="s">
        <v>1045</v>
      </c>
      <c r="EZ48" s="98" t="s">
        <v>1045</v>
      </c>
      <c r="FA48" s="98" t="s">
        <v>1016</v>
      </c>
      <c r="FB48" s="93" t="s">
        <v>57</v>
      </c>
      <c r="FC48" s="98" t="s">
        <v>1045</v>
      </c>
      <c r="FD48" s="98" t="s">
        <v>1045</v>
      </c>
      <c r="FE48" s="98" t="s">
        <v>1045</v>
      </c>
      <c r="FF48" s="93" t="s">
        <v>57</v>
      </c>
      <c r="FG48" s="93" t="s">
        <v>57</v>
      </c>
      <c r="FH48" s="98" t="s">
        <v>1016</v>
      </c>
      <c r="FI48" s="93" t="s">
        <v>57</v>
      </c>
      <c r="FJ48" s="93" t="s">
        <v>57</v>
      </c>
      <c r="FK48" s="98" t="s">
        <v>1045</v>
      </c>
      <c r="FL48" s="93" t="s">
        <v>57</v>
      </c>
      <c r="FM48" s="93" t="s">
        <v>57</v>
      </c>
      <c r="FN48" s="93" t="s">
        <v>57</v>
      </c>
      <c r="FO48" s="98" t="s">
        <v>1045</v>
      </c>
      <c r="FP48" s="98" t="s">
        <v>1045</v>
      </c>
      <c r="FQ48" s="98" t="s">
        <v>1015</v>
      </c>
      <c r="FR48" s="93" t="s">
        <v>57</v>
      </c>
      <c r="FS48" s="93" t="s">
        <v>57</v>
      </c>
      <c r="FT48" s="98" t="s">
        <v>1045</v>
      </c>
      <c r="FU48" s="93" t="s">
        <v>57</v>
      </c>
      <c r="FV48" s="93" t="s">
        <v>57</v>
      </c>
      <c r="FW48" s="98" t="s">
        <v>1045</v>
      </c>
      <c r="FX48" s="93" t="s">
        <v>57</v>
      </c>
      <c r="FY48" s="93" t="s">
        <v>57</v>
      </c>
      <c r="FZ48" s="98" t="s">
        <v>1045</v>
      </c>
      <c r="GA48" s="93" t="s">
        <v>57</v>
      </c>
      <c r="GB48" s="93" t="s">
        <v>57</v>
      </c>
      <c r="GC48" s="93" t="s">
        <v>57</v>
      </c>
      <c r="GD48" s="98" t="s">
        <v>1045</v>
      </c>
      <c r="GE48" s="98" t="s">
        <v>1045</v>
      </c>
      <c r="GF48" s="98" t="s">
        <v>1045</v>
      </c>
      <c r="GG48" s="98" t="s">
        <v>1045</v>
      </c>
      <c r="GH48" s="93" t="s">
        <v>57</v>
      </c>
      <c r="GI48" s="98" t="s">
        <v>1015</v>
      </c>
      <c r="GJ48" s="98" t="s">
        <v>1015</v>
      </c>
      <c r="GK48" s="98" t="s">
        <v>1015</v>
      </c>
      <c r="GL48" s="98" t="s">
        <v>1045</v>
      </c>
      <c r="GM48" s="98" t="s">
        <v>1045</v>
      </c>
      <c r="GN48" s="98" t="s">
        <v>1045</v>
      </c>
      <c r="GO48" s="98" t="s">
        <v>1045</v>
      </c>
      <c r="GP48" s="93" t="s">
        <v>57</v>
      </c>
      <c r="GQ48" s="93" t="s">
        <v>57</v>
      </c>
      <c r="GR48" s="98" t="s">
        <v>1045</v>
      </c>
      <c r="GS48" s="93" t="s">
        <v>57</v>
      </c>
      <c r="GT48" s="93" t="s">
        <v>57</v>
      </c>
      <c r="GU48" s="98" t="s">
        <v>1045</v>
      </c>
      <c r="GV48" s="98" t="s">
        <v>1045</v>
      </c>
      <c r="GW48" s="93" t="s">
        <v>57</v>
      </c>
      <c r="GX48" s="93" t="s">
        <v>57</v>
      </c>
      <c r="GY48" s="93" t="s">
        <v>57</v>
      </c>
      <c r="GZ48" s="93" t="s">
        <v>57</v>
      </c>
      <c r="HA48" s="93" t="s">
        <v>57</v>
      </c>
      <c r="HB48" s="93" t="s">
        <v>57</v>
      </c>
      <c r="HC48" s="93" t="s">
        <v>57</v>
      </c>
      <c r="HD48" s="93" t="s">
        <v>57</v>
      </c>
      <c r="HE48" s="93" t="s">
        <v>57</v>
      </c>
      <c r="HF48" s="93" t="s">
        <v>57</v>
      </c>
      <c r="HG48" s="93" t="s">
        <v>57</v>
      </c>
      <c r="HH48" s="93" t="s">
        <v>57</v>
      </c>
      <c r="HI48" s="93" t="s">
        <v>57</v>
      </c>
      <c r="HJ48" s="93" t="s">
        <v>57</v>
      </c>
      <c r="HK48" s="93" t="s">
        <v>57</v>
      </c>
      <c r="HL48" s="93" t="s">
        <v>57</v>
      </c>
      <c r="HM48" s="93" t="s">
        <v>57</v>
      </c>
      <c r="HN48" s="93" t="s">
        <v>57</v>
      </c>
      <c r="HO48" s="93" t="s">
        <v>57</v>
      </c>
      <c r="HP48" s="93" t="s">
        <v>57</v>
      </c>
      <c r="HQ48" s="93" t="s">
        <v>57</v>
      </c>
      <c r="HR48" s="93" t="s">
        <v>57</v>
      </c>
      <c r="HS48" s="93" t="s">
        <v>57</v>
      </c>
      <c r="HT48" s="93" t="s">
        <v>57</v>
      </c>
      <c r="HU48" s="93" t="s">
        <v>57</v>
      </c>
      <c r="HV48" s="93" t="s">
        <v>57</v>
      </c>
      <c r="HW48" s="93" t="s">
        <v>57</v>
      </c>
      <c r="HX48" s="93" t="s">
        <v>57</v>
      </c>
      <c r="HY48" s="93" t="s">
        <v>57</v>
      </c>
      <c r="HZ48" s="93" t="s">
        <v>57</v>
      </c>
      <c r="IA48" s="93" t="s">
        <v>57</v>
      </c>
      <c r="IB48" s="93" t="s">
        <v>57</v>
      </c>
      <c r="IC48" s="93" t="s">
        <v>57</v>
      </c>
      <c r="ID48" s="93" t="s">
        <v>57</v>
      </c>
      <c r="IE48" s="93" t="s">
        <v>57</v>
      </c>
      <c r="IF48" s="93" t="s">
        <v>57</v>
      </c>
      <c r="IG48" s="93" t="s">
        <v>57</v>
      </c>
      <c r="IH48" s="93" t="s">
        <v>57</v>
      </c>
      <c r="II48" s="93" t="s">
        <v>57</v>
      </c>
      <c r="IJ48" s="93" t="s">
        <v>57</v>
      </c>
      <c r="IK48" s="93" t="s">
        <v>57</v>
      </c>
      <c r="IL48" s="93" t="s">
        <v>57</v>
      </c>
      <c r="IM48" s="93" t="s">
        <v>57</v>
      </c>
      <c r="IN48" s="93" t="s">
        <v>57</v>
      </c>
      <c r="IO48" s="93" t="s">
        <v>57</v>
      </c>
      <c r="IP48" s="93" t="s">
        <v>57</v>
      </c>
      <c r="IQ48" s="93" t="s">
        <v>57</v>
      </c>
      <c r="IR48" s="93" t="s">
        <v>57</v>
      </c>
      <c r="IS48" s="93" t="s">
        <v>57</v>
      </c>
      <c r="IT48" s="93" t="s">
        <v>57</v>
      </c>
      <c r="IU48" s="93" t="s">
        <v>57</v>
      </c>
      <c r="IV48" s="93" t="s">
        <v>57</v>
      </c>
    </row>
    <row r="49" spans="1:256" ht="21" customHeight="1" x14ac:dyDescent="0.2">
      <c r="A49" s="96" t="s">
        <v>1064</v>
      </c>
      <c r="B49" s="93" t="s">
        <v>57</v>
      </c>
      <c r="C49" s="93" t="s">
        <v>57</v>
      </c>
      <c r="D49" s="93" t="s">
        <v>57</v>
      </c>
      <c r="E49" s="93" t="s">
        <v>57</v>
      </c>
      <c r="F49" s="93" t="s">
        <v>57</v>
      </c>
      <c r="G49" s="93" t="s">
        <v>57</v>
      </c>
      <c r="H49" s="93" t="s">
        <v>57</v>
      </c>
      <c r="I49" s="93" t="s">
        <v>57</v>
      </c>
      <c r="J49" s="93" t="s">
        <v>57</v>
      </c>
      <c r="K49" s="93" t="s">
        <v>57</v>
      </c>
      <c r="L49" s="93" t="s">
        <v>57</v>
      </c>
      <c r="M49" s="93" t="s">
        <v>57</v>
      </c>
      <c r="N49" s="93" t="s">
        <v>57</v>
      </c>
      <c r="O49" s="93" t="s">
        <v>57</v>
      </c>
      <c r="P49" s="93" t="s">
        <v>57</v>
      </c>
      <c r="Q49" s="93" t="s">
        <v>57</v>
      </c>
      <c r="R49" s="93" t="s">
        <v>57</v>
      </c>
      <c r="S49" s="93" t="s">
        <v>57</v>
      </c>
      <c r="T49" s="93" t="s">
        <v>57</v>
      </c>
      <c r="U49" s="93" t="s">
        <v>57</v>
      </c>
      <c r="V49" s="93" t="s">
        <v>57</v>
      </c>
      <c r="W49" s="93" t="s">
        <v>57</v>
      </c>
      <c r="X49" s="93" t="s">
        <v>57</v>
      </c>
      <c r="Y49" s="93" t="s">
        <v>57</v>
      </c>
      <c r="Z49" s="93" t="s">
        <v>57</v>
      </c>
      <c r="AA49" s="93" t="s">
        <v>57</v>
      </c>
      <c r="AB49" s="93" t="s">
        <v>57</v>
      </c>
      <c r="AC49" s="93" t="s">
        <v>57</v>
      </c>
      <c r="AD49" s="93" t="s">
        <v>57</v>
      </c>
      <c r="AE49" s="93" t="s">
        <v>57</v>
      </c>
      <c r="AF49" s="93" t="s">
        <v>57</v>
      </c>
      <c r="AG49" s="93" t="s">
        <v>57</v>
      </c>
      <c r="AH49" s="93" t="s">
        <v>57</v>
      </c>
      <c r="AI49" s="93" t="s">
        <v>57</v>
      </c>
      <c r="AJ49" s="93" t="s">
        <v>57</v>
      </c>
      <c r="AK49" s="98" t="s">
        <v>1015</v>
      </c>
      <c r="AL49" s="93" t="s">
        <v>57</v>
      </c>
      <c r="AM49" s="93" t="s">
        <v>57</v>
      </c>
      <c r="AN49" s="93" t="s">
        <v>57</v>
      </c>
      <c r="AO49" s="93" t="s">
        <v>57</v>
      </c>
      <c r="AP49" s="93" t="s">
        <v>57</v>
      </c>
      <c r="AQ49" s="93" t="s">
        <v>1065</v>
      </c>
      <c r="AR49" s="93" t="s">
        <v>57</v>
      </c>
      <c r="AS49" s="93" t="s">
        <v>57</v>
      </c>
      <c r="AT49" s="93" t="s">
        <v>57</v>
      </c>
      <c r="AU49" s="93" t="s">
        <v>57</v>
      </c>
      <c r="AV49" s="93" t="s">
        <v>57</v>
      </c>
      <c r="AW49" s="93" t="s">
        <v>57</v>
      </c>
      <c r="AX49" s="93" t="s">
        <v>57</v>
      </c>
      <c r="AY49" s="93" t="s">
        <v>57</v>
      </c>
      <c r="AZ49" s="93" t="s">
        <v>57</v>
      </c>
      <c r="BA49" s="93" t="s">
        <v>57</v>
      </c>
      <c r="BB49" s="93" t="s">
        <v>57</v>
      </c>
      <c r="BC49" s="93" t="s">
        <v>57</v>
      </c>
      <c r="BD49" s="93" t="s">
        <v>57</v>
      </c>
      <c r="BE49" s="93" t="s">
        <v>57</v>
      </c>
      <c r="BF49" s="93" t="s">
        <v>57</v>
      </c>
      <c r="BG49" s="93" t="s">
        <v>57</v>
      </c>
      <c r="BH49" s="93" t="s">
        <v>57</v>
      </c>
      <c r="BI49" s="93" t="s">
        <v>57</v>
      </c>
      <c r="BJ49" s="93" t="s">
        <v>57</v>
      </c>
      <c r="BK49" s="93" t="s">
        <v>57</v>
      </c>
      <c r="BL49" s="93" t="s">
        <v>57</v>
      </c>
      <c r="BM49" s="93" t="s">
        <v>57</v>
      </c>
      <c r="BN49" s="93" t="s">
        <v>57</v>
      </c>
      <c r="BO49" s="93" t="s">
        <v>57</v>
      </c>
      <c r="BP49" s="93" t="s">
        <v>57</v>
      </c>
      <c r="BQ49" s="93" t="s">
        <v>57</v>
      </c>
      <c r="BR49" s="93" t="s">
        <v>57</v>
      </c>
      <c r="BS49" s="93" t="s">
        <v>57</v>
      </c>
      <c r="BT49" s="93" t="s">
        <v>57</v>
      </c>
      <c r="BU49" s="93" t="s">
        <v>57</v>
      </c>
      <c r="BV49" s="93" t="s">
        <v>57</v>
      </c>
      <c r="BW49" s="93" t="s">
        <v>57</v>
      </c>
      <c r="BX49" s="93" t="s">
        <v>57</v>
      </c>
      <c r="BY49" s="93" t="s">
        <v>57</v>
      </c>
      <c r="BZ49" s="93" t="s">
        <v>57</v>
      </c>
      <c r="CA49" s="93" t="s">
        <v>57</v>
      </c>
      <c r="CB49" s="93" t="s">
        <v>57</v>
      </c>
      <c r="CC49" s="93" t="s">
        <v>57</v>
      </c>
      <c r="CD49" s="93" t="s">
        <v>57</v>
      </c>
      <c r="CE49" s="93" t="s">
        <v>57</v>
      </c>
      <c r="CF49" s="93" t="s">
        <v>57</v>
      </c>
      <c r="CG49" s="93" t="s">
        <v>57</v>
      </c>
      <c r="CH49" s="93" t="s">
        <v>57</v>
      </c>
      <c r="CI49" s="93" t="s">
        <v>1066</v>
      </c>
      <c r="CJ49" s="93" t="s">
        <v>1066</v>
      </c>
      <c r="CK49" s="93" t="s">
        <v>57</v>
      </c>
      <c r="CL49" s="93" t="s">
        <v>57</v>
      </c>
      <c r="CM49" s="93" t="s">
        <v>57</v>
      </c>
      <c r="CN49" s="93" t="s">
        <v>57</v>
      </c>
      <c r="CO49" s="93" t="s">
        <v>57</v>
      </c>
      <c r="CP49" s="93" t="s">
        <v>57</v>
      </c>
      <c r="CQ49" s="93" t="s">
        <v>57</v>
      </c>
      <c r="CR49" s="93" t="s">
        <v>57</v>
      </c>
      <c r="CS49" s="93" t="s">
        <v>57</v>
      </c>
      <c r="CT49" s="93" t="s">
        <v>1065</v>
      </c>
      <c r="CU49" s="93" t="s">
        <v>1065</v>
      </c>
      <c r="CV49" s="93" t="s">
        <v>57</v>
      </c>
      <c r="CW49" s="93" t="s">
        <v>57</v>
      </c>
      <c r="CX49" s="93" t="s">
        <v>57</v>
      </c>
      <c r="CY49" s="93" t="s">
        <v>57</v>
      </c>
      <c r="CZ49" s="93" t="s">
        <v>57</v>
      </c>
      <c r="DA49" s="93" t="s">
        <v>57</v>
      </c>
      <c r="DB49" s="93" t="s">
        <v>57</v>
      </c>
      <c r="DC49" s="93" t="s">
        <v>1047</v>
      </c>
      <c r="DD49" s="93" t="s">
        <v>57</v>
      </c>
      <c r="DE49" s="93" t="s">
        <v>57</v>
      </c>
      <c r="DF49" s="93" t="s">
        <v>57</v>
      </c>
      <c r="DG49" s="93" t="s">
        <v>57</v>
      </c>
      <c r="DH49" s="93" t="s">
        <v>57</v>
      </c>
      <c r="DI49" s="93" t="s">
        <v>57</v>
      </c>
      <c r="DJ49" s="93" t="s">
        <v>57</v>
      </c>
      <c r="DK49" s="93" t="s">
        <v>57</v>
      </c>
      <c r="DL49" s="93" t="s">
        <v>57</v>
      </c>
      <c r="DM49" s="93" t="s">
        <v>57</v>
      </c>
      <c r="DN49" s="93" t="s">
        <v>57</v>
      </c>
      <c r="DO49" s="93" t="s">
        <v>57</v>
      </c>
      <c r="DP49" s="93" t="s">
        <v>57</v>
      </c>
      <c r="DQ49" s="93" t="s">
        <v>57</v>
      </c>
      <c r="DR49" s="93" t="s">
        <v>57</v>
      </c>
      <c r="DS49" s="93" t="s">
        <v>57</v>
      </c>
      <c r="DT49" s="93" t="s">
        <v>57</v>
      </c>
      <c r="DU49" s="93" t="s">
        <v>57</v>
      </c>
      <c r="DV49" s="93" t="s">
        <v>57</v>
      </c>
      <c r="DW49" s="93" t="s">
        <v>57</v>
      </c>
      <c r="DX49" s="93" t="s">
        <v>57</v>
      </c>
      <c r="DY49" s="93" t="s">
        <v>57</v>
      </c>
      <c r="DZ49" s="93" t="s">
        <v>57</v>
      </c>
      <c r="EA49" s="93" t="s">
        <v>57</v>
      </c>
      <c r="EB49" s="93" t="s">
        <v>57</v>
      </c>
      <c r="EC49" s="93" t="s">
        <v>57</v>
      </c>
      <c r="ED49" s="93" t="s">
        <v>57</v>
      </c>
      <c r="EE49" s="93" t="s">
        <v>57</v>
      </c>
      <c r="EF49" s="93" t="s">
        <v>57</v>
      </c>
      <c r="EG49" s="93" t="s">
        <v>57</v>
      </c>
      <c r="EH49" s="93" t="s">
        <v>57</v>
      </c>
      <c r="EI49" s="93" t="s">
        <v>57</v>
      </c>
      <c r="EJ49" s="93" t="s">
        <v>57</v>
      </c>
      <c r="EK49" s="93" t="s">
        <v>57</v>
      </c>
      <c r="EL49" s="93" t="s">
        <v>57</v>
      </c>
      <c r="EM49" s="93" t="s">
        <v>57</v>
      </c>
      <c r="EN49" s="98" t="s">
        <v>1065</v>
      </c>
      <c r="EO49" s="93" t="s">
        <v>57</v>
      </c>
      <c r="EP49" s="93" t="s">
        <v>57</v>
      </c>
      <c r="EQ49" s="93" t="s">
        <v>57</v>
      </c>
      <c r="ER49" s="93" t="s">
        <v>57</v>
      </c>
      <c r="ES49" s="93" t="s">
        <v>57</v>
      </c>
      <c r="ET49" s="93" t="s">
        <v>57</v>
      </c>
      <c r="EU49" s="93" t="s">
        <v>57</v>
      </c>
      <c r="EV49" s="93" t="s">
        <v>57</v>
      </c>
      <c r="EW49" s="93" t="s">
        <v>57</v>
      </c>
      <c r="EX49" s="93" t="s">
        <v>57</v>
      </c>
      <c r="EY49" s="93" t="s">
        <v>57</v>
      </c>
      <c r="EZ49" s="98" t="s">
        <v>1015</v>
      </c>
      <c r="FA49" s="93" t="s">
        <v>57</v>
      </c>
      <c r="FB49" s="93" t="s">
        <v>57</v>
      </c>
      <c r="FC49" s="93" t="s">
        <v>57</v>
      </c>
      <c r="FD49" s="93" t="s">
        <v>57</v>
      </c>
      <c r="FE49" s="93" t="s">
        <v>57</v>
      </c>
      <c r="FF49" s="93" t="s">
        <v>57</v>
      </c>
      <c r="FG49" s="93" t="s">
        <v>57</v>
      </c>
      <c r="FH49" s="93" t="s">
        <v>1017</v>
      </c>
      <c r="FI49" s="93" t="s">
        <v>57</v>
      </c>
      <c r="FJ49" s="93" t="s">
        <v>57</v>
      </c>
      <c r="FK49" s="93" t="s">
        <v>57</v>
      </c>
      <c r="FL49" s="93" t="s">
        <v>57</v>
      </c>
      <c r="FM49" s="93" t="s">
        <v>57</v>
      </c>
      <c r="FN49" s="98" t="s">
        <v>1065</v>
      </c>
      <c r="FO49" s="93" t="s">
        <v>57</v>
      </c>
      <c r="FP49" s="93" t="s">
        <v>57</v>
      </c>
      <c r="FQ49" s="93" t="s">
        <v>57</v>
      </c>
      <c r="FR49" s="93" t="s">
        <v>57</v>
      </c>
      <c r="FS49" s="93" t="s">
        <v>57</v>
      </c>
      <c r="FT49" s="93" t="s">
        <v>57</v>
      </c>
      <c r="FU49" s="93" t="s">
        <v>57</v>
      </c>
      <c r="FV49" s="93" t="s">
        <v>57</v>
      </c>
      <c r="FW49" s="93" t="s">
        <v>57</v>
      </c>
      <c r="FX49" s="93" t="s">
        <v>57</v>
      </c>
      <c r="FY49" s="98" t="s">
        <v>1065</v>
      </c>
      <c r="FZ49" s="98" t="s">
        <v>1065</v>
      </c>
      <c r="GA49" s="93" t="s">
        <v>57</v>
      </c>
      <c r="GB49" s="93" t="s">
        <v>57</v>
      </c>
      <c r="GC49" s="93" t="s">
        <v>57</v>
      </c>
      <c r="GD49" s="93" t="s">
        <v>57</v>
      </c>
      <c r="GE49" s="93" t="s">
        <v>57</v>
      </c>
      <c r="GF49" s="93" t="s">
        <v>57</v>
      </c>
      <c r="GG49" s="93" t="s">
        <v>57</v>
      </c>
      <c r="GH49" s="93" t="s">
        <v>57</v>
      </c>
      <c r="GI49" s="93" t="s">
        <v>57</v>
      </c>
      <c r="GJ49" s="93" t="s">
        <v>57</v>
      </c>
      <c r="GK49" s="93" t="s">
        <v>57</v>
      </c>
      <c r="GL49" s="93" t="s">
        <v>57</v>
      </c>
      <c r="GM49" s="93" t="s">
        <v>57</v>
      </c>
      <c r="GN49" s="93" t="s">
        <v>57</v>
      </c>
      <c r="GO49" s="93" t="s">
        <v>57</v>
      </c>
      <c r="GP49" s="93" t="s">
        <v>57</v>
      </c>
      <c r="GQ49" s="93" t="s">
        <v>57</v>
      </c>
      <c r="GR49" s="93" t="s">
        <v>57</v>
      </c>
      <c r="GS49" s="93" t="s">
        <v>57</v>
      </c>
      <c r="GT49" s="93" t="s">
        <v>57</v>
      </c>
      <c r="GU49" s="93" t="s">
        <v>57</v>
      </c>
      <c r="GV49" s="93" t="s">
        <v>57</v>
      </c>
      <c r="GW49" s="93" t="s">
        <v>57</v>
      </c>
      <c r="GX49" s="93" t="s">
        <v>57</v>
      </c>
      <c r="GY49" s="93" t="s">
        <v>57</v>
      </c>
      <c r="GZ49" s="93" t="s">
        <v>57</v>
      </c>
      <c r="HA49" s="93" t="s">
        <v>57</v>
      </c>
      <c r="HB49" s="93" t="s">
        <v>57</v>
      </c>
      <c r="HC49" s="93" t="s">
        <v>57</v>
      </c>
      <c r="HD49" s="93" t="s">
        <v>57</v>
      </c>
      <c r="HE49" s="93" t="s">
        <v>57</v>
      </c>
      <c r="HF49" s="93" t="s">
        <v>57</v>
      </c>
      <c r="HG49" s="93" t="s">
        <v>57</v>
      </c>
      <c r="HH49" s="93" t="s">
        <v>57</v>
      </c>
      <c r="HI49" s="93" t="s">
        <v>57</v>
      </c>
      <c r="HJ49" s="93" t="s">
        <v>57</v>
      </c>
      <c r="HK49" s="93" t="s">
        <v>57</v>
      </c>
      <c r="HL49" s="93" t="s">
        <v>57</v>
      </c>
      <c r="HM49" s="93" t="s">
        <v>57</v>
      </c>
      <c r="HN49" s="93" t="s">
        <v>57</v>
      </c>
      <c r="HO49" s="93" t="s">
        <v>57</v>
      </c>
      <c r="HP49" s="93" t="s">
        <v>57</v>
      </c>
      <c r="HQ49" s="93" t="s">
        <v>57</v>
      </c>
      <c r="HR49" s="93" t="s">
        <v>57</v>
      </c>
      <c r="HS49" s="93" t="s">
        <v>57</v>
      </c>
      <c r="HT49" s="93" t="s">
        <v>57</v>
      </c>
      <c r="HU49" s="93" t="s">
        <v>57</v>
      </c>
      <c r="HV49" s="93" t="s">
        <v>57</v>
      </c>
      <c r="HW49" s="93" t="s">
        <v>57</v>
      </c>
      <c r="HX49" s="93" t="s">
        <v>57</v>
      </c>
      <c r="HY49" s="93" t="s">
        <v>57</v>
      </c>
      <c r="HZ49" s="93" t="s">
        <v>57</v>
      </c>
      <c r="IA49" s="93" t="s">
        <v>57</v>
      </c>
      <c r="IB49" s="93" t="s">
        <v>57</v>
      </c>
      <c r="IC49" s="93" t="s">
        <v>57</v>
      </c>
      <c r="ID49" s="93" t="s">
        <v>57</v>
      </c>
      <c r="IE49" s="93" t="s">
        <v>57</v>
      </c>
      <c r="IF49" s="93" t="s">
        <v>57</v>
      </c>
      <c r="IG49" s="93" t="s">
        <v>57</v>
      </c>
      <c r="IH49" s="93" t="s">
        <v>57</v>
      </c>
      <c r="II49" s="93" t="s">
        <v>57</v>
      </c>
      <c r="IJ49" s="93" t="s">
        <v>57</v>
      </c>
      <c r="IK49" s="93" t="s">
        <v>57</v>
      </c>
      <c r="IL49" s="93" t="s">
        <v>57</v>
      </c>
      <c r="IM49" s="93" t="s">
        <v>57</v>
      </c>
      <c r="IN49" s="93" t="s">
        <v>57</v>
      </c>
      <c r="IO49" s="93" t="s">
        <v>57</v>
      </c>
      <c r="IP49" s="93" t="s">
        <v>57</v>
      </c>
      <c r="IQ49" s="93" t="s">
        <v>57</v>
      </c>
      <c r="IR49" s="93" t="s">
        <v>57</v>
      </c>
      <c r="IS49" s="93" t="s">
        <v>57</v>
      </c>
      <c r="IT49" s="93" t="s">
        <v>57</v>
      </c>
      <c r="IU49" s="93" t="s">
        <v>57</v>
      </c>
      <c r="IV49" s="93" t="s">
        <v>57</v>
      </c>
    </row>
    <row r="50" spans="1:256" ht="21" customHeight="1" x14ac:dyDescent="0.2">
      <c r="A50" s="97" t="s">
        <v>87</v>
      </c>
      <c r="B50" s="93" t="s">
        <v>57</v>
      </c>
      <c r="C50" s="93" t="s">
        <v>57</v>
      </c>
      <c r="D50" s="93" t="s">
        <v>57</v>
      </c>
      <c r="E50" s="93" t="s">
        <v>57</v>
      </c>
      <c r="F50" s="93" t="s">
        <v>57</v>
      </c>
      <c r="G50" s="92" t="s">
        <v>1015</v>
      </c>
      <c r="H50" s="93" t="s">
        <v>57</v>
      </c>
      <c r="I50" s="93" t="s">
        <v>57</v>
      </c>
      <c r="J50" s="93" t="s">
        <v>57</v>
      </c>
      <c r="K50" s="93" t="s">
        <v>57</v>
      </c>
      <c r="L50" s="93" t="s">
        <v>57</v>
      </c>
      <c r="M50" s="93" t="s">
        <v>57</v>
      </c>
      <c r="N50" s="93" t="s">
        <v>57</v>
      </c>
      <c r="O50" s="93" t="s">
        <v>57</v>
      </c>
      <c r="P50" s="93" t="s">
        <v>57</v>
      </c>
      <c r="Q50" s="93" t="s">
        <v>57</v>
      </c>
      <c r="R50" s="93" t="s">
        <v>57</v>
      </c>
      <c r="S50" s="93" t="s">
        <v>57</v>
      </c>
      <c r="T50" s="93" t="s">
        <v>57</v>
      </c>
      <c r="U50" s="93" t="s">
        <v>57</v>
      </c>
      <c r="V50" s="93" t="s">
        <v>57</v>
      </c>
      <c r="W50" s="93" t="s">
        <v>57</v>
      </c>
      <c r="X50" s="93" t="s">
        <v>57</v>
      </c>
      <c r="Y50" s="93" t="s">
        <v>57</v>
      </c>
      <c r="Z50" s="93" t="s">
        <v>57</v>
      </c>
      <c r="AA50" s="93" t="s">
        <v>57</v>
      </c>
      <c r="AB50" s="93" t="s">
        <v>57</v>
      </c>
      <c r="AC50" s="93" t="s">
        <v>57</v>
      </c>
      <c r="AD50" s="93" t="s">
        <v>57</v>
      </c>
      <c r="AE50" s="93" t="s">
        <v>57</v>
      </c>
      <c r="AF50" s="93" t="s">
        <v>57</v>
      </c>
      <c r="AG50" s="93" t="s">
        <v>57</v>
      </c>
      <c r="AH50" s="93" t="s">
        <v>57</v>
      </c>
      <c r="AI50" s="93" t="s">
        <v>57</v>
      </c>
      <c r="AJ50" s="93" t="s">
        <v>57</v>
      </c>
      <c r="AK50" s="93" t="s">
        <v>57</v>
      </c>
      <c r="AL50" s="93" t="s">
        <v>57</v>
      </c>
      <c r="AM50" s="93" t="s">
        <v>57</v>
      </c>
      <c r="AN50" s="93" t="s">
        <v>57</v>
      </c>
      <c r="AO50" s="93" t="s">
        <v>57</v>
      </c>
      <c r="AP50" s="93" t="s">
        <v>57</v>
      </c>
      <c r="AQ50" s="93" t="s">
        <v>57</v>
      </c>
      <c r="AR50" s="93" t="s">
        <v>57</v>
      </c>
      <c r="AS50" s="93" t="s">
        <v>57</v>
      </c>
      <c r="AT50" s="93" t="s">
        <v>57</v>
      </c>
      <c r="AU50" s="93" t="s">
        <v>57</v>
      </c>
      <c r="AV50" s="93" t="s">
        <v>57</v>
      </c>
      <c r="AW50" s="93" t="s">
        <v>57</v>
      </c>
      <c r="AX50" s="93" t="s">
        <v>57</v>
      </c>
      <c r="AY50" s="93" t="s">
        <v>57</v>
      </c>
      <c r="AZ50" s="93" t="s">
        <v>57</v>
      </c>
      <c r="BA50" s="93" t="s">
        <v>57</v>
      </c>
      <c r="BB50" s="93" t="s">
        <v>57</v>
      </c>
      <c r="BC50" s="93" t="s">
        <v>57</v>
      </c>
      <c r="BD50" s="93" t="s">
        <v>57</v>
      </c>
      <c r="BE50" s="93" t="s">
        <v>57</v>
      </c>
      <c r="BF50" s="93" t="s">
        <v>57</v>
      </c>
      <c r="BG50" s="93" t="s">
        <v>57</v>
      </c>
      <c r="BH50" s="93" t="s">
        <v>57</v>
      </c>
      <c r="BI50" s="93" t="s">
        <v>57</v>
      </c>
      <c r="BJ50" s="93" t="s">
        <v>57</v>
      </c>
      <c r="BK50" s="93" t="s">
        <v>57</v>
      </c>
      <c r="BL50" s="93" t="s">
        <v>57</v>
      </c>
      <c r="BM50" s="93" t="s">
        <v>57</v>
      </c>
      <c r="BN50" s="93" t="s">
        <v>57</v>
      </c>
      <c r="BO50" s="93" t="s">
        <v>57</v>
      </c>
      <c r="BP50" s="93" t="s">
        <v>57</v>
      </c>
      <c r="BQ50" s="93" t="s">
        <v>57</v>
      </c>
      <c r="BR50" s="93" t="s">
        <v>57</v>
      </c>
      <c r="BS50" s="93" t="s">
        <v>57</v>
      </c>
      <c r="BT50" s="93" t="s">
        <v>57</v>
      </c>
      <c r="BU50" s="93" t="s">
        <v>57</v>
      </c>
      <c r="BV50" s="93" t="s">
        <v>57</v>
      </c>
      <c r="BW50" s="93" t="s">
        <v>57</v>
      </c>
      <c r="BX50" s="93" t="s">
        <v>57</v>
      </c>
      <c r="BY50" s="93" t="s">
        <v>57</v>
      </c>
      <c r="BZ50" s="93" t="s">
        <v>57</v>
      </c>
      <c r="CA50" s="93" t="s">
        <v>57</v>
      </c>
      <c r="CB50" s="93" t="s">
        <v>57</v>
      </c>
      <c r="CC50" s="93" t="s">
        <v>57</v>
      </c>
      <c r="CD50" s="93" t="s">
        <v>57</v>
      </c>
      <c r="CE50" s="93" t="s">
        <v>57</v>
      </c>
      <c r="CF50" s="93" t="s">
        <v>57</v>
      </c>
      <c r="CG50" s="93" t="s">
        <v>57</v>
      </c>
      <c r="CH50" s="93" t="s">
        <v>57</v>
      </c>
      <c r="CI50" s="93" t="s">
        <v>57</v>
      </c>
      <c r="CJ50" s="93" t="s">
        <v>57</v>
      </c>
      <c r="CK50" s="93" t="s">
        <v>57</v>
      </c>
      <c r="CL50" s="93" t="s">
        <v>57</v>
      </c>
      <c r="CM50" s="93" t="s">
        <v>57</v>
      </c>
      <c r="CN50" s="93" t="s">
        <v>57</v>
      </c>
      <c r="CO50" s="93" t="s">
        <v>57</v>
      </c>
      <c r="CP50" s="93" t="s">
        <v>57</v>
      </c>
      <c r="CQ50" s="92" t="s">
        <v>1015</v>
      </c>
      <c r="CR50" s="92" t="s">
        <v>1015</v>
      </c>
      <c r="CS50" s="93" t="s">
        <v>57</v>
      </c>
      <c r="CT50" s="93" t="s">
        <v>57</v>
      </c>
      <c r="CU50" s="93" t="s">
        <v>57</v>
      </c>
      <c r="CV50" s="93" t="s">
        <v>57</v>
      </c>
      <c r="CW50" s="93" t="s">
        <v>57</v>
      </c>
      <c r="CX50" s="93" t="s">
        <v>57</v>
      </c>
      <c r="CY50" s="93" t="s">
        <v>57</v>
      </c>
      <c r="CZ50" s="93" t="s">
        <v>57</v>
      </c>
      <c r="DA50" s="93" t="s">
        <v>57</v>
      </c>
      <c r="DB50" s="93" t="s">
        <v>57</v>
      </c>
      <c r="DC50" s="93" t="s">
        <v>57</v>
      </c>
      <c r="DD50" s="93" t="s">
        <v>57</v>
      </c>
      <c r="DE50" s="93" t="s">
        <v>57</v>
      </c>
      <c r="DF50" s="93" t="s">
        <v>57</v>
      </c>
      <c r="DG50" s="93" t="s">
        <v>57</v>
      </c>
      <c r="DH50" s="93" t="s">
        <v>57</v>
      </c>
      <c r="DI50" s="93" t="s">
        <v>57</v>
      </c>
      <c r="DJ50" s="93" t="s">
        <v>57</v>
      </c>
      <c r="DK50" s="93" t="s">
        <v>57</v>
      </c>
      <c r="DL50" s="93" t="s">
        <v>57</v>
      </c>
      <c r="DM50" s="93" t="s">
        <v>57</v>
      </c>
      <c r="DN50" s="93" t="s">
        <v>57</v>
      </c>
      <c r="DO50" s="93" t="s">
        <v>57</v>
      </c>
      <c r="DP50" s="93" t="s">
        <v>57</v>
      </c>
      <c r="DQ50" s="93" t="s">
        <v>57</v>
      </c>
      <c r="DR50" s="93" t="s">
        <v>57</v>
      </c>
      <c r="DS50" s="93" t="s">
        <v>57</v>
      </c>
      <c r="DT50" s="93" t="s">
        <v>57</v>
      </c>
      <c r="DU50" s="93" t="s">
        <v>57</v>
      </c>
      <c r="DV50" s="93" t="s">
        <v>57</v>
      </c>
      <c r="DW50" s="93" t="s">
        <v>57</v>
      </c>
      <c r="DX50" s="93" t="s">
        <v>57</v>
      </c>
      <c r="DY50" s="93" t="s">
        <v>57</v>
      </c>
      <c r="DZ50" s="93" t="s">
        <v>57</v>
      </c>
      <c r="EA50" s="93" t="s">
        <v>57</v>
      </c>
      <c r="EB50" s="93" t="s">
        <v>57</v>
      </c>
      <c r="EC50" s="93" t="s">
        <v>57</v>
      </c>
      <c r="ED50" s="93" t="s">
        <v>57</v>
      </c>
      <c r="EE50" s="93" t="s">
        <v>57</v>
      </c>
      <c r="EF50" s="93" t="s">
        <v>57</v>
      </c>
      <c r="EG50" s="93" t="s">
        <v>57</v>
      </c>
      <c r="EH50" s="93" t="s">
        <v>57</v>
      </c>
      <c r="EI50" s="93" t="s">
        <v>57</v>
      </c>
      <c r="EJ50" s="93" t="s">
        <v>57</v>
      </c>
      <c r="EK50" s="93" t="s">
        <v>57</v>
      </c>
      <c r="EL50" s="93" t="s">
        <v>57</v>
      </c>
      <c r="EM50" s="93" t="s">
        <v>57</v>
      </c>
      <c r="EN50" s="93" t="s">
        <v>57</v>
      </c>
      <c r="EO50" s="93" t="s">
        <v>57</v>
      </c>
      <c r="EP50" s="93" t="s">
        <v>57</v>
      </c>
      <c r="EQ50" s="93" t="s">
        <v>57</v>
      </c>
      <c r="ER50" s="93" t="s">
        <v>57</v>
      </c>
      <c r="ES50" s="93" t="s">
        <v>57</v>
      </c>
      <c r="ET50" s="93" t="s">
        <v>57</v>
      </c>
      <c r="EU50" s="93" t="s">
        <v>57</v>
      </c>
      <c r="EV50" s="93" t="s">
        <v>57</v>
      </c>
      <c r="EW50" s="93" t="s">
        <v>57</v>
      </c>
      <c r="EX50" s="93" t="s">
        <v>57</v>
      </c>
      <c r="EY50" s="93" t="s">
        <v>57</v>
      </c>
      <c r="EZ50" s="93" t="s">
        <v>57</v>
      </c>
      <c r="FA50" s="93" t="s">
        <v>57</v>
      </c>
      <c r="FB50" s="93" t="s">
        <v>57</v>
      </c>
      <c r="FC50" s="93" t="s">
        <v>57</v>
      </c>
      <c r="FD50" s="93" t="s">
        <v>57</v>
      </c>
      <c r="FE50" s="93" t="s">
        <v>57</v>
      </c>
      <c r="FF50" s="93" t="s">
        <v>57</v>
      </c>
      <c r="FG50" s="93" t="s">
        <v>57</v>
      </c>
      <c r="FH50" s="93" t="s">
        <v>57</v>
      </c>
      <c r="FI50" s="93" t="s">
        <v>57</v>
      </c>
      <c r="FJ50" s="98" t="s">
        <v>1016</v>
      </c>
      <c r="FK50" s="93" t="s">
        <v>57</v>
      </c>
      <c r="FL50" s="93" t="s">
        <v>57</v>
      </c>
      <c r="FM50" s="93" t="s">
        <v>57</v>
      </c>
      <c r="FN50" s="93" t="s">
        <v>57</v>
      </c>
      <c r="FO50" s="98" t="s">
        <v>1015</v>
      </c>
      <c r="FP50" s="93" t="s">
        <v>57</v>
      </c>
      <c r="FQ50" s="93" t="s">
        <v>57</v>
      </c>
      <c r="FR50" s="98" t="s">
        <v>1015</v>
      </c>
      <c r="FS50" s="93" t="s">
        <v>57</v>
      </c>
      <c r="FT50" s="93" t="s">
        <v>57</v>
      </c>
      <c r="FU50" s="93" t="s">
        <v>57</v>
      </c>
      <c r="FV50" s="93" t="s">
        <v>57</v>
      </c>
      <c r="FW50" s="93" t="s">
        <v>57</v>
      </c>
      <c r="FX50" s="93" t="s">
        <v>57</v>
      </c>
      <c r="FY50" s="93" t="s">
        <v>57</v>
      </c>
      <c r="FZ50" s="93" t="s">
        <v>57</v>
      </c>
      <c r="GA50" s="93" t="s">
        <v>57</v>
      </c>
      <c r="GB50" s="93" t="s">
        <v>57</v>
      </c>
      <c r="GC50" s="93" t="s">
        <v>57</v>
      </c>
      <c r="GD50" s="93" t="s">
        <v>57</v>
      </c>
      <c r="GE50" s="93" t="s">
        <v>57</v>
      </c>
      <c r="GF50" s="93" t="s">
        <v>57</v>
      </c>
      <c r="GG50" s="93" t="s">
        <v>57</v>
      </c>
      <c r="GH50" s="93" t="s">
        <v>57</v>
      </c>
      <c r="GI50" s="93" t="s">
        <v>57</v>
      </c>
      <c r="GJ50" s="93" t="s">
        <v>57</v>
      </c>
      <c r="GK50" s="93" t="s">
        <v>57</v>
      </c>
      <c r="GL50" s="93" t="s">
        <v>57</v>
      </c>
      <c r="GM50" s="93" t="s">
        <v>57</v>
      </c>
      <c r="GN50" s="93" t="s">
        <v>57</v>
      </c>
      <c r="GO50" s="93" t="s">
        <v>57</v>
      </c>
      <c r="GP50" s="93" t="s">
        <v>57</v>
      </c>
      <c r="GQ50" s="93" t="s">
        <v>57</v>
      </c>
      <c r="GR50" s="93" t="s">
        <v>57</v>
      </c>
      <c r="GS50" s="93" t="s">
        <v>57</v>
      </c>
      <c r="GT50" s="93" t="s">
        <v>57</v>
      </c>
      <c r="GU50" s="93" t="s">
        <v>57</v>
      </c>
      <c r="GV50" s="93" t="s">
        <v>57</v>
      </c>
      <c r="GW50" s="93" t="s">
        <v>57</v>
      </c>
      <c r="GX50" s="93" t="s">
        <v>57</v>
      </c>
      <c r="GY50" s="93" t="s">
        <v>57</v>
      </c>
      <c r="GZ50" s="93" t="s">
        <v>57</v>
      </c>
      <c r="HA50" s="93" t="s">
        <v>57</v>
      </c>
      <c r="HB50" s="93" t="s">
        <v>57</v>
      </c>
      <c r="HC50" s="93" t="s">
        <v>57</v>
      </c>
      <c r="HD50" s="93" t="s">
        <v>57</v>
      </c>
      <c r="HE50" s="93" t="s">
        <v>57</v>
      </c>
      <c r="HF50" s="93" t="s">
        <v>57</v>
      </c>
      <c r="HG50" s="93" t="s">
        <v>57</v>
      </c>
      <c r="HH50" s="93" t="s">
        <v>57</v>
      </c>
      <c r="HI50" s="93" t="s">
        <v>57</v>
      </c>
      <c r="HJ50" s="93" t="s">
        <v>57</v>
      </c>
      <c r="HK50" s="93" t="s">
        <v>57</v>
      </c>
      <c r="HL50" s="93" t="s">
        <v>57</v>
      </c>
      <c r="HM50" s="93" t="s">
        <v>57</v>
      </c>
      <c r="HN50" s="93" t="s">
        <v>57</v>
      </c>
      <c r="HO50" s="93" t="s">
        <v>57</v>
      </c>
      <c r="HP50" s="93" t="s">
        <v>57</v>
      </c>
      <c r="HQ50" s="93" t="s">
        <v>57</v>
      </c>
      <c r="HR50" s="93" t="s">
        <v>57</v>
      </c>
      <c r="HS50" s="93" t="s">
        <v>57</v>
      </c>
      <c r="HT50" s="93" t="s">
        <v>57</v>
      </c>
      <c r="HU50" s="93" t="s">
        <v>57</v>
      </c>
      <c r="HV50" s="93" t="s">
        <v>57</v>
      </c>
      <c r="HW50" s="93" t="s">
        <v>57</v>
      </c>
      <c r="HX50" s="93" t="s">
        <v>57</v>
      </c>
      <c r="HY50" s="93" t="s">
        <v>57</v>
      </c>
      <c r="HZ50" s="93" t="s">
        <v>57</v>
      </c>
      <c r="IA50" s="93" t="s">
        <v>57</v>
      </c>
      <c r="IB50" s="93" t="s">
        <v>57</v>
      </c>
      <c r="IC50" s="93" t="s">
        <v>57</v>
      </c>
      <c r="ID50" s="93" t="s">
        <v>57</v>
      </c>
      <c r="IE50" s="93" t="s">
        <v>57</v>
      </c>
      <c r="IF50" s="93" t="s">
        <v>57</v>
      </c>
      <c r="IG50" s="93" t="s">
        <v>57</v>
      </c>
      <c r="IH50" s="93" t="s">
        <v>57</v>
      </c>
      <c r="II50" s="93" t="s">
        <v>57</v>
      </c>
      <c r="IJ50" s="93" t="s">
        <v>57</v>
      </c>
      <c r="IK50" s="93" t="s">
        <v>57</v>
      </c>
      <c r="IL50" s="93" t="s">
        <v>57</v>
      </c>
      <c r="IM50" s="93" t="s">
        <v>57</v>
      </c>
      <c r="IN50" s="93" t="s">
        <v>57</v>
      </c>
      <c r="IO50" s="93" t="s">
        <v>57</v>
      </c>
      <c r="IP50" s="93" t="s">
        <v>57</v>
      </c>
      <c r="IQ50" s="93" t="s">
        <v>57</v>
      </c>
      <c r="IR50" s="93" t="s">
        <v>57</v>
      </c>
      <c r="IS50" s="93" t="s">
        <v>57</v>
      </c>
      <c r="IT50" s="93" t="s">
        <v>57</v>
      </c>
      <c r="IU50" s="93" t="s">
        <v>57</v>
      </c>
      <c r="IV50" s="93" t="s">
        <v>57</v>
      </c>
    </row>
    <row r="51" spans="1:256" ht="21" customHeight="1" x14ac:dyDescent="0.2">
      <c r="A51" s="96" t="s">
        <v>89</v>
      </c>
      <c r="B51" s="93" t="s">
        <v>57</v>
      </c>
      <c r="C51" s="93" t="s">
        <v>57</v>
      </c>
      <c r="D51" s="92" t="s">
        <v>1015</v>
      </c>
      <c r="E51" s="92" t="s">
        <v>1015</v>
      </c>
      <c r="F51" s="92" t="s">
        <v>1015</v>
      </c>
      <c r="G51" s="92" t="s">
        <v>1015</v>
      </c>
      <c r="H51" s="92" t="s">
        <v>1015</v>
      </c>
      <c r="I51" s="93" t="s">
        <v>57</v>
      </c>
      <c r="J51" s="93" t="s">
        <v>57</v>
      </c>
      <c r="K51" s="93" t="s">
        <v>57</v>
      </c>
      <c r="L51" s="92" t="s">
        <v>1015</v>
      </c>
      <c r="M51" s="92" t="s">
        <v>1015</v>
      </c>
      <c r="N51" s="92" t="s">
        <v>1015</v>
      </c>
      <c r="O51" s="93" t="s">
        <v>57</v>
      </c>
      <c r="P51" s="92" t="s">
        <v>1015</v>
      </c>
      <c r="Q51" s="92" t="s">
        <v>1015</v>
      </c>
      <c r="R51" s="93" t="s">
        <v>57</v>
      </c>
      <c r="S51" s="93" t="s">
        <v>57</v>
      </c>
      <c r="T51" s="92" t="s">
        <v>1015</v>
      </c>
      <c r="U51" s="92" t="s">
        <v>1015</v>
      </c>
      <c r="V51" s="92" t="s">
        <v>1015</v>
      </c>
      <c r="W51" s="92" t="s">
        <v>1015</v>
      </c>
      <c r="X51" s="93" t="s">
        <v>57</v>
      </c>
      <c r="Y51" s="93" t="s">
        <v>57</v>
      </c>
      <c r="Z51" s="93" t="s">
        <v>57</v>
      </c>
      <c r="AA51" s="93" t="s">
        <v>57</v>
      </c>
      <c r="AB51" s="93" t="s">
        <v>57</v>
      </c>
      <c r="AC51" s="93" t="s">
        <v>57</v>
      </c>
      <c r="AD51" s="92" t="s">
        <v>1015</v>
      </c>
      <c r="AE51" s="93" t="s">
        <v>57</v>
      </c>
      <c r="AF51" s="92" t="s">
        <v>1015</v>
      </c>
      <c r="AG51" s="92" t="s">
        <v>1015</v>
      </c>
      <c r="AH51" s="93" t="s">
        <v>57</v>
      </c>
      <c r="AI51" s="93" t="s">
        <v>57</v>
      </c>
      <c r="AJ51" s="93" t="s">
        <v>57</v>
      </c>
      <c r="AK51" s="92" t="s">
        <v>1015</v>
      </c>
      <c r="AL51" s="93" t="s">
        <v>57</v>
      </c>
      <c r="AM51" s="92" t="s">
        <v>1015</v>
      </c>
      <c r="AN51" s="92" t="s">
        <v>1015</v>
      </c>
      <c r="AO51" s="92" t="s">
        <v>1015</v>
      </c>
      <c r="AP51" s="93" t="s">
        <v>57</v>
      </c>
      <c r="AQ51" s="93" t="s">
        <v>57</v>
      </c>
      <c r="AR51" s="92" t="s">
        <v>1015</v>
      </c>
      <c r="AS51" s="93" t="s">
        <v>57</v>
      </c>
      <c r="AT51" s="93" t="s">
        <v>57</v>
      </c>
      <c r="AU51" s="92" t="s">
        <v>1015</v>
      </c>
      <c r="AV51" s="93" t="s">
        <v>57</v>
      </c>
      <c r="AW51" s="92" t="s">
        <v>1015</v>
      </c>
      <c r="AX51" s="92" t="s">
        <v>1015</v>
      </c>
      <c r="AY51" s="93" t="s">
        <v>57</v>
      </c>
      <c r="AZ51" s="92" t="s">
        <v>1015</v>
      </c>
      <c r="BA51" s="93" t="s">
        <v>57</v>
      </c>
      <c r="BB51" s="93" t="s">
        <v>57</v>
      </c>
      <c r="BC51" s="93" t="s">
        <v>57</v>
      </c>
      <c r="BD51" s="93" t="s">
        <v>57</v>
      </c>
      <c r="BE51" s="92" t="s">
        <v>1015</v>
      </c>
      <c r="BF51" s="93" t="s">
        <v>57</v>
      </c>
      <c r="BG51" s="92" t="s">
        <v>1015</v>
      </c>
      <c r="BH51" s="92" t="s">
        <v>1015</v>
      </c>
      <c r="BI51" s="92" t="s">
        <v>1015</v>
      </c>
      <c r="BJ51" s="93" t="s">
        <v>57</v>
      </c>
      <c r="BK51" s="93" t="s">
        <v>57</v>
      </c>
      <c r="BL51" s="92" t="s">
        <v>1015</v>
      </c>
      <c r="BM51" s="92" t="s">
        <v>1015</v>
      </c>
      <c r="BN51" s="92" t="s">
        <v>1015</v>
      </c>
      <c r="BO51" s="92" t="s">
        <v>1015</v>
      </c>
      <c r="BP51" s="93" t="s">
        <v>57</v>
      </c>
      <c r="BQ51" s="93" t="s">
        <v>57</v>
      </c>
      <c r="BR51" s="93" t="s">
        <v>57</v>
      </c>
      <c r="BS51" s="93" t="s">
        <v>57</v>
      </c>
      <c r="BT51" s="92" t="s">
        <v>1015</v>
      </c>
      <c r="BU51" s="93" t="s">
        <v>57</v>
      </c>
      <c r="BV51" s="93" t="s">
        <v>57</v>
      </c>
      <c r="BW51" s="92" t="s">
        <v>1015</v>
      </c>
      <c r="BX51" s="93" t="s">
        <v>57</v>
      </c>
      <c r="BY51" s="93" t="s">
        <v>57</v>
      </c>
      <c r="BZ51" s="93" t="s">
        <v>57</v>
      </c>
      <c r="CA51" s="92" t="s">
        <v>1015</v>
      </c>
      <c r="CB51" s="92" t="s">
        <v>1015</v>
      </c>
      <c r="CC51" s="93" t="s">
        <v>57</v>
      </c>
      <c r="CD51" s="93" t="s">
        <v>57</v>
      </c>
      <c r="CE51" s="92" t="s">
        <v>1015</v>
      </c>
      <c r="CF51" s="92" t="s">
        <v>1015</v>
      </c>
      <c r="CG51" s="92" t="s">
        <v>1015</v>
      </c>
      <c r="CH51" s="92" t="s">
        <v>1015</v>
      </c>
      <c r="CI51" s="93" t="s">
        <v>57</v>
      </c>
      <c r="CJ51" s="93" t="s">
        <v>57</v>
      </c>
      <c r="CK51" s="92" t="s">
        <v>1015</v>
      </c>
      <c r="CL51" s="92" t="s">
        <v>1015</v>
      </c>
      <c r="CM51" s="92" t="s">
        <v>1015</v>
      </c>
      <c r="CN51" s="92" t="s">
        <v>1015</v>
      </c>
      <c r="CO51" s="93" t="s">
        <v>57</v>
      </c>
      <c r="CP51" s="92" t="s">
        <v>1015</v>
      </c>
      <c r="CQ51" s="92" t="s">
        <v>1015</v>
      </c>
      <c r="CR51" s="92" t="s">
        <v>1015</v>
      </c>
      <c r="CS51" s="93" t="s">
        <v>57</v>
      </c>
      <c r="CT51" s="93" t="s">
        <v>57</v>
      </c>
      <c r="CU51" s="93" t="s">
        <v>57</v>
      </c>
      <c r="CV51" s="92" t="s">
        <v>1015</v>
      </c>
      <c r="CW51" s="93" t="s">
        <v>57</v>
      </c>
      <c r="CX51" s="92" t="s">
        <v>1015</v>
      </c>
      <c r="CY51" s="92" t="s">
        <v>1015</v>
      </c>
      <c r="CZ51" s="93" t="s">
        <v>57</v>
      </c>
      <c r="DA51" s="92" t="s">
        <v>1015</v>
      </c>
      <c r="DB51" s="93" t="s">
        <v>57</v>
      </c>
      <c r="DC51" s="93" t="s">
        <v>57</v>
      </c>
      <c r="DD51" s="93" t="s">
        <v>57</v>
      </c>
      <c r="DE51" s="92" t="s">
        <v>1015</v>
      </c>
      <c r="DF51" s="92" t="s">
        <v>1015</v>
      </c>
      <c r="DG51" s="92" t="s">
        <v>1015</v>
      </c>
      <c r="DH51" s="93" t="s">
        <v>57</v>
      </c>
      <c r="DI51" s="92" t="s">
        <v>1015</v>
      </c>
      <c r="DJ51" s="92" t="s">
        <v>1015</v>
      </c>
      <c r="DK51" s="93" t="s">
        <v>57</v>
      </c>
      <c r="DL51" s="98" t="s">
        <v>1015</v>
      </c>
      <c r="DM51" s="93" t="s">
        <v>57</v>
      </c>
      <c r="DN51" s="93" t="s">
        <v>57</v>
      </c>
      <c r="DO51" s="98" t="s">
        <v>1015</v>
      </c>
      <c r="DP51" s="93" t="s">
        <v>57</v>
      </c>
      <c r="DQ51" s="98" t="s">
        <v>1015</v>
      </c>
      <c r="DR51" s="98" t="s">
        <v>1015</v>
      </c>
      <c r="DS51" s="98" t="s">
        <v>1015</v>
      </c>
      <c r="DT51" s="98" t="s">
        <v>1015</v>
      </c>
      <c r="DU51" s="98" t="s">
        <v>1015</v>
      </c>
      <c r="DV51" s="98" t="s">
        <v>1015</v>
      </c>
      <c r="DW51" s="98" t="s">
        <v>1015</v>
      </c>
      <c r="DX51" s="98" t="s">
        <v>1015</v>
      </c>
      <c r="DY51" s="98" t="s">
        <v>1015</v>
      </c>
      <c r="DZ51" s="98" t="s">
        <v>1015</v>
      </c>
      <c r="EA51" s="98" t="s">
        <v>1015</v>
      </c>
      <c r="EB51" s="93" t="s">
        <v>57</v>
      </c>
      <c r="EC51" s="98" t="s">
        <v>1015</v>
      </c>
      <c r="ED51" s="98" t="s">
        <v>1015</v>
      </c>
      <c r="EE51" s="98" t="s">
        <v>1015</v>
      </c>
      <c r="EF51" s="98" t="s">
        <v>1015</v>
      </c>
      <c r="EG51" s="98" t="s">
        <v>1015</v>
      </c>
      <c r="EH51" s="93" t="s">
        <v>57</v>
      </c>
      <c r="EI51" s="93" t="s">
        <v>57</v>
      </c>
      <c r="EJ51" s="93" t="s">
        <v>57</v>
      </c>
      <c r="EK51" s="98" t="s">
        <v>1015</v>
      </c>
      <c r="EL51" s="93" t="s">
        <v>57</v>
      </c>
      <c r="EM51" s="98" t="s">
        <v>1015</v>
      </c>
      <c r="EN51" s="98" t="s">
        <v>1015</v>
      </c>
      <c r="EO51" s="98" t="s">
        <v>1015</v>
      </c>
      <c r="EP51" s="98" t="s">
        <v>1015</v>
      </c>
      <c r="EQ51" s="98" t="s">
        <v>1015</v>
      </c>
      <c r="ER51" s="98" t="s">
        <v>1015</v>
      </c>
      <c r="ES51" s="98" t="s">
        <v>1015</v>
      </c>
      <c r="ET51" s="98" t="s">
        <v>1015</v>
      </c>
      <c r="EU51" s="93" t="s">
        <v>57</v>
      </c>
      <c r="EV51" s="98" t="s">
        <v>1015</v>
      </c>
      <c r="EW51" s="98" t="s">
        <v>1015</v>
      </c>
      <c r="EX51" s="93" t="s">
        <v>57</v>
      </c>
      <c r="EY51" s="98" t="s">
        <v>1015</v>
      </c>
      <c r="EZ51" s="93" t="s">
        <v>57</v>
      </c>
      <c r="FA51" s="98" t="s">
        <v>1016</v>
      </c>
      <c r="FB51" s="93" t="s">
        <v>57</v>
      </c>
      <c r="FC51" s="98" t="s">
        <v>1015</v>
      </c>
      <c r="FD51" s="98" t="s">
        <v>1015</v>
      </c>
      <c r="FE51" s="93" t="s">
        <v>57</v>
      </c>
      <c r="FF51" s="98" t="s">
        <v>1015</v>
      </c>
      <c r="FG51" s="93" t="s">
        <v>57</v>
      </c>
      <c r="FH51" s="98" t="s">
        <v>1015</v>
      </c>
      <c r="FI51" s="93" t="s">
        <v>57</v>
      </c>
      <c r="FJ51" s="93" t="s">
        <v>57</v>
      </c>
      <c r="FK51" s="98" t="s">
        <v>1015</v>
      </c>
      <c r="FL51" s="98" t="s">
        <v>1015</v>
      </c>
      <c r="FM51" s="98" t="s">
        <v>1015</v>
      </c>
      <c r="FN51" s="93" t="s">
        <v>57</v>
      </c>
      <c r="FO51" s="98" t="s">
        <v>1015</v>
      </c>
      <c r="FP51" s="93" t="s">
        <v>57</v>
      </c>
      <c r="FQ51" s="93" t="s">
        <v>57</v>
      </c>
      <c r="FR51" s="98" t="s">
        <v>1015</v>
      </c>
      <c r="FS51" s="93" t="s">
        <v>57</v>
      </c>
      <c r="FT51" s="93" t="s">
        <v>57</v>
      </c>
      <c r="FU51" s="93" t="s">
        <v>57</v>
      </c>
      <c r="FV51" s="93" t="s">
        <v>57</v>
      </c>
      <c r="FW51" s="98" t="s">
        <v>1015</v>
      </c>
      <c r="FX51" s="98" t="s">
        <v>1015</v>
      </c>
      <c r="FY51" s="93" t="s">
        <v>57</v>
      </c>
      <c r="FZ51" s="93" t="s">
        <v>57</v>
      </c>
      <c r="GA51" s="93" t="s">
        <v>57</v>
      </c>
      <c r="GB51" s="93" t="s">
        <v>57</v>
      </c>
      <c r="GC51" s="93" t="s">
        <v>57</v>
      </c>
      <c r="GD51" s="98" t="s">
        <v>1015</v>
      </c>
      <c r="GE51" s="98" t="s">
        <v>1015</v>
      </c>
      <c r="GF51" s="98" t="s">
        <v>1015</v>
      </c>
      <c r="GG51" s="98" t="s">
        <v>1015</v>
      </c>
      <c r="GH51" s="93" t="s">
        <v>57</v>
      </c>
      <c r="GI51" s="98" t="s">
        <v>1015</v>
      </c>
      <c r="GJ51" s="98" t="s">
        <v>1015</v>
      </c>
      <c r="GK51" s="98" t="s">
        <v>1015</v>
      </c>
      <c r="GL51" s="98" t="s">
        <v>1015</v>
      </c>
      <c r="GM51" s="93" t="s">
        <v>57</v>
      </c>
      <c r="GN51" s="93" t="s">
        <v>57</v>
      </c>
      <c r="GO51" s="98" t="s">
        <v>1015</v>
      </c>
      <c r="GP51" s="93" t="s">
        <v>57</v>
      </c>
      <c r="GQ51" s="93" t="s">
        <v>57</v>
      </c>
      <c r="GR51" s="93" t="s">
        <v>57</v>
      </c>
      <c r="GS51" s="93" t="s">
        <v>57</v>
      </c>
      <c r="GT51" s="93" t="s">
        <v>57</v>
      </c>
      <c r="GU51" s="98" t="s">
        <v>1015</v>
      </c>
      <c r="GV51" s="93" t="s">
        <v>57</v>
      </c>
      <c r="GW51" s="93" t="s">
        <v>57</v>
      </c>
      <c r="GX51" s="93" t="s">
        <v>57</v>
      </c>
      <c r="GY51" s="93" t="s">
        <v>57</v>
      </c>
      <c r="GZ51" s="93" t="s">
        <v>57</v>
      </c>
      <c r="HA51" s="93" t="s">
        <v>57</v>
      </c>
      <c r="HB51" s="93" t="s">
        <v>57</v>
      </c>
      <c r="HC51" s="93" t="s">
        <v>57</v>
      </c>
      <c r="HD51" s="93" t="s">
        <v>57</v>
      </c>
      <c r="HE51" s="93" t="s">
        <v>57</v>
      </c>
      <c r="HF51" s="93" t="s">
        <v>57</v>
      </c>
      <c r="HG51" s="93" t="s">
        <v>57</v>
      </c>
      <c r="HH51" s="93" t="s">
        <v>57</v>
      </c>
      <c r="HI51" s="93" t="s">
        <v>57</v>
      </c>
      <c r="HJ51" s="93" t="s">
        <v>57</v>
      </c>
      <c r="HK51" s="93" t="s">
        <v>57</v>
      </c>
      <c r="HL51" s="93" t="s">
        <v>57</v>
      </c>
      <c r="HM51" s="93" t="s">
        <v>57</v>
      </c>
      <c r="HN51" s="93" t="s">
        <v>57</v>
      </c>
      <c r="HO51" s="93" t="s">
        <v>57</v>
      </c>
      <c r="HP51" s="93" t="s">
        <v>57</v>
      </c>
      <c r="HQ51" s="93" t="s">
        <v>57</v>
      </c>
      <c r="HR51" s="93" t="s">
        <v>57</v>
      </c>
      <c r="HS51" s="93" t="s">
        <v>57</v>
      </c>
      <c r="HT51" s="93" t="s">
        <v>57</v>
      </c>
      <c r="HU51" s="93" t="s">
        <v>57</v>
      </c>
      <c r="HV51" s="93" t="s">
        <v>57</v>
      </c>
      <c r="HW51" s="93" t="s">
        <v>57</v>
      </c>
      <c r="HX51" s="93" t="s">
        <v>57</v>
      </c>
      <c r="HY51" s="93" t="s">
        <v>57</v>
      </c>
      <c r="HZ51" s="93" t="s">
        <v>57</v>
      </c>
      <c r="IA51" s="93" t="s">
        <v>57</v>
      </c>
      <c r="IB51" s="93" t="s">
        <v>57</v>
      </c>
      <c r="IC51" s="93" t="s">
        <v>57</v>
      </c>
      <c r="ID51" s="93" t="s">
        <v>57</v>
      </c>
      <c r="IE51" s="93" t="s">
        <v>57</v>
      </c>
      <c r="IF51" s="93" t="s">
        <v>57</v>
      </c>
      <c r="IG51" s="93" t="s">
        <v>57</v>
      </c>
      <c r="IH51" s="93" t="s">
        <v>57</v>
      </c>
      <c r="II51" s="93" t="s">
        <v>57</v>
      </c>
      <c r="IJ51" s="93" t="s">
        <v>57</v>
      </c>
      <c r="IK51" s="93" t="s">
        <v>57</v>
      </c>
      <c r="IL51" s="93" t="s">
        <v>57</v>
      </c>
      <c r="IM51" s="93" t="s">
        <v>57</v>
      </c>
      <c r="IN51" s="93" t="s">
        <v>57</v>
      </c>
      <c r="IO51" s="93" t="s">
        <v>57</v>
      </c>
      <c r="IP51" s="93" t="s">
        <v>57</v>
      </c>
      <c r="IQ51" s="93" t="s">
        <v>57</v>
      </c>
      <c r="IR51" s="93" t="s">
        <v>57</v>
      </c>
      <c r="IS51" s="93" t="s">
        <v>57</v>
      </c>
      <c r="IT51" s="93" t="s">
        <v>57</v>
      </c>
      <c r="IU51" s="93" t="s">
        <v>57</v>
      </c>
      <c r="IV51" s="93" t="s">
        <v>57</v>
      </c>
    </row>
    <row r="52" spans="1:256" ht="21" customHeight="1" x14ac:dyDescent="0.2">
      <c r="A52" s="96" t="s">
        <v>91</v>
      </c>
      <c r="B52" s="93" t="s">
        <v>57</v>
      </c>
      <c r="C52" s="93" t="s">
        <v>57</v>
      </c>
      <c r="D52" s="93" t="s">
        <v>57</v>
      </c>
      <c r="E52" s="93" t="s">
        <v>57</v>
      </c>
      <c r="F52" s="93" t="s">
        <v>57</v>
      </c>
      <c r="G52" s="93" t="s">
        <v>57</v>
      </c>
      <c r="H52" s="93" t="s">
        <v>57</v>
      </c>
      <c r="I52" s="93" t="s">
        <v>57</v>
      </c>
      <c r="J52" s="93" t="s">
        <v>57</v>
      </c>
      <c r="K52" s="93" t="s">
        <v>57</v>
      </c>
      <c r="L52" s="93" t="s">
        <v>57</v>
      </c>
      <c r="M52" s="93" t="s">
        <v>57</v>
      </c>
      <c r="N52" s="93" t="s">
        <v>57</v>
      </c>
      <c r="O52" s="92" t="s">
        <v>1015</v>
      </c>
      <c r="P52" s="93" t="s">
        <v>57</v>
      </c>
      <c r="Q52" s="93" t="s">
        <v>57</v>
      </c>
      <c r="R52" s="93" t="s">
        <v>57</v>
      </c>
      <c r="S52" s="93" t="s">
        <v>57</v>
      </c>
      <c r="T52" s="93" t="s">
        <v>57</v>
      </c>
      <c r="U52" s="93" t="s">
        <v>57</v>
      </c>
      <c r="V52" s="93" t="s">
        <v>57</v>
      </c>
      <c r="W52" s="93" t="s">
        <v>57</v>
      </c>
      <c r="X52" s="93" t="s">
        <v>57</v>
      </c>
      <c r="Y52" s="93" t="s">
        <v>57</v>
      </c>
      <c r="Z52" s="92" t="s">
        <v>1015</v>
      </c>
      <c r="AA52" s="93" t="s">
        <v>57</v>
      </c>
      <c r="AB52" s="93" t="s">
        <v>57</v>
      </c>
      <c r="AC52" s="93" t="s">
        <v>57</v>
      </c>
      <c r="AD52" s="93" t="s">
        <v>57</v>
      </c>
      <c r="AE52" s="93" t="s">
        <v>57</v>
      </c>
      <c r="AF52" s="93" t="s">
        <v>57</v>
      </c>
      <c r="AG52" s="93" t="s">
        <v>57</v>
      </c>
      <c r="AH52" s="93" t="s">
        <v>57</v>
      </c>
      <c r="AI52" s="93" t="s">
        <v>57</v>
      </c>
      <c r="AJ52" s="93" t="s">
        <v>57</v>
      </c>
      <c r="AK52" s="93" t="s">
        <v>57</v>
      </c>
      <c r="AL52" s="93" t="s">
        <v>57</v>
      </c>
      <c r="AM52" s="93" t="s">
        <v>57</v>
      </c>
      <c r="AN52" s="93" t="s">
        <v>57</v>
      </c>
      <c r="AO52" s="89"/>
      <c r="AP52" s="92" t="s">
        <v>1015</v>
      </c>
      <c r="AQ52" s="93" t="s">
        <v>57</v>
      </c>
      <c r="AR52" s="93" t="s">
        <v>57</v>
      </c>
      <c r="AS52" s="93" t="s">
        <v>57</v>
      </c>
      <c r="AT52" s="93" t="s">
        <v>57</v>
      </c>
      <c r="AU52" s="93" t="s">
        <v>57</v>
      </c>
      <c r="AV52" s="93" t="s">
        <v>57</v>
      </c>
      <c r="AW52" s="93" t="s">
        <v>57</v>
      </c>
      <c r="AX52" s="93" t="s">
        <v>57</v>
      </c>
      <c r="AY52" s="93" t="s">
        <v>57</v>
      </c>
      <c r="AZ52" s="93" t="s">
        <v>57</v>
      </c>
      <c r="BA52" s="93" t="s">
        <v>57</v>
      </c>
      <c r="BB52" s="93" t="s">
        <v>57</v>
      </c>
      <c r="BC52" s="93" t="s">
        <v>57</v>
      </c>
      <c r="BD52" s="93" t="s">
        <v>57</v>
      </c>
      <c r="BE52" s="93" t="s">
        <v>57</v>
      </c>
      <c r="BF52" s="93" t="s">
        <v>57</v>
      </c>
      <c r="BG52" s="93" t="s">
        <v>57</v>
      </c>
      <c r="BH52" s="93" t="s">
        <v>57</v>
      </c>
      <c r="BI52" s="93" t="s">
        <v>57</v>
      </c>
      <c r="BJ52" s="92" t="s">
        <v>1015</v>
      </c>
      <c r="BK52" s="93" t="s">
        <v>57</v>
      </c>
      <c r="BL52" s="93" t="s">
        <v>57</v>
      </c>
      <c r="BM52" s="93" t="s">
        <v>57</v>
      </c>
      <c r="BN52" s="93" t="s">
        <v>57</v>
      </c>
      <c r="BO52" s="93" t="s">
        <v>57</v>
      </c>
      <c r="BP52" s="93" t="s">
        <v>57</v>
      </c>
      <c r="BQ52" s="93" t="s">
        <v>57</v>
      </c>
      <c r="BR52" s="93" t="s">
        <v>57</v>
      </c>
      <c r="BS52" s="93" t="s">
        <v>57</v>
      </c>
      <c r="BT52" s="93" t="s">
        <v>57</v>
      </c>
      <c r="BU52" s="93" t="s">
        <v>57</v>
      </c>
      <c r="BV52" s="93" t="s">
        <v>57</v>
      </c>
      <c r="BW52" s="93" t="s">
        <v>57</v>
      </c>
      <c r="BX52" s="93" t="s">
        <v>57</v>
      </c>
      <c r="BY52" s="93" t="s">
        <v>57</v>
      </c>
      <c r="BZ52" s="93" t="s">
        <v>57</v>
      </c>
      <c r="CA52" s="93" t="s">
        <v>57</v>
      </c>
      <c r="CB52" s="93" t="s">
        <v>57</v>
      </c>
      <c r="CC52" s="93" t="s">
        <v>57</v>
      </c>
      <c r="CD52" s="93" t="s">
        <v>57</v>
      </c>
      <c r="CE52" s="93" t="s">
        <v>57</v>
      </c>
      <c r="CF52" s="93" t="s">
        <v>57</v>
      </c>
      <c r="CG52" s="93" t="s">
        <v>57</v>
      </c>
      <c r="CH52" s="93" t="s">
        <v>57</v>
      </c>
      <c r="CI52" s="93" t="s">
        <v>57</v>
      </c>
      <c r="CJ52" s="93" t="s">
        <v>57</v>
      </c>
      <c r="CK52" s="93" t="s">
        <v>57</v>
      </c>
      <c r="CL52" s="93" t="s">
        <v>1016</v>
      </c>
      <c r="CM52" s="93" t="s">
        <v>57</v>
      </c>
      <c r="CN52" s="93" t="s">
        <v>57</v>
      </c>
      <c r="CO52" s="93" t="s">
        <v>57</v>
      </c>
      <c r="CP52" s="93" t="s">
        <v>57</v>
      </c>
      <c r="CQ52" s="93" t="s">
        <v>57</v>
      </c>
      <c r="CR52" s="93" t="s">
        <v>57</v>
      </c>
      <c r="CS52" s="93" t="s">
        <v>57</v>
      </c>
      <c r="CT52" s="93" t="s">
        <v>57</v>
      </c>
      <c r="CU52" s="93" t="s">
        <v>57</v>
      </c>
      <c r="CV52" s="93" t="s">
        <v>57</v>
      </c>
      <c r="CW52" s="93" t="s">
        <v>57</v>
      </c>
      <c r="CX52" s="93" t="s">
        <v>57</v>
      </c>
      <c r="CY52" s="93" t="s">
        <v>57</v>
      </c>
      <c r="CZ52" s="93" t="s">
        <v>57</v>
      </c>
      <c r="DA52" s="93" t="s">
        <v>57</v>
      </c>
      <c r="DB52" s="93" t="s">
        <v>57</v>
      </c>
      <c r="DC52" s="93" t="s">
        <v>1047</v>
      </c>
      <c r="DD52" s="93" t="s">
        <v>57</v>
      </c>
      <c r="DE52" s="93" t="s">
        <v>57</v>
      </c>
      <c r="DF52" s="93" t="s">
        <v>57</v>
      </c>
      <c r="DG52" s="93" t="s">
        <v>57</v>
      </c>
      <c r="DH52" s="93" t="s">
        <v>57</v>
      </c>
      <c r="DI52" s="93" t="s">
        <v>57</v>
      </c>
      <c r="DJ52" s="93" t="s">
        <v>57</v>
      </c>
      <c r="DK52" s="93" t="s">
        <v>57</v>
      </c>
      <c r="DL52" s="93" t="s">
        <v>57</v>
      </c>
      <c r="DM52" s="93" t="s">
        <v>57</v>
      </c>
      <c r="DN52" s="98" t="s">
        <v>1015</v>
      </c>
      <c r="DO52" s="93" t="s">
        <v>57</v>
      </c>
      <c r="DP52" s="93" t="s">
        <v>57</v>
      </c>
      <c r="DQ52" s="93" t="s">
        <v>57</v>
      </c>
      <c r="DR52" s="93" t="s">
        <v>57</v>
      </c>
      <c r="DS52" s="93" t="s">
        <v>57</v>
      </c>
      <c r="DT52" s="93" t="s">
        <v>57</v>
      </c>
      <c r="DU52" s="93" t="s">
        <v>57</v>
      </c>
      <c r="DV52" s="93" t="s">
        <v>57</v>
      </c>
      <c r="DW52" s="93" t="s">
        <v>57</v>
      </c>
      <c r="DX52" s="93" t="s">
        <v>57</v>
      </c>
      <c r="DY52" s="93" t="s">
        <v>57</v>
      </c>
      <c r="DZ52" s="93" t="s">
        <v>57</v>
      </c>
      <c r="EA52" s="93" t="s">
        <v>57</v>
      </c>
      <c r="EB52" s="93" t="s">
        <v>57</v>
      </c>
      <c r="EC52" s="93" t="s">
        <v>57</v>
      </c>
      <c r="ED52" s="93" t="s">
        <v>57</v>
      </c>
      <c r="EE52" s="93" t="s">
        <v>57</v>
      </c>
      <c r="EF52" s="93" t="s">
        <v>57</v>
      </c>
      <c r="EG52" s="93" t="s">
        <v>57</v>
      </c>
      <c r="EH52" s="93" t="s">
        <v>57</v>
      </c>
      <c r="EI52" s="93" t="s">
        <v>57</v>
      </c>
      <c r="EJ52" s="93" t="s">
        <v>57</v>
      </c>
      <c r="EK52" s="93" t="s">
        <v>57</v>
      </c>
      <c r="EL52" s="93" t="s">
        <v>57</v>
      </c>
      <c r="EM52" s="93" t="s">
        <v>57</v>
      </c>
      <c r="EN52" s="93" t="s">
        <v>57</v>
      </c>
      <c r="EO52" s="93" t="s">
        <v>57</v>
      </c>
      <c r="EP52" s="93" t="s">
        <v>57</v>
      </c>
      <c r="EQ52" s="93" t="s">
        <v>57</v>
      </c>
      <c r="ER52" s="93" t="s">
        <v>57</v>
      </c>
      <c r="ES52" s="93" t="s">
        <v>57</v>
      </c>
      <c r="ET52" s="93" t="s">
        <v>57</v>
      </c>
      <c r="EU52" s="93" t="s">
        <v>57</v>
      </c>
      <c r="EV52" s="93" t="s">
        <v>57</v>
      </c>
      <c r="EW52" s="93" t="s">
        <v>57</v>
      </c>
      <c r="EX52" s="93" t="s">
        <v>57</v>
      </c>
      <c r="EY52" s="93" t="s">
        <v>57</v>
      </c>
      <c r="EZ52" s="93" t="s">
        <v>57</v>
      </c>
      <c r="FA52" s="98" t="s">
        <v>1015</v>
      </c>
      <c r="FB52" s="93" t="s">
        <v>57</v>
      </c>
      <c r="FC52" s="93" t="s">
        <v>57</v>
      </c>
      <c r="FD52" s="93" t="s">
        <v>57</v>
      </c>
      <c r="FE52" s="93" t="s">
        <v>57</v>
      </c>
      <c r="FF52" s="93" t="s">
        <v>57</v>
      </c>
      <c r="FG52" s="93" t="s">
        <v>57</v>
      </c>
      <c r="FH52" s="93" t="s">
        <v>1017</v>
      </c>
      <c r="FI52" s="93" t="s">
        <v>57</v>
      </c>
      <c r="FJ52" s="93" t="s">
        <v>57</v>
      </c>
      <c r="FK52" s="93" t="s">
        <v>57</v>
      </c>
      <c r="FL52" s="93" t="s">
        <v>57</v>
      </c>
      <c r="FM52" s="93" t="s">
        <v>57</v>
      </c>
      <c r="FN52" s="93" t="s">
        <v>57</v>
      </c>
      <c r="FO52" s="93" t="s">
        <v>57</v>
      </c>
      <c r="FP52" s="98" t="s">
        <v>1015</v>
      </c>
      <c r="FQ52" s="93" t="s">
        <v>57</v>
      </c>
      <c r="FR52" s="93" t="s">
        <v>57</v>
      </c>
      <c r="FS52" s="93" t="s">
        <v>57</v>
      </c>
      <c r="FT52" s="93" t="s">
        <v>57</v>
      </c>
      <c r="FU52" s="93" t="s">
        <v>57</v>
      </c>
      <c r="FV52" s="93" t="s">
        <v>57</v>
      </c>
      <c r="FW52" s="93" t="s">
        <v>57</v>
      </c>
      <c r="FX52" s="93" t="s">
        <v>57</v>
      </c>
      <c r="FY52" s="93" t="s">
        <v>57</v>
      </c>
      <c r="FZ52" s="93" t="s">
        <v>57</v>
      </c>
      <c r="GA52" s="93" t="s">
        <v>57</v>
      </c>
      <c r="GB52" s="93" t="s">
        <v>57</v>
      </c>
      <c r="GC52" s="93" t="s">
        <v>57</v>
      </c>
      <c r="GD52" s="93" t="s">
        <v>57</v>
      </c>
      <c r="GE52" s="93" t="s">
        <v>57</v>
      </c>
      <c r="GF52" s="93" t="s">
        <v>57</v>
      </c>
      <c r="GG52" s="93" t="s">
        <v>57</v>
      </c>
      <c r="GH52" s="93" t="s">
        <v>57</v>
      </c>
      <c r="GI52" s="93" t="s">
        <v>57</v>
      </c>
      <c r="GJ52" s="93" t="s">
        <v>57</v>
      </c>
      <c r="GK52" s="93" t="s">
        <v>57</v>
      </c>
      <c r="GL52" s="93" t="s">
        <v>57</v>
      </c>
      <c r="GM52" s="93" t="s">
        <v>57</v>
      </c>
      <c r="GN52" s="93" t="s">
        <v>57</v>
      </c>
      <c r="GO52" s="93" t="s">
        <v>57</v>
      </c>
      <c r="GP52" s="93" t="s">
        <v>57</v>
      </c>
      <c r="GQ52" s="93" t="s">
        <v>57</v>
      </c>
      <c r="GR52" s="93" t="s">
        <v>57</v>
      </c>
      <c r="GS52" s="93" t="s">
        <v>57</v>
      </c>
      <c r="GT52" s="93" t="s">
        <v>57</v>
      </c>
      <c r="GU52" s="98" t="s">
        <v>1016</v>
      </c>
      <c r="GV52" s="93" t="s">
        <v>57</v>
      </c>
      <c r="GW52" s="93" t="s">
        <v>57</v>
      </c>
      <c r="GX52" s="93" t="s">
        <v>57</v>
      </c>
      <c r="GY52" s="93" t="s">
        <v>57</v>
      </c>
      <c r="GZ52" s="93" t="s">
        <v>57</v>
      </c>
      <c r="HA52" s="93" t="s">
        <v>57</v>
      </c>
      <c r="HB52" s="93" t="s">
        <v>57</v>
      </c>
      <c r="HC52" s="93" t="s">
        <v>57</v>
      </c>
      <c r="HD52" s="93" t="s">
        <v>57</v>
      </c>
      <c r="HE52" s="93" t="s">
        <v>57</v>
      </c>
      <c r="HF52" s="93" t="s">
        <v>57</v>
      </c>
      <c r="HG52" s="93" t="s">
        <v>57</v>
      </c>
      <c r="HH52" s="93" t="s">
        <v>57</v>
      </c>
      <c r="HI52" s="93" t="s">
        <v>57</v>
      </c>
      <c r="HJ52" s="93" t="s">
        <v>57</v>
      </c>
      <c r="HK52" s="93" t="s">
        <v>57</v>
      </c>
      <c r="HL52" s="93" t="s">
        <v>57</v>
      </c>
      <c r="HM52" s="93" t="s">
        <v>57</v>
      </c>
      <c r="HN52" s="93" t="s">
        <v>57</v>
      </c>
      <c r="HO52" s="93" t="s">
        <v>57</v>
      </c>
      <c r="HP52" s="93" t="s">
        <v>57</v>
      </c>
      <c r="HQ52" s="93" t="s">
        <v>57</v>
      </c>
      <c r="HR52" s="93" t="s">
        <v>57</v>
      </c>
      <c r="HS52" s="93" t="s">
        <v>57</v>
      </c>
      <c r="HT52" s="93" t="s">
        <v>57</v>
      </c>
      <c r="HU52" s="93" t="s">
        <v>57</v>
      </c>
      <c r="HV52" s="93" t="s">
        <v>57</v>
      </c>
      <c r="HW52" s="93" t="s">
        <v>57</v>
      </c>
      <c r="HX52" s="93" t="s">
        <v>57</v>
      </c>
      <c r="HY52" s="93" t="s">
        <v>57</v>
      </c>
      <c r="HZ52" s="93" t="s">
        <v>57</v>
      </c>
      <c r="IA52" s="93" t="s">
        <v>57</v>
      </c>
      <c r="IB52" s="93" t="s">
        <v>57</v>
      </c>
      <c r="IC52" s="93" t="s">
        <v>57</v>
      </c>
      <c r="ID52" s="93" t="s">
        <v>57</v>
      </c>
      <c r="IE52" s="93" t="s">
        <v>57</v>
      </c>
      <c r="IF52" s="93" t="s">
        <v>57</v>
      </c>
      <c r="IG52" s="93" t="s">
        <v>57</v>
      </c>
      <c r="IH52" s="93" t="s">
        <v>57</v>
      </c>
      <c r="II52" s="93" t="s">
        <v>57</v>
      </c>
      <c r="IJ52" s="93" t="s">
        <v>57</v>
      </c>
      <c r="IK52" s="93" t="s">
        <v>57</v>
      </c>
      <c r="IL52" s="93" t="s">
        <v>57</v>
      </c>
      <c r="IM52" s="93" t="s">
        <v>57</v>
      </c>
      <c r="IN52" s="93" t="s">
        <v>57</v>
      </c>
      <c r="IO52" s="93" t="s">
        <v>57</v>
      </c>
      <c r="IP52" s="93" t="s">
        <v>57</v>
      </c>
      <c r="IQ52" s="93" t="s">
        <v>57</v>
      </c>
      <c r="IR52" s="93" t="s">
        <v>57</v>
      </c>
      <c r="IS52" s="93" t="s">
        <v>57</v>
      </c>
      <c r="IT52" s="93" t="s">
        <v>57</v>
      </c>
      <c r="IU52" s="93" t="s">
        <v>57</v>
      </c>
      <c r="IV52" s="93" t="s">
        <v>57</v>
      </c>
    </row>
    <row r="53" spans="1:256" ht="21" customHeight="1" x14ac:dyDescent="0.2">
      <c r="A53" s="96" t="s">
        <v>1067</v>
      </c>
      <c r="B53" s="93" t="s">
        <v>57</v>
      </c>
      <c r="C53" s="93" t="s">
        <v>57</v>
      </c>
      <c r="D53" s="93" t="s">
        <v>57</v>
      </c>
      <c r="E53" s="93" t="s">
        <v>57</v>
      </c>
      <c r="F53" s="93" t="s">
        <v>57</v>
      </c>
      <c r="G53" s="93" t="s">
        <v>1068</v>
      </c>
      <c r="H53" s="93" t="s">
        <v>1069</v>
      </c>
      <c r="I53" s="93" t="s">
        <v>57</v>
      </c>
      <c r="J53" s="93" t="s">
        <v>57</v>
      </c>
      <c r="K53" s="93" t="s">
        <v>1016</v>
      </c>
      <c r="L53" s="93" t="s">
        <v>1070</v>
      </c>
      <c r="M53" s="93" t="s">
        <v>57</v>
      </c>
      <c r="N53" s="93" t="s">
        <v>57</v>
      </c>
      <c r="O53" s="93" t="s">
        <v>57</v>
      </c>
      <c r="P53" s="93" t="s">
        <v>57</v>
      </c>
      <c r="Q53" s="93" t="s">
        <v>57</v>
      </c>
      <c r="R53" s="98" t="s">
        <v>1068</v>
      </c>
      <c r="S53" s="93" t="s">
        <v>57</v>
      </c>
      <c r="T53" s="93" t="s">
        <v>57</v>
      </c>
      <c r="U53" s="93" t="s">
        <v>57</v>
      </c>
      <c r="V53" s="93" t="s">
        <v>57</v>
      </c>
      <c r="W53" s="93" t="s">
        <v>57</v>
      </c>
      <c r="X53" s="93" t="s">
        <v>1070</v>
      </c>
      <c r="Y53" s="93" t="s">
        <v>57</v>
      </c>
      <c r="Z53" s="93" t="s">
        <v>57</v>
      </c>
      <c r="AA53" s="93" t="s">
        <v>57</v>
      </c>
      <c r="AB53" s="93" t="s">
        <v>57</v>
      </c>
      <c r="AC53" s="93" t="s">
        <v>57</v>
      </c>
      <c r="AD53" s="93" t="s">
        <v>57</v>
      </c>
      <c r="AE53" s="93" t="s">
        <v>57</v>
      </c>
      <c r="AF53" s="93" t="s">
        <v>57</v>
      </c>
      <c r="AG53" s="93" t="s">
        <v>57</v>
      </c>
      <c r="AH53" s="93" t="s">
        <v>57</v>
      </c>
      <c r="AI53" s="93" t="s">
        <v>57</v>
      </c>
      <c r="AJ53" s="93" t="s">
        <v>57</v>
      </c>
      <c r="AK53" s="93" t="s">
        <v>57</v>
      </c>
      <c r="AL53" s="93" t="s">
        <v>57</v>
      </c>
      <c r="AM53" s="93" t="s">
        <v>57</v>
      </c>
      <c r="AN53" s="93" t="s">
        <v>57</v>
      </c>
      <c r="AO53" s="93" t="s">
        <v>57</v>
      </c>
      <c r="AP53" s="93" t="s">
        <v>57</v>
      </c>
      <c r="AQ53" s="93" t="s">
        <v>1068</v>
      </c>
      <c r="AR53" s="93" t="s">
        <v>1068</v>
      </c>
      <c r="AS53" s="93" t="s">
        <v>57</v>
      </c>
      <c r="AT53" s="93" t="s">
        <v>57</v>
      </c>
      <c r="AU53" s="93" t="s">
        <v>57</v>
      </c>
      <c r="AV53" s="93" t="s">
        <v>57</v>
      </c>
      <c r="AW53" s="93" t="s">
        <v>57</v>
      </c>
      <c r="AX53" s="93" t="s">
        <v>57</v>
      </c>
      <c r="AY53" s="93" t="s">
        <v>1071</v>
      </c>
      <c r="AZ53" s="93" t="s">
        <v>57</v>
      </c>
      <c r="BA53" s="93" t="s">
        <v>57</v>
      </c>
      <c r="BB53" s="93" t="s">
        <v>57</v>
      </c>
      <c r="BC53" s="93" t="s">
        <v>57</v>
      </c>
      <c r="BD53" s="93" t="s">
        <v>57</v>
      </c>
      <c r="BE53" s="93" t="s">
        <v>57</v>
      </c>
      <c r="BF53" s="93" t="s">
        <v>1068</v>
      </c>
      <c r="BG53" s="93" t="s">
        <v>57</v>
      </c>
      <c r="BH53" s="93" t="s">
        <v>57</v>
      </c>
      <c r="BI53" s="93" t="s">
        <v>57</v>
      </c>
      <c r="BJ53" s="93" t="s">
        <v>57</v>
      </c>
      <c r="BK53" s="93" t="s">
        <v>57</v>
      </c>
      <c r="BL53" s="93" t="s">
        <v>57</v>
      </c>
      <c r="BM53" s="93" t="s">
        <v>57</v>
      </c>
      <c r="BN53" s="93" t="s">
        <v>57</v>
      </c>
      <c r="BO53" s="93" t="s">
        <v>57</v>
      </c>
      <c r="BP53" s="93" t="s">
        <v>1072</v>
      </c>
      <c r="BQ53" s="89" t="s">
        <v>57</v>
      </c>
      <c r="BR53" s="93" t="s">
        <v>1073</v>
      </c>
      <c r="BS53" s="93" t="s">
        <v>1074</v>
      </c>
      <c r="BT53" s="93" t="s">
        <v>57</v>
      </c>
      <c r="BU53" s="93" t="s">
        <v>57</v>
      </c>
      <c r="BV53" s="93" t="s">
        <v>57</v>
      </c>
      <c r="BW53" s="93" t="s">
        <v>57</v>
      </c>
      <c r="BX53" s="93" t="s">
        <v>57</v>
      </c>
      <c r="BY53" s="93" t="s">
        <v>57</v>
      </c>
      <c r="BZ53" s="93" t="s">
        <v>57</v>
      </c>
      <c r="CA53" s="93" t="s">
        <v>57</v>
      </c>
      <c r="CB53" s="93" t="s">
        <v>1068</v>
      </c>
      <c r="CC53" s="93" t="s">
        <v>57</v>
      </c>
      <c r="CD53" s="93" t="s">
        <v>57</v>
      </c>
      <c r="CE53" s="93" t="s">
        <v>57</v>
      </c>
      <c r="CF53" s="93" t="s">
        <v>1072</v>
      </c>
      <c r="CG53" s="93" t="s">
        <v>1072</v>
      </c>
      <c r="CH53" s="93" t="s">
        <v>1072</v>
      </c>
      <c r="CI53" s="93" t="s">
        <v>1075</v>
      </c>
      <c r="CJ53" s="93" t="s">
        <v>57</v>
      </c>
      <c r="CK53" s="93" t="s">
        <v>57</v>
      </c>
      <c r="CL53" s="93" t="s">
        <v>57</v>
      </c>
      <c r="CM53" s="93" t="s">
        <v>57</v>
      </c>
      <c r="CN53" s="93" t="s">
        <v>57</v>
      </c>
      <c r="CO53" s="93" t="s">
        <v>1074</v>
      </c>
      <c r="CP53" s="93" t="s">
        <v>57</v>
      </c>
      <c r="CQ53" s="93" t="s">
        <v>1068</v>
      </c>
      <c r="CR53" s="93" t="s">
        <v>57</v>
      </c>
      <c r="CS53" s="93" t="s">
        <v>57</v>
      </c>
      <c r="CT53" s="93" t="s">
        <v>57</v>
      </c>
      <c r="CU53" s="93" t="s">
        <v>57</v>
      </c>
      <c r="CV53" s="93" t="s">
        <v>57</v>
      </c>
      <c r="CW53" s="92" t="s">
        <v>1015</v>
      </c>
      <c r="CX53" s="93" t="s">
        <v>57</v>
      </c>
      <c r="CY53" s="93" t="s">
        <v>57</v>
      </c>
      <c r="CZ53" s="93" t="s">
        <v>57</v>
      </c>
      <c r="DA53" s="93" t="s">
        <v>57</v>
      </c>
      <c r="DB53" s="93" t="s">
        <v>57</v>
      </c>
      <c r="DC53" s="93" t="s">
        <v>57</v>
      </c>
      <c r="DD53" s="93" t="s">
        <v>57</v>
      </c>
      <c r="DE53" s="93" t="s">
        <v>1068</v>
      </c>
      <c r="DF53" s="93" t="s">
        <v>57</v>
      </c>
      <c r="DG53" s="93" t="s">
        <v>57</v>
      </c>
      <c r="DH53" s="93" t="s">
        <v>57</v>
      </c>
      <c r="DI53" s="93" t="s">
        <v>57</v>
      </c>
      <c r="DJ53" s="93" t="s">
        <v>57</v>
      </c>
      <c r="DK53" s="98" t="s">
        <v>94</v>
      </c>
      <c r="DL53" s="93" t="s">
        <v>57</v>
      </c>
      <c r="DM53" s="93" t="s">
        <v>57</v>
      </c>
      <c r="DN53" s="93" t="s">
        <v>57</v>
      </c>
      <c r="DO53" s="93" t="s">
        <v>57</v>
      </c>
      <c r="DP53" s="93" t="s">
        <v>57</v>
      </c>
      <c r="DQ53" s="93" t="s">
        <v>57</v>
      </c>
      <c r="DR53" s="93" t="s">
        <v>57</v>
      </c>
      <c r="DS53" s="93" t="s">
        <v>57</v>
      </c>
      <c r="DT53" s="93" t="s">
        <v>57</v>
      </c>
      <c r="DU53" s="93" t="s">
        <v>57</v>
      </c>
      <c r="DV53" s="93" t="s">
        <v>57</v>
      </c>
      <c r="DW53" s="93" t="s">
        <v>57</v>
      </c>
      <c r="DX53" s="93" t="s">
        <v>57</v>
      </c>
      <c r="DY53" s="93" t="s">
        <v>57</v>
      </c>
      <c r="DZ53" s="93" t="s">
        <v>57</v>
      </c>
      <c r="EA53" s="93" t="s">
        <v>57</v>
      </c>
      <c r="EB53" s="93" t="s">
        <v>57</v>
      </c>
      <c r="EC53" s="93" t="s">
        <v>57</v>
      </c>
      <c r="ED53" s="98" t="s">
        <v>1068</v>
      </c>
      <c r="EE53" s="98" t="s">
        <v>1068</v>
      </c>
      <c r="EF53" s="98" t="s">
        <v>1068</v>
      </c>
      <c r="EG53" s="93" t="s">
        <v>57</v>
      </c>
      <c r="EH53" s="93" t="s">
        <v>57</v>
      </c>
      <c r="EI53" s="93" t="s">
        <v>57</v>
      </c>
      <c r="EJ53" s="98" t="s">
        <v>1072</v>
      </c>
      <c r="EK53" s="93" t="s">
        <v>57</v>
      </c>
      <c r="EL53" s="93" t="s">
        <v>57</v>
      </c>
      <c r="EM53" s="93" t="s">
        <v>57</v>
      </c>
      <c r="EN53" s="93" t="s">
        <v>57</v>
      </c>
      <c r="EO53" s="93" t="s">
        <v>57</v>
      </c>
      <c r="EP53" s="93" t="s">
        <v>57</v>
      </c>
      <c r="EQ53" s="93" t="s">
        <v>57</v>
      </c>
      <c r="ER53" s="93" t="s">
        <v>57</v>
      </c>
      <c r="ES53" s="93" t="s">
        <v>57</v>
      </c>
      <c r="ET53" s="93" t="s">
        <v>57</v>
      </c>
      <c r="EU53" s="93" t="s">
        <v>57</v>
      </c>
      <c r="EV53" s="93" t="s">
        <v>57</v>
      </c>
      <c r="EW53" s="93" t="s">
        <v>57</v>
      </c>
      <c r="EX53" s="98" t="s">
        <v>1068</v>
      </c>
      <c r="EY53" s="98" t="s">
        <v>94</v>
      </c>
      <c r="EZ53" s="93" t="s">
        <v>57</v>
      </c>
      <c r="FA53" s="93" t="s">
        <v>57</v>
      </c>
      <c r="FB53" s="93" t="s">
        <v>57</v>
      </c>
      <c r="FC53" s="93" t="s">
        <v>57</v>
      </c>
      <c r="FD53" s="93" t="s">
        <v>57</v>
      </c>
      <c r="FE53" s="98" t="s">
        <v>1075</v>
      </c>
      <c r="FF53" s="93" t="s">
        <v>57</v>
      </c>
      <c r="FG53" s="98" t="s">
        <v>1016</v>
      </c>
      <c r="FH53" s="93" t="s">
        <v>57</v>
      </c>
      <c r="FI53" s="98" t="s">
        <v>1075</v>
      </c>
      <c r="FJ53" s="98" t="s">
        <v>1072</v>
      </c>
      <c r="FK53" s="93" t="s">
        <v>57</v>
      </c>
      <c r="FL53" s="93" t="s">
        <v>57</v>
      </c>
      <c r="FM53" s="93" t="s">
        <v>57</v>
      </c>
      <c r="FN53" s="98" t="s">
        <v>1075</v>
      </c>
      <c r="FO53" s="93" t="s">
        <v>57</v>
      </c>
      <c r="FP53" s="93" t="s">
        <v>57</v>
      </c>
      <c r="FQ53" s="93" t="s">
        <v>57</v>
      </c>
      <c r="FR53" s="98" t="s">
        <v>1076</v>
      </c>
      <c r="FS53" s="98" t="s">
        <v>1072</v>
      </c>
      <c r="FT53" s="98" t="s">
        <v>94</v>
      </c>
      <c r="FU53" s="98" t="s">
        <v>1072</v>
      </c>
      <c r="FV53" s="93" t="s">
        <v>57</v>
      </c>
      <c r="FW53" s="93" t="s">
        <v>57</v>
      </c>
      <c r="FX53" s="93" t="s">
        <v>57</v>
      </c>
      <c r="FY53" s="93" t="s">
        <v>57</v>
      </c>
      <c r="FZ53" s="93" t="s">
        <v>57</v>
      </c>
      <c r="GA53" s="93" t="s">
        <v>57</v>
      </c>
      <c r="GB53" s="93" t="s">
        <v>57</v>
      </c>
      <c r="GC53" s="93" t="s">
        <v>57</v>
      </c>
      <c r="GD53" s="93" t="s">
        <v>57</v>
      </c>
      <c r="GE53" s="93" t="s">
        <v>57</v>
      </c>
      <c r="GF53" s="93" t="s">
        <v>57</v>
      </c>
      <c r="GG53" s="93" t="s">
        <v>57</v>
      </c>
      <c r="GH53" s="93" t="s">
        <v>57</v>
      </c>
      <c r="GI53" s="93" t="s">
        <v>57</v>
      </c>
      <c r="GJ53" s="93" t="s">
        <v>57</v>
      </c>
      <c r="GK53" s="93" t="s">
        <v>57</v>
      </c>
      <c r="GL53" s="93" t="s">
        <v>57</v>
      </c>
      <c r="GM53" s="93" t="s">
        <v>57</v>
      </c>
      <c r="GN53" s="98" t="s">
        <v>1077</v>
      </c>
      <c r="GO53" s="93" t="s">
        <v>57</v>
      </c>
      <c r="GP53" s="93" t="s">
        <v>57</v>
      </c>
      <c r="GQ53" s="98" t="s">
        <v>1068</v>
      </c>
      <c r="GR53" s="93" t="s">
        <v>57</v>
      </c>
      <c r="GS53" s="93" t="s">
        <v>57</v>
      </c>
      <c r="GT53" s="93" t="s">
        <v>57</v>
      </c>
      <c r="GU53" s="93" t="s">
        <v>57</v>
      </c>
      <c r="GV53" s="93" t="s">
        <v>57</v>
      </c>
      <c r="GW53" s="93" t="s">
        <v>57</v>
      </c>
      <c r="GX53" s="93" t="s">
        <v>57</v>
      </c>
      <c r="GY53" s="93" t="s">
        <v>57</v>
      </c>
      <c r="GZ53" s="93" t="s">
        <v>57</v>
      </c>
      <c r="HA53" s="93" t="s">
        <v>57</v>
      </c>
      <c r="HB53" s="93" t="s">
        <v>57</v>
      </c>
      <c r="HC53" s="93" t="s">
        <v>57</v>
      </c>
      <c r="HD53" s="93" t="s">
        <v>57</v>
      </c>
      <c r="HE53" s="93" t="s">
        <v>57</v>
      </c>
      <c r="HF53" s="93" t="s">
        <v>57</v>
      </c>
      <c r="HG53" s="93" t="s">
        <v>57</v>
      </c>
      <c r="HH53" s="93" t="s">
        <v>57</v>
      </c>
      <c r="HI53" s="93" t="s">
        <v>57</v>
      </c>
      <c r="HJ53" s="93" t="s">
        <v>57</v>
      </c>
      <c r="HK53" s="93" t="s">
        <v>57</v>
      </c>
      <c r="HL53" s="93" t="s">
        <v>57</v>
      </c>
      <c r="HM53" s="93" t="s">
        <v>57</v>
      </c>
      <c r="HN53" s="93" t="s">
        <v>57</v>
      </c>
      <c r="HO53" s="93" t="s">
        <v>57</v>
      </c>
      <c r="HP53" s="93" t="s">
        <v>57</v>
      </c>
      <c r="HQ53" s="93" t="s">
        <v>57</v>
      </c>
      <c r="HR53" s="93" t="s">
        <v>57</v>
      </c>
      <c r="HS53" s="93" t="s">
        <v>57</v>
      </c>
      <c r="HT53" s="93" t="s">
        <v>57</v>
      </c>
      <c r="HU53" s="93" t="s">
        <v>57</v>
      </c>
      <c r="HV53" s="93" t="s">
        <v>57</v>
      </c>
      <c r="HW53" s="93" t="s">
        <v>57</v>
      </c>
      <c r="HX53" s="93" t="s">
        <v>57</v>
      </c>
      <c r="HY53" s="93" t="s">
        <v>57</v>
      </c>
      <c r="HZ53" s="93" t="s">
        <v>57</v>
      </c>
      <c r="IA53" s="93" t="s">
        <v>57</v>
      </c>
      <c r="IB53" s="93" t="s">
        <v>57</v>
      </c>
      <c r="IC53" s="93" t="s">
        <v>57</v>
      </c>
      <c r="ID53" s="93" t="s">
        <v>57</v>
      </c>
      <c r="IE53" s="93" t="s">
        <v>57</v>
      </c>
      <c r="IF53" s="93" t="s">
        <v>57</v>
      </c>
      <c r="IG53" s="93" t="s">
        <v>57</v>
      </c>
      <c r="IH53" s="93" t="s">
        <v>57</v>
      </c>
      <c r="II53" s="93" t="s">
        <v>57</v>
      </c>
      <c r="IJ53" s="93" t="s">
        <v>57</v>
      </c>
      <c r="IK53" s="93" t="s">
        <v>57</v>
      </c>
      <c r="IL53" s="93" t="s">
        <v>57</v>
      </c>
      <c r="IM53" s="93" t="s">
        <v>57</v>
      </c>
      <c r="IN53" s="93" t="s">
        <v>57</v>
      </c>
      <c r="IO53" s="93" t="s">
        <v>57</v>
      </c>
      <c r="IP53" s="93" t="s">
        <v>57</v>
      </c>
      <c r="IQ53" s="93" t="s">
        <v>57</v>
      </c>
      <c r="IR53" s="93" t="s">
        <v>57</v>
      </c>
      <c r="IS53" s="93" t="s">
        <v>57</v>
      </c>
      <c r="IT53" s="93" t="s">
        <v>57</v>
      </c>
      <c r="IU53" s="93" t="s">
        <v>57</v>
      </c>
      <c r="IV53" s="93" t="s">
        <v>57</v>
      </c>
    </row>
    <row r="54" spans="1:256" ht="21" customHeight="1" x14ac:dyDescent="0.2">
      <c r="A54" s="89"/>
      <c r="B54" s="89" t="s">
        <v>57</v>
      </c>
      <c r="C54" s="89" t="s">
        <v>57</v>
      </c>
      <c r="D54" s="89" t="s">
        <v>57</v>
      </c>
      <c r="E54" s="89" t="s">
        <v>57</v>
      </c>
      <c r="F54" s="89" t="s">
        <v>57</v>
      </c>
      <c r="G54" s="89" t="s">
        <v>1072</v>
      </c>
      <c r="H54" s="89" t="s">
        <v>57</v>
      </c>
      <c r="I54" s="89" t="s">
        <v>57</v>
      </c>
      <c r="J54" s="89" t="s">
        <v>57</v>
      </c>
      <c r="K54" s="89" t="s">
        <v>57</v>
      </c>
      <c r="L54" s="89" t="s">
        <v>57</v>
      </c>
      <c r="M54" s="89" t="s">
        <v>57</v>
      </c>
      <c r="N54" s="89" t="s">
        <v>57</v>
      </c>
      <c r="O54" s="89" t="s">
        <v>57</v>
      </c>
      <c r="P54" s="89" t="s">
        <v>57</v>
      </c>
      <c r="Q54" s="89" t="s">
        <v>57</v>
      </c>
      <c r="R54" s="89" t="s">
        <v>1078</v>
      </c>
      <c r="S54" s="89" t="s">
        <v>57</v>
      </c>
      <c r="T54" s="89" t="s">
        <v>57</v>
      </c>
      <c r="U54" s="89" t="s">
        <v>57</v>
      </c>
      <c r="V54" s="89" t="s">
        <v>57</v>
      </c>
      <c r="W54" s="89" t="s">
        <v>57</v>
      </c>
      <c r="X54" s="89" t="s">
        <v>57</v>
      </c>
      <c r="Y54" s="89" t="s">
        <v>57</v>
      </c>
      <c r="Z54" s="89" t="s">
        <v>57</v>
      </c>
      <c r="AA54" s="89" t="s">
        <v>57</v>
      </c>
      <c r="AB54" s="89" t="s">
        <v>57</v>
      </c>
      <c r="AC54" s="89" t="s">
        <v>57</v>
      </c>
      <c r="AD54" s="89" t="s">
        <v>57</v>
      </c>
      <c r="AE54" s="89" t="s">
        <v>57</v>
      </c>
      <c r="AF54" s="89" t="s">
        <v>57</v>
      </c>
      <c r="AG54" s="89" t="s">
        <v>57</v>
      </c>
      <c r="AH54" s="89" t="s">
        <v>57</v>
      </c>
      <c r="AI54" s="89" t="s">
        <v>57</v>
      </c>
      <c r="AJ54" s="89" t="s">
        <v>57</v>
      </c>
      <c r="AK54" s="89" t="s">
        <v>57</v>
      </c>
      <c r="AL54" s="89" t="s">
        <v>57</v>
      </c>
      <c r="AM54" s="89" t="s">
        <v>57</v>
      </c>
      <c r="AN54" s="89" t="s">
        <v>57</v>
      </c>
      <c r="AO54" s="89" t="s">
        <v>57</v>
      </c>
      <c r="AP54" s="89" t="s">
        <v>57</v>
      </c>
      <c r="AQ54" s="89" t="s">
        <v>57</v>
      </c>
      <c r="AR54" s="100" t="s">
        <v>94</v>
      </c>
      <c r="AS54" s="89" t="s">
        <v>57</v>
      </c>
      <c r="AT54" s="89" t="s">
        <v>57</v>
      </c>
      <c r="AU54" s="89" t="s">
        <v>57</v>
      </c>
      <c r="AV54" s="89" t="s">
        <v>57</v>
      </c>
      <c r="AW54" s="89" t="s">
        <v>57</v>
      </c>
      <c r="AX54" s="89" t="s">
        <v>57</v>
      </c>
      <c r="AY54" s="89" t="s">
        <v>1077</v>
      </c>
      <c r="AZ54" s="89" t="s">
        <v>57</v>
      </c>
      <c r="BA54" s="89" t="s">
        <v>57</v>
      </c>
      <c r="BB54" s="89" t="s">
        <v>57</v>
      </c>
      <c r="BC54" s="89" t="s">
        <v>57</v>
      </c>
      <c r="BD54" s="89" t="s">
        <v>57</v>
      </c>
      <c r="BE54" s="89" t="s">
        <v>57</v>
      </c>
      <c r="BF54" s="100" t="s">
        <v>1079</v>
      </c>
      <c r="BG54" s="89" t="s">
        <v>57</v>
      </c>
      <c r="BH54" s="89" t="s">
        <v>57</v>
      </c>
      <c r="BI54" s="89" t="s">
        <v>57</v>
      </c>
      <c r="BJ54" s="89" t="s">
        <v>57</v>
      </c>
      <c r="BK54" s="89" t="s">
        <v>57</v>
      </c>
      <c r="BL54" s="89" t="s">
        <v>57</v>
      </c>
      <c r="BM54" s="89" t="s">
        <v>57</v>
      </c>
      <c r="BN54" s="89" t="s">
        <v>57</v>
      </c>
      <c r="BO54" s="89" t="s">
        <v>57</v>
      </c>
      <c r="BP54" s="92" t="s">
        <v>1015</v>
      </c>
      <c r="BQ54" s="89" t="s">
        <v>57</v>
      </c>
      <c r="BR54" s="89" t="s">
        <v>1080</v>
      </c>
      <c r="BS54" s="89" t="s">
        <v>57</v>
      </c>
      <c r="BT54" s="89" t="s">
        <v>57</v>
      </c>
      <c r="BU54" s="89" t="s">
        <v>57</v>
      </c>
      <c r="BV54" s="89" t="s">
        <v>57</v>
      </c>
      <c r="BW54" s="89" t="s">
        <v>57</v>
      </c>
      <c r="BX54" s="89" t="s">
        <v>57</v>
      </c>
      <c r="BY54" s="89" t="s">
        <v>57</v>
      </c>
      <c r="BZ54" s="89" t="s">
        <v>57</v>
      </c>
      <c r="CA54" s="89" t="s">
        <v>57</v>
      </c>
      <c r="CB54" s="89" t="s">
        <v>1072</v>
      </c>
      <c r="CC54" s="89" t="s">
        <v>57</v>
      </c>
      <c r="CD54" s="89" t="s">
        <v>57</v>
      </c>
      <c r="CE54" s="89" t="s">
        <v>57</v>
      </c>
      <c r="CF54" s="89" t="s">
        <v>1081</v>
      </c>
      <c r="CG54" s="89" t="s">
        <v>57</v>
      </c>
      <c r="CH54" s="89" t="s">
        <v>57</v>
      </c>
      <c r="CI54" s="89" t="s">
        <v>57</v>
      </c>
      <c r="CJ54" s="89" t="s">
        <v>57</v>
      </c>
      <c r="CK54" s="89" t="s">
        <v>57</v>
      </c>
      <c r="CL54" s="89" t="s">
        <v>57</v>
      </c>
      <c r="CM54" s="89" t="s">
        <v>57</v>
      </c>
      <c r="CN54" s="89" t="s">
        <v>57</v>
      </c>
      <c r="CO54" s="89" t="s">
        <v>57</v>
      </c>
      <c r="CP54" s="89" t="s">
        <v>57</v>
      </c>
      <c r="CQ54" s="89" t="s">
        <v>1072</v>
      </c>
      <c r="CR54" s="89" t="s">
        <v>57</v>
      </c>
      <c r="CS54" s="89" t="s">
        <v>57</v>
      </c>
      <c r="CT54" s="89" t="s">
        <v>57</v>
      </c>
      <c r="CU54" s="89" t="s">
        <v>57</v>
      </c>
      <c r="CV54" s="89" t="s">
        <v>57</v>
      </c>
      <c r="CW54" s="92" t="s">
        <v>1015</v>
      </c>
      <c r="CX54" s="89" t="s">
        <v>57</v>
      </c>
      <c r="CY54" s="89" t="s">
        <v>57</v>
      </c>
      <c r="CZ54" s="89" t="s">
        <v>57</v>
      </c>
      <c r="DA54" s="89" t="s">
        <v>57</v>
      </c>
      <c r="DB54" s="89" t="s">
        <v>57</v>
      </c>
      <c r="DC54" s="89" t="s">
        <v>57</v>
      </c>
      <c r="DD54" s="89" t="s">
        <v>57</v>
      </c>
      <c r="DE54" s="89" t="s">
        <v>1072</v>
      </c>
      <c r="DF54" s="89" t="s">
        <v>57</v>
      </c>
      <c r="DG54" s="89" t="s">
        <v>57</v>
      </c>
      <c r="DH54" s="89" t="s">
        <v>57</v>
      </c>
      <c r="DI54" s="89" t="s">
        <v>57</v>
      </c>
      <c r="DJ54" s="89" t="s">
        <v>57</v>
      </c>
      <c r="DK54" s="89" t="s">
        <v>1076</v>
      </c>
      <c r="DL54" s="93" t="s">
        <v>57</v>
      </c>
      <c r="DM54" s="93" t="s">
        <v>57</v>
      </c>
      <c r="DN54" s="93" t="s">
        <v>57</v>
      </c>
      <c r="DO54" s="93" t="s">
        <v>57</v>
      </c>
      <c r="DP54" s="93" t="s">
        <v>57</v>
      </c>
      <c r="DQ54" s="93" t="s">
        <v>57</v>
      </c>
      <c r="DR54" s="93" t="s">
        <v>57</v>
      </c>
      <c r="DS54" s="93" t="s">
        <v>57</v>
      </c>
      <c r="DT54" s="93" t="s">
        <v>57</v>
      </c>
      <c r="DU54" s="93" t="s">
        <v>57</v>
      </c>
      <c r="DV54" s="93" t="s">
        <v>57</v>
      </c>
      <c r="DW54" s="93" t="s">
        <v>57</v>
      </c>
      <c r="DX54" s="93" t="s">
        <v>57</v>
      </c>
      <c r="DY54" s="93" t="s">
        <v>57</v>
      </c>
      <c r="DZ54" s="93" t="s">
        <v>57</v>
      </c>
      <c r="EA54" s="93" t="s">
        <v>57</v>
      </c>
      <c r="EB54" s="93" t="s">
        <v>57</v>
      </c>
      <c r="EC54" s="93" t="s">
        <v>57</v>
      </c>
      <c r="ED54" s="98" t="s">
        <v>94</v>
      </c>
      <c r="EE54" s="98" t="s">
        <v>94</v>
      </c>
      <c r="EF54" s="98" t="s">
        <v>94</v>
      </c>
      <c r="EG54" s="93" t="s">
        <v>57</v>
      </c>
      <c r="EH54" s="93" t="s">
        <v>57</v>
      </c>
      <c r="EI54" s="93" t="s">
        <v>57</v>
      </c>
      <c r="EJ54" s="98" t="s">
        <v>1079</v>
      </c>
      <c r="EK54" s="93" t="s">
        <v>57</v>
      </c>
      <c r="EL54" s="93" t="s">
        <v>57</v>
      </c>
      <c r="EM54" s="93" t="s">
        <v>57</v>
      </c>
      <c r="EN54" s="93" t="s">
        <v>57</v>
      </c>
      <c r="EO54" s="93" t="s">
        <v>57</v>
      </c>
      <c r="EP54" s="93" t="s">
        <v>57</v>
      </c>
      <c r="EQ54" s="93" t="s">
        <v>57</v>
      </c>
      <c r="ER54" s="93" t="s">
        <v>57</v>
      </c>
      <c r="ES54" s="93" t="s">
        <v>57</v>
      </c>
      <c r="ET54" s="93" t="s">
        <v>57</v>
      </c>
      <c r="EU54" s="93" t="s">
        <v>57</v>
      </c>
      <c r="EV54" s="93" t="s">
        <v>57</v>
      </c>
      <c r="EW54" s="93" t="s">
        <v>57</v>
      </c>
      <c r="EX54" s="98" t="s">
        <v>1072</v>
      </c>
      <c r="EY54" s="93" t="s">
        <v>57</v>
      </c>
      <c r="EZ54" s="93" t="s">
        <v>57</v>
      </c>
      <c r="FA54" s="93" t="s">
        <v>57</v>
      </c>
      <c r="FB54" s="93" t="s">
        <v>57</v>
      </c>
      <c r="FC54" s="93" t="s">
        <v>57</v>
      </c>
      <c r="FD54" s="93" t="s">
        <v>57</v>
      </c>
      <c r="FE54" s="98" t="s">
        <v>1074</v>
      </c>
      <c r="FF54" s="93" t="s">
        <v>57</v>
      </c>
      <c r="FG54" s="93" t="s">
        <v>57</v>
      </c>
      <c r="FH54" s="93" t="s">
        <v>57</v>
      </c>
      <c r="FI54" s="93" t="s">
        <v>57</v>
      </c>
      <c r="FJ54" s="93" t="s">
        <v>57</v>
      </c>
      <c r="FK54" s="93" t="s">
        <v>57</v>
      </c>
      <c r="FL54" s="93" t="s">
        <v>57</v>
      </c>
      <c r="FM54" s="93" t="s">
        <v>57</v>
      </c>
      <c r="FN54" s="93" t="s">
        <v>57</v>
      </c>
      <c r="FO54" s="93" t="s">
        <v>57</v>
      </c>
      <c r="FP54" s="93" t="s">
        <v>57</v>
      </c>
      <c r="FQ54" s="93" t="s">
        <v>57</v>
      </c>
      <c r="FR54" s="93" t="s">
        <v>57</v>
      </c>
      <c r="FS54" s="93" t="s">
        <v>57</v>
      </c>
      <c r="FT54" s="93" t="s">
        <v>57</v>
      </c>
      <c r="FU54" s="98" t="s">
        <v>1079</v>
      </c>
      <c r="FV54" s="93" t="s">
        <v>57</v>
      </c>
      <c r="FW54" s="93" t="s">
        <v>57</v>
      </c>
      <c r="FX54" s="93" t="s">
        <v>57</v>
      </c>
      <c r="FY54" s="93" t="s">
        <v>57</v>
      </c>
      <c r="FZ54" s="93" t="s">
        <v>57</v>
      </c>
      <c r="GA54" s="93" t="s">
        <v>57</v>
      </c>
      <c r="GB54" s="93" t="s">
        <v>57</v>
      </c>
      <c r="GC54" s="93" t="s">
        <v>57</v>
      </c>
      <c r="GD54" s="93" t="s">
        <v>57</v>
      </c>
      <c r="GE54" s="93" t="s">
        <v>57</v>
      </c>
      <c r="GF54" s="93" t="s">
        <v>57</v>
      </c>
      <c r="GG54" s="93" t="s">
        <v>57</v>
      </c>
      <c r="GH54" s="93" t="s">
        <v>57</v>
      </c>
      <c r="GI54" s="93" t="s">
        <v>57</v>
      </c>
      <c r="GJ54" s="93" t="s">
        <v>57</v>
      </c>
      <c r="GK54" s="93" t="s">
        <v>57</v>
      </c>
      <c r="GL54" s="93" t="s">
        <v>57</v>
      </c>
      <c r="GM54" s="93" t="s">
        <v>57</v>
      </c>
      <c r="GN54" s="98" t="s">
        <v>1072</v>
      </c>
      <c r="GO54" s="93" t="s">
        <v>57</v>
      </c>
      <c r="GP54" s="93" t="s">
        <v>57</v>
      </c>
      <c r="GQ54" s="98" t="s">
        <v>1072</v>
      </c>
      <c r="GR54" s="93" t="s">
        <v>57</v>
      </c>
      <c r="GS54" s="93" t="s">
        <v>57</v>
      </c>
      <c r="GT54" s="93" t="s">
        <v>57</v>
      </c>
      <c r="GU54" s="93" t="s">
        <v>57</v>
      </c>
      <c r="GV54" s="93" t="s">
        <v>57</v>
      </c>
      <c r="GW54" s="93" t="s">
        <v>57</v>
      </c>
      <c r="GX54" s="93" t="s">
        <v>57</v>
      </c>
      <c r="GY54" s="93" t="s">
        <v>57</v>
      </c>
      <c r="GZ54" s="93" t="s">
        <v>57</v>
      </c>
      <c r="HA54" s="93" t="s">
        <v>57</v>
      </c>
      <c r="HB54" s="93" t="s">
        <v>57</v>
      </c>
      <c r="HC54" s="93" t="s">
        <v>57</v>
      </c>
      <c r="HD54" s="93" t="s">
        <v>57</v>
      </c>
      <c r="HE54" s="93" t="s">
        <v>57</v>
      </c>
      <c r="HF54" s="93" t="s">
        <v>57</v>
      </c>
      <c r="HG54" s="93" t="s">
        <v>57</v>
      </c>
      <c r="HH54" s="93" t="s">
        <v>57</v>
      </c>
      <c r="HI54" s="93" t="s">
        <v>57</v>
      </c>
      <c r="HJ54" s="93" t="s">
        <v>57</v>
      </c>
      <c r="HK54" s="93" t="s">
        <v>57</v>
      </c>
      <c r="HL54" s="93" t="s">
        <v>57</v>
      </c>
      <c r="HM54" s="93" t="s">
        <v>57</v>
      </c>
      <c r="HN54" s="93" t="s">
        <v>57</v>
      </c>
      <c r="HO54" s="93" t="s">
        <v>57</v>
      </c>
      <c r="HP54" s="93" t="s">
        <v>57</v>
      </c>
      <c r="HQ54" s="93" t="s">
        <v>57</v>
      </c>
      <c r="HR54" s="93" t="s">
        <v>57</v>
      </c>
      <c r="HS54" s="93" t="s">
        <v>57</v>
      </c>
      <c r="HT54" s="93" t="s">
        <v>57</v>
      </c>
      <c r="HU54" s="93" t="s">
        <v>57</v>
      </c>
      <c r="HV54" s="93" t="s">
        <v>57</v>
      </c>
      <c r="HW54" s="93" t="s">
        <v>57</v>
      </c>
      <c r="HX54" s="93" t="s">
        <v>57</v>
      </c>
      <c r="HY54" s="93" t="s">
        <v>57</v>
      </c>
      <c r="HZ54" s="93" t="s">
        <v>57</v>
      </c>
      <c r="IA54" s="93" t="s">
        <v>57</v>
      </c>
      <c r="IB54" s="93" t="s">
        <v>57</v>
      </c>
      <c r="IC54" s="93" t="s">
        <v>57</v>
      </c>
      <c r="ID54" s="93" t="s">
        <v>57</v>
      </c>
      <c r="IE54" s="93" t="s">
        <v>57</v>
      </c>
      <c r="IF54" s="93" t="s">
        <v>57</v>
      </c>
      <c r="IG54" s="93" t="s">
        <v>57</v>
      </c>
      <c r="IH54" s="93" t="s">
        <v>57</v>
      </c>
      <c r="II54" s="93" t="s">
        <v>57</v>
      </c>
      <c r="IJ54" s="93" t="s">
        <v>57</v>
      </c>
      <c r="IK54" s="93" t="s">
        <v>57</v>
      </c>
      <c r="IL54" s="93" t="s">
        <v>57</v>
      </c>
      <c r="IM54" s="93" t="s">
        <v>57</v>
      </c>
      <c r="IN54" s="93" t="s">
        <v>57</v>
      </c>
      <c r="IO54" s="93" t="s">
        <v>57</v>
      </c>
      <c r="IP54" s="93" t="s">
        <v>57</v>
      </c>
      <c r="IQ54" s="93" t="s">
        <v>57</v>
      </c>
      <c r="IR54" s="93" t="s">
        <v>57</v>
      </c>
      <c r="IS54" s="93" t="s">
        <v>57</v>
      </c>
      <c r="IT54" s="93" t="s">
        <v>57</v>
      </c>
      <c r="IU54" s="93" t="s">
        <v>57</v>
      </c>
      <c r="IV54" s="93" t="s">
        <v>57</v>
      </c>
    </row>
    <row r="55" spans="1:256" ht="21" customHeight="1" x14ac:dyDescent="0.2">
      <c r="A55" s="89"/>
      <c r="B55" s="89" t="s">
        <v>57</v>
      </c>
      <c r="C55" s="89" t="s">
        <v>57</v>
      </c>
      <c r="D55" s="89" t="s">
        <v>57</v>
      </c>
      <c r="E55" s="89" t="s">
        <v>57</v>
      </c>
      <c r="F55" s="89" t="s">
        <v>57</v>
      </c>
      <c r="G55" s="89" t="s">
        <v>57</v>
      </c>
      <c r="H55" s="89" t="s">
        <v>57</v>
      </c>
      <c r="I55" s="89" t="s">
        <v>57</v>
      </c>
      <c r="J55" s="89" t="s">
        <v>57</v>
      </c>
      <c r="K55" s="89" t="s">
        <v>57</v>
      </c>
      <c r="L55" s="89" t="s">
        <v>57</v>
      </c>
      <c r="M55" s="89" t="s">
        <v>57</v>
      </c>
      <c r="N55" s="89" t="s">
        <v>57</v>
      </c>
      <c r="O55" s="89" t="s">
        <v>57</v>
      </c>
      <c r="P55" s="89" t="s">
        <v>57</v>
      </c>
      <c r="Q55" s="89" t="s">
        <v>57</v>
      </c>
      <c r="R55" s="89" t="s">
        <v>57</v>
      </c>
      <c r="S55" s="89" t="s">
        <v>57</v>
      </c>
      <c r="T55" s="89" t="s">
        <v>57</v>
      </c>
      <c r="U55" s="89" t="s">
        <v>57</v>
      </c>
      <c r="V55" s="89" t="s">
        <v>57</v>
      </c>
      <c r="W55" s="89" t="s">
        <v>57</v>
      </c>
      <c r="X55" s="89" t="s">
        <v>57</v>
      </c>
      <c r="Y55" s="89" t="s">
        <v>57</v>
      </c>
      <c r="Z55" s="89" t="s">
        <v>57</v>
      </c>
      <c r="AA55" s="89" t="s">
        <v>57</v>
      </c>
      <c r="AB55" s="89" t="s">
        <v>57</v>
      </c>
      <c r="AC55" s="89" t="s">
        <v>57</v>
      </c>
      <c r="AD55" s="89" t="s">
        <v>57</v>
      </c>
      <c r="AE55" s="89" t="s">
        <v>57</v>
      </c>
      <c r="AF55" s="89" t="s">
        <v>57</v>
      </c>
      <c r="AG55" s="89" t="s">
        <v>57</v>
      </c>
      <c r="AH55" s="89" t="s">
        <v>57</v>
      </c>
      <c r="AI55" s="89" t="s">
        <v>57</v>
      </c>
      <c r="AJ55" s="89" t="s">
        <v>57</v>
      </c>
      <c r="AK55" s="89" t="s">
        <v>57</v>
      </c>
      <c r="AL55" s="89" t="s">
        <v>57</v>
      </c>
      <c r="AM55" s="89" t="s">
        <v>57</v>
      </c>
      <c r="AN55" s="89" t="s">
        <v>57</v>
      </c>
      <c r="AO55" s="89" t="s">
        <v>57</v>
      </c>
      <c r="AP55" s="89" t="s">
        <v>57</v>
      </c>
      <c r="AQ55" s="89" t="s">
        <v>57</v>
      </c>
      <c r="AR55" s="89" t="s">
        <v>57</v>
      </c>
      <c r="AS55" s="89" t="s">
        <v>57</v>
      </c>
      <c r="AT55" s="89" t="s">
        <v>57</v>
      </c>
      <c r="AU55" s="89" t="s">
        <v>57</v>
      </c>
      <c r="AV55" s="89" t="s">
        <v>57</v>
      </c>
      <c r="AW55" s="89" t="s">
        <v>57</v>
      </c>
      <c r="AX55" s="89" t="s">
        <v>57</v>
      </c>
      <c r="AY55" s="89" t="s">
        <v>57</v>
      </c>
      <c r="AZ55" s="89" t="s">
        <v>57</v>
      </c>
      <c r="BA55" s="89" t="s">
        <v>57</v>
      </c>
      <c r="BB55" s="89" t="s">
        <v>57</v>
      </c>
      <c r="BC55" s="89" t="s">
        <v>57</v>
      </c>
      <c r="BD55" s="89" t="s">
        <v>57</v>
      </c>
      <c r="BE55" s="89" t="s">
        <v>57</v>
      </c>
      <c r="BF55" s="100" t="s">
        <v>94</v>
      </c>
      <c r="BG55" s="89" t="s">
        <v>57</v>
      </c>
      <c r="BH55" s="89" t="s">
        <v>57</v>
      </c>
      <c r="BI55" s="89" t="s">
        <v>57</v>
      </c>
      <c r="BJ55" s="89" t="s">
        <v>57</v>
      </c>
      <c r="BK55" s="89" t="s">
        <v>57</v>
      </c>
      <c r="BL55" s="89" t="s">
        <v>57</v>
      </c>
      <c r="BM55" s="89" t="s">
        <v>57</v>
      </c>
      <c r="BN55" s="89" t="s">
        <v>57</v>
      </c>
      <c r="BO55" s="89" t="s">
        <v>57</v>
      </c>
      <c r="BP55" s="92" t="s">
        <v>1015</v>
      </c>
      <c r="BQ55" s="89" t="s">
        <v>57</v>
      </c>
      <c r="BR55" s="89" t="s">
        <v>57</v>
      </c>
      <c r="BS55" s="89" t="s">
        <v>57</v>
      </c>
      <c r="BT55" s="89" t="s">
        <v>57</v>
      </c>
      <c r="BU55" s="89" t="s">
        <v>57</v>
      </c>
      <c r="BV55" s="89" t="s">
        <v>57</v>
      </c>
      <c r="BW55" s="89" t="s">
        <v>57</v>
      </c>
      <c r="BX55" s="89" t="s">
        <v>57</v>
      </c>
      <c r="BY55" s="89" t="s">
        <v>57</v>
      </c>
      <c r="BZ55" s="89" t="s">
        <v>57</v>
      </c>
      <c r="CA55" s="89" t="s">
        <v>57</v>
      </c>
      <c r="CB55" s="89" t="s">
        <v>57</v>
      </c>
      <c r="CC55" s="89" t="s">
        <v>57</v>
      </c>
      <c r="CD55" s="89" t="s">
        <v>57</v>
      </c>
      <c r="CE55" s="89" t="s">
        <v>57</v>
      </c>
      <c r="CF55" s="89" t="s">
        <v>57</v>
      </c>
      <c r="CG55" s="89" t="s">
        <v>57</v>
      </c>
      <c r="CH55" s="89" t="s">
        <v>57</v>
      </c>
      <c r="CI55" s="89" t="s">
        <v>57</v>
      </c>
      <c r="CJ55" s="89" t="s">
        <v>57</v>
      </c>
      <c r="CK55" s="89" t="s">
        <v>57</v>
      </c>
      <c r="CL55" s="89" t="s">
        <v>57</v>
      </c>
      <c r="CM55" s="89" t="s">
        <v>57</v>
      </c>
      <c r="CN55" s="89" t="s">
        <v>57</v>
      </c>
      <c r="CO55" s="89" t="s">
        <v>57</v>
      </c>
      <c r="CP55" s="89" t="s">
        <v>57</v>
      </c>
      <c r="CQ55" s="89" t="s">
        <v>57</v>
      </c>
      <c r="CR55" s="89" t="s">
        <v>57</v>
      </c>
      <c r="CS55" s="89" t="s">
        <v>57</v>
      </c>
      <c r="CT55" s="89" t="s">
        <v>57</v>
      </c>
      <c r="CU55" s="89" t="s">
        <v>57</v>
      </c>
      <c r="CV55" s="89" t="s">
        <v>57</v>
      </c>
      <c r="CW55" s="92" t="s">
        <v>1015</v>
      </c>
      <c r="CX55" s="89" t="s">
        <v>57</v>
      </c>
      <c r="CY55" s="89" t="s">
        <v>57</v>
      </c>
      <c r="CZ55" s="89" t="s">
        <v>57</v>
      </c>
      <c r="DA55" s="89" t="s">
        <v>57</v>
      </c>
      <c r="DB55" s="89" t="s">
        <v>57</v>
      </c>
      <c r="DC55" s="89" t="s">
        <v>57</v>
      </c>
      <c r="DD55" s="89" t="s">
        <v>57</v>
      </c>
      <c r="DE55" s="89" t="s">
        <v>57</v>
      </c>
      <c r="DF55" s="89" t="s">
        <v>57</v>
      </c>
      <c r="DG55" s="89" t="s">
        <v>57</v>
      </c>
      <c r="DH55" s="89" t="s">
        <v>57</v>
      </c>
      <c r="DI55" s="89" t="s">
        <v>57</v>
      </c>
      <c r="DJ55" s="89" t="s">
        <v>57</v>
      </c>
      <c r="DK55" s="89" t="s">
        <v>57</v>
      </c>
      <c r="DL55" s="93" t="s">
        <v>57</v>
      </c>
      <c r="DM55" s="93" t="s">
        <v>57</v>
      </c>
      <c r="DN55" s="93" t="s">
        <v>57</v>
      </c>
      <c r="DO55" s="93" t="s">
        <v>57</v>
      </c>
      <c r="DP55" s="93" t="s">
        <v>57</v>
      </c>
      <c r="DQ55" s="93" t="s">
        <v>57</v>
      </c>
      <c r="DR55" s="93" t="s">
        <v>57</v>
      </c>
      <c r="DS55" s="93" t="s">
        <v>57</v>
      </c>
      <c r="DT55" s="93" t="s">
        <v>57</v>
      </c>
      <c r="DU55" s="93" t="s">
        <v>57</v>
      </c>
      <c r="DV55" s="93" t="s">
        <v>57</v>
      </c>
      <c r="DW55" s="93" t="s">
        <v>57</v>
      </c>
      <c r="DX55" s="93" t="s">
        <v>57</v>
      </c>
      <c r="DY55" s="93" t="s">
        <v>57</v>
      </c>
      <c r="DZ55" s="93" t="s">
        <v>57</v>
      </c>
      <c r="EA55" s="93" t="s">
        <v>57</v>
      </c>
      <c r="EB55" s="93" t="s">
        <v>57</v>
      </c>
      <c r="EC55" s="93" t="s">
        <v>57</v>
      </c>
      <c r="ED55" s="93" t="s">
        <v>57</v>
      </c>
      <c r="EE55" s="93" t="s">
        <v>57</v>
      </c>
      <c r="EF55" s="93" t="s">
        <v>57</v>
      </c>
      <c r="EG55" s="93" t="s">
        <v>57</v>
      </c>
      <c r="EH55" s="93" t="s">
        <v>57</v>
      </c>
      <c r="EI55" s="93" t="s">
        <v>57</v>
      </c>
      <c r="EJ55" s="98" t="s">
        <v>94</v>
      </c>
      <c r="EK55" s="93" t="s">
        <v>57</v>
      </c>
      <c r="EL55" s="93" t="s">
        <v>57</v>
      </c>
      <c r="EM55" s="93" t="s">
        <v>57</v>
      </c>
      <c r="EN55" s="93" t="s">
        <v>57</v>
      </c>
      <c r="EO55" s="93" t="s">
        <v>57</v>
      </c>
      <c r="EP55" s="93" t="s">
        <v>57</v>
      </c>
      <c r="EQ55" s="93" t="s">
        <v>57</v>
      </c>
      <c r="ER55" s="93" t="s">
        <v>57</v>
      </c>
      <c r="ES55" s="93" t="s">
        <v>57</v>
      </c>
      <c r="ET55" s="93" t="s">
        <v>57</v>
      </c>
      <c r="EU55" s="93" t="s">
        <v>57</v>
      </c>
      <c r="EV55" s="93" t="s">
        <v>57</v>
      </c>
      <c r="EW55" s="93" t="s">
        <v>57</v>
      </c>
      <c r="EX55" s="98" t="s">
        <v>94</v>
      </c>
      <c r="EY55" s="93" t="s">
        <v>57</v>
      </c>
      <c r="EZ55" s="93" t="s">
        <v>57</v>
      </c>
      <c r="FA55" s="93" t="s">
        <v>57</v>
      </c>
      <c r="FB55" s="93" t="s">
        <v>57</v>
      </c>
      <c r="FC55" s="93" t="s">
        <v>57</v>
      </c>
      <c r="FD55" s="93" t="s">
        <v>57</v>
      </c>
      <c r="FE55" s="93" t="s">
        <v>57</v>
      </c>
      <c r="FF55" s="93" t="s">
        <v>57</v>
      </c>
      <c r="FG55" s="93" t="s">
        <v>57</v>
      </c>
      <c r="FH55" s="93" t="s">
        <v>57</v>
      </c>
      <c r="FI55" s="93" t="s">
        <v>57</v>
      </c>
      <c r="FJ55" s="93" t="s">
        <v>57</v>
      </c>
      <c r="FK55" s="93" t="s">
        <v>57</v>
      </c>
      <c r="FL55" s="93" t="s">
        <v>57</v>
      </c>
      <c r="FM55" s="93" t="s">
        <v>57</v>
      </c>
      <c r="FN55" s="93" t="s">
        <v>57</v>
      </c>
      <c r="FO55" s="93" t="s">
        <v>57</v>
      </c>
      <c r="FP55" s="93" t="s">
        <v>57</v>
      </c>
      <c r="FQ55" s="93" t="s">
        <v>57</v>
      </c>
      <c r="FR55" s="93" t="s">
        <v>57</v>
      </c>
      <c r="FS55" s="93" t="s">
        <v>57</v>
      </c>
      <c r="FT55" s="93" t="s">
        <v>57</v>
      </c>
      <c r="FU55" s="98" t="s">
        <v>94</v>
      </c>
      <c r="FV55" s="93" t="s">
        <v>57</v>
      </c>
      <c r="FW55" s="93" t="s">
        <v>57</v>
      </c>
      <c r="FX55" s="93" t="s">
        <v>57</v>
      </c>
      <c r="FY55" s="93" t="s">
        <v>57</v>
      </c>
      <c r="FZ55" s="93" t="s">
        <v>57</v>
      </c>
      <c r="GA55" s="93" t="s">
        <v>57</v>
      </c>
      <c r="GB55" s="93" t="s">
        <v>57</v>
      </c>
      <c r="GC55" s="93" t="s">
        <v>57</v>
      </c>
      <c r="GD55" s="93" t="s">
        <v>57</v>
      </c>
      <c r="GE55" s="93" t="s">
        <v>57</v>
      </c>
      <c r="GF55" s="93" t="s">
        <v>57</v>
      </c>
      <c r="GG55" s="93" t="s">
        <v>57</v>
      </c>
      <c r="GH55" s="93" t="s">
        <v>57</v>
      </c>
      <c r="GI55" s="93" t="s">
        <v>57</v>
      </c>
      <c r="GJ55" s="93" t="s">
        <v>57</v>
      </c>
      <c r="GK55" s="93" t="s">
        <v>57</v>
      </c>
      <c r="GL55" s="93" t="s">
        <v>57</v>
      </c>
      <c r="GM55" s="93" t="s">
        <v>57</v>
      </c>
      <c r="GN55" s="98" t="s">
        <v>1068</v>
      </c>
      <c r="GO55" s="93" t="s">
        <v>57</v>
      </c>
      <c r="GP55" s="93" t="s">
        <v>57</v>
      </c>
      <c r="GQ55" s="93" t="s">
        <v>57</v>
      </c>
      <c r="GR55" s="93" t="s">
        <v>57</v>
      </c>
      <c r="GS55" s="93" t="s">
        <v>57</v>
      </c>
      <c r="GT55" s="93" t="s">
        <v>57</v>
      </c>
      <c r="GU55" s="93" t="s">
        <v>57</v>
      </c>
      <c r="GV55" s="93" t="s">
        <v>57</v>
      </c>
      <c r="GW55" s="93" t="s">
        <v>57</v>
      </c>
      <c r="GX55" s="93" t="s">
        <v>57</v>
      </c>
      <c r="GY55" s="93" t="s">
        <v>57</v>
      </c>
      <c r="GZ55" s="93" t="s">
        <v>57</v>
      </c>
      <c r="HA55" s="93" t="s">
        <v>57</v>
      </c>
      <c r="HB55" s="93" t="s">
        <v>57</v>
      </c>
      <c r="HC55" s="93" t="s">
        <v>57</v>
      </c>
      <c r="HD55" s="93" t="s">
        <v>57</v>
      </c>
      <c r="HE55" s="93" t="s">
        <v>57</v>
      </c>
      <c r="HF55" s="93" t="s">
        <v>57</v>
      </c>
      <c r="HG55" s="93" t="s">
        <v>57</v>
      </c>
      <c r="HH55" s="93" t="s">
        <v>57</v>
      </c>
      <c r="HI55" s="93" t="s">
        <v>57</v>
      </c>
      <c r="HJ55" s="93" t="s">
        <v>57</v>
      </c>
      <c r="HK55" s="93" t="s">
        <v>57</v>
      </c>
      <c r="HL55" s="93" t="s">
        <v>57</v>
      </c>
      <c r="HM55" s="93" t="s">
        <v>57</v>
      </c>
      <c r="HN55" s="93" t="s">
        <v>57</v>
      </c>
      <c r="HO55" s="93" t="s">
        <v>57</v>
      </c>
      <c r="HP55" s="93" t="s">
        <v>57</v>
      </c>
      <c r="HQ55" s="93" t="s">
        <v>57</v>
      </c>
      <c r="HR55" s="93" t="s">
        <v>57</v>
      </c>
      <c r="HS55" s="93" t="s">
        <v>57</v>
      </c>
      <c r="HT55" s="93" t="s">
        <v>57</v>
      </c>
      <c r="HU55" s="93" t="s">
        <v>57</v>
      </c>
      <c r="HV55" s="93" t="s">
        <v>57</v>
      </c>
      <c r="HW55" s="93" t="s">
        <v>57</v>
      </c>
      <c r="HX55" s="93" t="s">
        <v>57</v>
      </c>
      <c r="HY55" s="93" t="s">
        <v>57</v>
      </c>
      <c r="HZ55" s="93" t="s">
        <v>57</v>
      </c>
      <c r="IA55" s="93" t="s">
        <v>57</v>
      </c>
      <c r="IB55" s="93" t="s">
        <v>57</v>
      </c>
      <c r="IC55" s="93" t="s">
        <v>57</v>
      </c>
      <c r="ID55" s="93" t="s">
        <v>57</v>
      </c>
      <c r="IE55" s="93" t="s">
        <v>57</v>
      </c>
      <c r="IF55" s="93" t="s">
        <v>57</v>
      </c>
      <c r="IG55" s="93" t="s">
        <v>57</v>
      </c>
      <c r="IH55" s="93" t="s">
        <v>57</v>
      </c>
      <c r="II55" s="93" t="s">
        <v>57</v>
      </c>
      <c r="IJ55" s="93" t="s">
        <v>57</v>
      </c>
      <c r="IK55" s="93" t="s">
        <v>57</v>
      </c>
      <c r="IL55" s="93" t="s">
        <v>57</v>
      </c>
      <c r="IM55" s="93" t="s">
        <v>57</v>
      </c>
      <c r="IN55" s="93" t="s">
        <v>57</v>
      </c>
      <c r="IO55" s="93" t="s">
        <v>57</v>
      </c>
      <c r="IP55" s="93" t="s">
        <v>57</v>
      </c>
      <c r="IQ55" s="93" t="s">
        <v>57</v>
      </c>
      <c r="IR55" s="93" t="s">
        <v>57</v>
      </c>
      <c r="IS55" s="93" t="s">
        <v>57</v>
      </c>
      <c r="IT55" s="93" t="s">
        <v>57</v>
      </c>
      <c r="IU55" s="93" t="s">
        <v>57</v>
      </c>
      <c r="IV55" s="93" t="s">
        <v>57</v>
      </c>
    </row>
    <row r="56" spans="1:256" ht="21" customHeight="1" x14ac:dyDescent="0.2">
      <c r="A56" s="96" t="s">
        <v>99</v>
      </c>
      <c r="B56" s="93" t="s">
        <v>57</v>
      </c>
      <c r="C56" s="93" t="s">
        <v>57</v>
      </c>
      <c r="D56" s="93" t="s">
        <v>57</v>
      </c>
      <c r="E56" s="93" t="s">
        <v>57</v>
      </c>
      <c r="F56" s="93" t="s">
        <v>57</v>
      </c>
      <c r="G56" s="93" t="s">
        <v>57</v>
      </c>
      <c r="H56" s="93" t="s">
        <v>57</v>
      </c>
      <c r="I56" s="93" t="s">
        <v>57</v>
      </c>
      <c r="J56" s="93" t="s">
        <v>57</v>
      </c>
      <c r="K56" s="93" t="s">
        <v>57</v>
      </c>
      <c r="L56" s="93" t="s">
        <v>57</v>
      </c>
      <c r="M56" s="93" t="s">
        <v>57</v>
      </c>
      <c r="N56" s="93" t="s">
        <v>57</v>
      </c>
      <c r="O56" s="93" t="s">
        <v>57</v>
      </c>
      <c r="P56" s="93" t="s">
        <v>57</v>
      </c>
      <c r="Q56" s="93" t="s">
        <v>57</v>
      </c>
      <c r="R56" s="93" t="s">
        <v>57</v>
      </c>
      <c r="S56" s="93" t="s">
        <v>57</v>
      </c>
      <c r="T56" s="93" t="s">
        <v>57</v>
      </c>
      <c r="U56" s="93" t="s">
        <v>57</v>
      </c>
      <c r="V56" s="93" t="s">
        <v>57</v>
      </c>
      <c r="W56" s="93" t="s">
        <v>57</v>
      </c>
      <c r="X56" s="93" t="s">
        <v>57</v>
      </c>
      <c r="Y56" s="93" t="s">
        <v>57</v>
      </c>
      <c r="Z56" s="93" t="s">
        <v>57</v>
      </c>
      <c r="AA56" s="93" t="s">
        <v>57</v>
      </c>
      <c r="AB56" s="93" t="s">
        <v>57</v>
      </c>
      <c r="AC56" s="93" t="s">
        <v>57</v>
      </c>
      <c r="AD56" s="93" t="s">
        <v>57</v>
      </c>
      <c r="AE56" s="92" t="s">
        <v>1015</v>
      </c>
      <c r="AF56" s="92" t="s">
        <v>1015</v>
      </c>
      <c r="AG56" s="93" t="s">
        <v>57</v>
      </c>
      <c r="AH56" s="93" t="s">
        <v>57</v>
      </c>
      <c r="AI56" s="93" t="s">
        <v>57</v>
      </c>
      <c r="AJ56" s="92" t="s">
        <v>1015</v>
      </c>
      <c r="AK56" s="92" t="s">
        <v>1015</v>
      </c>
      <c r="AL56" s="92" t="s">
        <v>1015</v>
      </c>
      <c r="AM56" s="93" t="s">
        <v>57</v>
      </c>
      <c r="AN56" s="93" t="s">
        <v>57</v>
      </c>
      <c r="AO56" s="93" t="s">
        <v>57</v>
      </c>
      <c r="AP56" s="93" t="s">
        <v>57</v>
      </c>
      <c r="AQ56" s="93" t="s">
        <v>57</v>
      </c>
      <c r="AR56" s="93" t="s">
        <v>57</v>
      </c>
      <c r="AS56" s="93" t="s">
        <v>57</v>
      </c>
      <c r="AT56" s="93" t="s">
        <v>57</v>
      </c>
      <c r="AU56" s="93" t="s">
        <v>57</v>
      </c>
      <c r="AV56" s="93" t="s">
        <v>57</v>
      </c>
      <c r="AW56" s="93" t="s">
        <v>57</v>
      </c>
      <c r="AX56" s="93" t="s">
        <v>57</v>
      </c>
      <c r="AY56" s="93" t="s">
        <v>57</v>
      </c>
      <c r="AZ56" s="93" t="s">
        <v>57</v>
      </c>
      <c r="BA56" s="93" t="s">
        <v>57</v>
      </c>
      <c r="BB56" s="93" t="s">
        <v>57</v>
      </c>
      <c r="BC56" s="93" t="s">
        <v>57</v>
      </c>
      <c r="BD56" s="93" t="s">
        <v>57</v>
      </c>
      <c r="BE56" s="93" t="s">
        <v>57</v>
      </c>
      <c r="BF56" s="93" t="s">
        <v>57</v>
      </c>
      <c r="BG56" s="92" t="s">
        <v>1015</v>
      </c>
      <c r="BH56" s="93" t="s">
        <v>57</v>
      </c>
      <c r="BI56" s="93" t="s">
        <v>57</v>
      </c>
      <c r="BJ56" s="93" t="s">
        <v>57</v>
      </c>
      <c r="BK56" s="93" t="s">
        <v>1016</v>
      </c>
      <c r="BL56" s="93" t="s">
        <v>57</v>
      </c>
      <c r="BM56" s="93" t="s">
        <v>57</v>
      </c>
      <c r="BN56" s="93" t="s">
        <v>57</v>
      </c>
      <c r="BO56" s="93" t="s">
        <v>57</v>
      </c>
      <c r="BP56" s="93" t="s">
        <v>57</v>
      </c>
      <c r="BQ56" s="93" t="s">
        <v>57</v>
      </c>
      <c r="BR56" s="93" t="s">
        <v>57</v>
      </c>
      <c r="BS56" s="93" t="s">
        <v>57</v>
      </c>
      <c r="BT56" s="93" t="s">
        <v>57</v>
      </c>
      <c r="BU56" s="93" t="s">
        <v>57</v>
      </c>
      <c r="BV56" s="93" t="s">
        <v>57</v>
      </c>
      <c r="BW56" s="93" t="s">
        <v>57</v>
      </c>
      <c r="BX56" s="93" t="s">
        <v>57</v>
      </c>
      <c r="BY56" s="93" t="s">
        <v>57</v>
      </c>
      <c r="BZ56" s="93" t="s">
        <v>57</v>
      </c>
      <c r="CA56" s="93" t="s">
        <v>57</v>
      </c>
      <c r="CB56" s="93" t="s">
        <v>57</v>
      </c>
      <c r="CC56" s="93" t="s">
        <v>57</v>
      </c>
      <c r="CD56" s="93" t="s">
        <v>57</v>
      </c>
      <c r="CE56" s="93" t="s">
        <v>57</v>
      </c>
      <c r="CF56" s="93" t="s">
        <v>57</v>
      </c>
      <c r="CG56" s="93" t="s">
        <v>57</v>
      </c>
      <c r="CH56" s="93" t="s">
        <v>57</v>
      </c>
      <c r="CI56" s="93" t="s">
        <v>57</v>
      </c>
      <c r="CJ56" s="93" t="s">
        <v>57</v>
      </c>
      <c r="CK56" s="93" t="s">
        <v>57</v>
      </c>
      <c r="CL56" s="93" t="s">
        <v>57</v>
      </c>
      <c r="CM56" s="93" t="s">
        <v>57</v>
      </c>
      <c r="CN56" s="93" t="s">
        <v>57</v>
      </c>
      <c r="CO56" s="93" t="s">
        <v>57</v>
      </c>
      <c r="CP56" s="92" t="s">
        <v>1015</v>
      </c>
      <c r="CQ56" s="93" t="s">
        <v>57</v>
      </c>
      <c r="CR56" s="93" t="s">
        <v>57</v>
      </c>
      <c r="CS56" s="93" t="s">
        <v>57</v>
      </c>
      <c r="CT56" s="93" t="s">
        <v>57</v>
      </c>
      <c r="CU56" s="93" t="s">
        <v>57</v>
      </c>
      <c r="CV56" s="93" t="s">
        <v>1016</v>
      </c>
      <c r="CW56" s="93" t="s">
        <v>57</v>
      </c>
      <c r="CX56" s="93" t="s">
        <v>57</v>
      </c>
      <c r="CY56" s="93" t="s">
        <v>57</v>
      </c>
      <c r="CZ56" s="93" t="s">
        <v>57</v>
      </c>
      <c r="DA56" s="92" t="s">
        <v>1015</v>
      </c>
      <c r="DB56" s="93" t="s">
        <v>57</v>
      </c>
      <c r="DC56" s="93" t="s">
        <v>57</v>
      </c>
      <c r="DD56" s="93" t="s">
        <v>57</v>
      </c>
      <c r="DE56" s="93" t="s">
        <v>57</v>
      </c>
      <c r="DF56" s="93" t="s">
        <v>57</v>
      </c>
      <c r="DG56" s="93" t="s">
        <v>57</v>
      </c>
      <c r="DH56" s="93" t="s">
        <v>57</v>
      </c>
      <c r="DI56" s="93" t="s">
        <v>57</v>
      </c>
      <c r="DJ56" s="93" t="s">
        <v>57</v>
      </c>
      <c r="DK56" s="93" t="s">
        <v>57</v>
      </c>
      <c r="DL56" s="93" t="s">
        <v>57</v>
      </c>
      <c r="DM56" s="93" t="s">
        <v>57</v>
      </c>
      <c r="DN56" s="93" t="s">
        <v>57</v>
      </c>
      <c r="DO56" s="93" t="s">
        <v>57</v>
      </c>
      <c r="DP56" s="93" t="s">
        <v>57</v>
      </c>
      <c r="DQ56" s="93" t="s">
        <v>57</v>
      </c>
      <c r="DR56" s="93" t="s">
        <v>57</v>
      </c>
      <c r="DS56" s="93" t="s">
        <v>57</v>
      </c>
      <c r="DT56" s="93" t="s">
        <v>57</v>
      </c>
      <c r="DU56" s="93" t="s">
        <v>57</v>
      </c>
      <c r="DV56" s="93" t="s">
        <v>57</v>
      </c>
      <c r="DW56" s="93" t="s">
        <v>57</v>
      </c>
      <c r="DX56" s="93" t="s">
        <v>57</v>
      </c>
      <c r="DY56" s="98" t="s">
        <v>1015</v>
      </c>
      <c r="DZ56" s="93" t="s">
        <v>57</v>
      </c>
      <c r="EA56" s="98" t="s">
        <v>1015</v>
      </c>
      <c r="EB56" s="93" t="s">
        <v>57</v>
      </c>
      <c r="EC56" s="93" t="s">
        <v>57</v>
      </c>
      <c r="ED56" s="93" t="s">
        <v>57</v>
      </c>
      <c r="EE56" s="93" t="s">
        <v>57</v>
      </c>
      <c r="EF56" s="93" t="s">
        <v>57</v>
      </c>
      <c r="EG56" s="93" t="s">
        <v>57</v>
      </c>
      <c r="EH56" s="93" t="s">
        <v>57</v>
      </c>
      <c r="EI56" s="93" t="s">
        <v>57</v>
      </c>
      <c r="EJ56" s="93" t="s">
        <v>57</v>
      </c>
      <c r="EK56" s="93" t="s">
        <v>57</v>
      </c>
      <c r="EL56" s="93" t="s">
        <v>57</v>
      </c>
      <c r="EM56" s="93" t="s">
        <v>57</v>
      </c>
      <c r="EN56" s="93" t="s">
        <v>57</v>
      </c>
      <c r="EO56" s="93" t="s">
        <v>57</v>
      </c>
      <c r="EP56" s="98" t="s">
        <v>1016</v>
      </c>
      <c r="EQ56" s="93" t="s">
        <v>57</v>
      </c>
      <c r="ER56" s="93" t="s">
        <v>57</v>
      </c>
      <c r="ES56" s="93" t="s">
        <v>57</v>
      </c>
      <c r="ET56" s="93" t="s">
        <v>57</v>
      </c>
      <c r="EU56" s="93" t="s">
        <v>57</v>
      </c>
      <c r="EV56" s="93" t="s">
        <v>57</v>
      </c>
      <c r="EW56" s="93" t="s">
        <v>57</v>
      </c>
      <c r="EX56" s="93" t="s">
        <v>57</v>
      </c>
      <c r="EY56" s="93" t="s">
        <v>57</v>
      </c>
      <c r="EZ56" s="93" t="s">
        <v>57</v>
      </c>
      <c r="FA56" s="93" t="s">
        <v>57</v>
      </c>
      <c r="FB56" s="93" t="s">
        <v>57</v>
      </c>
      <c r="FC56" s="93" t="s">
        <v>57</v>
      </c>
      <c r="FD56" s="93" t="s">
        <v>57</v>
      </c>
      <c r="FE56" s="93" t="s">
        <v>57</v>
      </c>
      <c r="FF56" s="93" t="s">
        <v>57</v>
      </c>
      <c r="FG56" s="93" t="s">
        <v>57</v>
      </c>
      <c r="FH56" s="93" t="s">
        <v>1017</v>
      </c>
      <c r="FI56" s="93" t="s">
        <v>57</v>
      </c>
      <c r="FJ56" s="93" t="s">
        <v>57</v>
      </c>
      <c r="FK56" s="93" t="s">
        <v>57</v>
      </c>
      <c r="FL56" s="98" t="s">
        <v>1015</v>
      </c>
      <c r="FM56" s="93" t="s">
        <v>57</v>
      </c>
      <c r="FN56" s="93" t="s">
        <v>57</v>
      </c>
      <c r="FO56" s="93" t="s">
        <v>57</v>
      </c>
      <c r="FP56" s="93" t="s">
        <v>57</v>
      </c>
      <c r="FQ56" s="93" t="s">
        <v>57</v>
      </c>
      <c r="FR56" s="93" t="s">
        <v>57</v>
      </c>
      <c r="FS56" s="93" t="s">
        <v>57</v>
      </c>
      <c r="FT56" s="93" t="s">
        <v>57</v>
      </c>
      <c r="FU56" s="93" t="s">
        <v>57</v>
      </c>
      <c r="FV56" s="93" t="s">
        <v>57</v>
      </c>
      <c r="FW56" s="93" t="s">
        <v>57</v>
      </c>
      <c r="FX56" s="93" t="s">
        <v>57</v>
      </c>
      <c r="FY56" s="93" t="s">
        <v>57</v>
      </c>
      <c r="FZ56" s="93" t="s">
        <v>57</v>
      </c>
      <c r="GA56" s="93" t="s">
        <v>57</v>
      </c>
      <c r="GB56" s="93" t="s">
        <v>57</v>
      </c>
      <c r="GC56" s="93" t="s">
        <v>57</v>
      </c>
      <c r="GD56" s="93" t="s">
        <v>57</v>
      </c>
      <c r="GE56" s="93" t="s">
        <v>57</v>
      </c>
      <c r="GF56" s="93" t="s">
        <v>57</v>
      </c>
      <c r="GG56" s="93" t="s">
        <v>57</v>
      </c>
      <c r="GH56" s="93" t="s">
        <v>57</v>
      </c>
      <c r="GI56" s="93" t="s">
        <v>57</v>
      </c>
      <c r="GJ56" s="93" t="s">
        <v>57</v>
      </c>
      <c r="GK56" s="93" t="s">
        <v>57</v>
      </c>
      <c r="GL56" s="93" t="s">
        <v>57</v>
      </c>
      <c r="GM56" s="93" t="s">
        <v>57</v>
      </c>
      <c r="GN56" s="93" t="s">
        <v>57</v>
      </c>
      <c r="GO56" s="93" t="s">
        <v>57</v>
      </c>
      <c r="GP56" s="93" t="s">
        <v>57</v>
      </c>
      <c r="GQ56" s="93" t="s">
        <v>57</v>
      </c>
      <c r="GR56" s="93" t="s">
        <v>57</v>
      </c>
      <c r="GS56" s="93" t="s">
        <v>57</v>
      </c>
      <c r="GT56" s="93" t="s">
        <v>57</v>
      </c>
      <c r="GU56" s="93" t="s">
        <v>57</v>
      </c>
      <c r="GV56" s="93" t="s">
        <v>57</v>
      </c>
      <c r="GW56" s="93" t="s">
        <v>57</v>
      </c>
      <c r="GX56" s="93" t="s">
        <v>57</v>
      </c>
      <c r="GY56" s="93" t="s">
        <v>57</v>
      </c>
      <c r="GZ56" s="93" t="s">
        <v>57</v>
      </c>
      <c r="HA56" s="93" t="s">
        <v>57</v>
      </c>
      <c r="HB56" s="93" t="s">
        <v>57</v>
      </c>
      <c r="HC56" s="93" t="s">
        <v>57</v>
      </c>
      <c r="HD56" s="93" t="s">
        <v>57</v>
      </c>
      <c r="HE56" s="93" t="s">
        <v>57</v>
      </c>
      <c r="HF56" s="93" t="s">
        <v>57</v>
      </c>
      <c r="HG56" s="93" t="s">
        <v>57</v>
      </c>
      <c r="HH56" s="93" t="s">
        <v>57</v>
      </c>
      <c r="HI56" s="93" t="s">
        <v>57</v>
      </c>
      <c r="HJ56" s="93" t="s">
        <v>57</v>
      </c>
      <c r="HK56" s="93" t="s">
        <v>57</v>
      </c>
      <c r="HL56" s="93" t="s">
        <v>57</v>
      </c>
      <c r="HM56" s="93" t="s">
        <v>57</v>
      </c>
      <c r="HN56" s="93" t="s">
        <v>57</v>
      </c>
      <c r="HO56" s="93" t="s">
        <v>57</v>
      </c>
      <c r="HP56" s="93" t="s">
        <v>57</v>
      </c>
      <c r="HQ56" s="93" t="s">
        <v>57</v>
      </c>
      <c r="HR56" s="93" t="s">
        <v>57</v>
      </c>
      <c r="HS56" s="93" t="s">
        <v>57</v>
      </c>
      <c r="HT56" s="93" t="s">
        <v>57</v>
      </c>
      <c r="HU56" s="93" t="s">
        <v>57</v>
      </c>
      <c r="HV56" s="93" t="s">
        <v>57</v>
      </c>
      <c r="HW56" s="93" t="s">
        <v>57</v>
      </c>
      <c r="HX56" s="93" t="s">
        <v>57</v>
      </c>
      <c r="HY56" s="93" t="s">
        <v>57</v>
      </c>
      <c r="HZ56" s="93" t="s">
        <v>57</v>
      </c>
      <c r="IA56" s="93" t="s">
        <v>57</v>
      </c>
      <c r="IB56" s="93" t="s">
        <v>57</v>
      </c>
      <c r="IC56" s="93" t="s">
        <v>57</v>
      </c>
      <c r="ID56" s="93" t="s">
        <v>57</v>
      </c>
      <c r="IE56" s="93" t="s">
        <v>57</v>
      </c>
      <c r="IF56" s="93" t="s">
        <v>57</v>
      </c>
      <c r="IG56" s="93" t="s">
        <v>57</v>
      </c>
      <c r="IH56" s="93" t="s">
        <v>57</v>
      </c>
      <c r="II56" s="93" t="s">
        <v>57</v>
      </c>
      <c r="IJ56" s="93" t="s">
        <v>57</v>
      </c>
      <c r="IK56" s="93" t="s">
        <v>57</v>
      </c>
      <c r="IL56" s="93" t="s">
        <v>57</v>
      </c>
      <c r="IM56" s="93" t="s">
        <v>57</v>
      </c>
      <c r="IN56" s="93" t="s">
        <v>57</v>
      </c>
      <c r="IO56" s="93" t="s">
        <v>57</v>
      </c>
      <c r="IP56" s="93" t="s">
        <v>57</v>
      </c>
      <c r="IQ56" s="93" t="s">
        <v>57</v>
      </c>
      <c r="IR56" s="93" t="s">
        <v>57</v>
      </c>
      <c r="IS56" s="93" t="s">
        <v>57</v>
      </c>
      <c r="IT56" s="93" t="s">
        <v>57</v>
      </c>
      <c r="IU56" s="93" t="s">
        <v>57</v>
      </c>
      <c r="IV56" s="93" t="s">
        <v>57</v>
      </c>
    </row>
    <row r="57" spans="1:256" ht="21" customHeight="1" x14ac:dyDescent="0.2">
      <c r="A57" s="97" t="s">
        <v>100</v>
      </c>
      <c r="B57" s="92" t="s">
        <v>1015</v>
      </c>
      <c r="C57" s="92" t="s">
        <v>1015</v>
      </c>
      <c r="D57" s="93" t="s">
        <v>57</v>
      </c>
      <c r="E57" s="93" t="s">
        <v>57</v>
      </c>
      <c r="F57" s="93" t="s">
        <v>57</v>
      </c>
      <c r="G57" s="93" t="s">
        <v>57</v>
      </c>
      <c r="H57" s="93" t="s">
        <v>57</v>
      </c>
      <c r="I57" s="92" t="s">
        <v>1015</v>
      </c>
      <c r="J57" s="93" t="s">
        <v>57</v>
      </c>
      <c r="K57" s="92" t="s">
        <v>1015</v>
      </c>
      <c r="L57" s="93" t="s">
        <v>57</v>
      </c>
      <c r="M57" s="92" t="s">
        <v>1015</v>
      </c>
      <c r="N57" s="93" t="s">
        <v>57</v>
      </c>
      <c r="O57" s="93" t="s">
        <v>57</v>
      </c>
      <c r="P57" s="93" t="s">
        <v>57</v>
      </c>
      <c r="Q57" s="92" t="s">
        <v>1015</v>
      </c>
      <c r="R57" s="93" t="s">
        <v>1016</v>
      </c>
      <c r="S57" s="93" t="s">
        <v>57</v>
      </c>
      <c r="T57" s="93" t="s">
        <v>57</v>
      </c>
      <c r="U57" s="92" t="s">
        <v>1015</v>
      </c>
      <c r="V57" s="92" t="s">
        <v>1015</v>
      </c>
      <c r="W57" s="93" t="s">
        <v>57</v>
      </c>
      <c r="X57" s="92" t="s">
        <v>1015</v>
      </c>
      <c r="Y57" s="92" t="s">
        <v>1015</v>
      </c>
      <c r="Z57" s="93" t="s">
        <v>57</v>
      </c>
      <c r="AA57" s="92" t="s">
        <v>1015</v>
      </c>
      <c r="AB57" s="93" t="s">
        <v>57</v>
      </c>
      <c r="AC57" s="93" t="s">
        <v>57</v>
      </c>
      <c r="AD57" s="92" t="s">
        <v>1015</v>
      </c>
      <c r="AE57" s="92" t="s">
        <v>1015</v>
      </c>
      <c r="AF57" s="93" t="s">
        <v>57</v>
      </c>
      <c r="AG57" s="92" t="s">
        <v>1015</v>
      </c>
      <c r="AH57" s="93" t="s">
        <v>57</v>
      </c>
      <c r="AI57" s="92" t="s">
        <v>1015</v>
      </c>
      <c r="AJ57" s="92" t="s">
        <v>1015</v>
      </c>
      <c r="AK57" s="92" t="s">
        <v>1015</v>
      </c>
      <c r="AL57" s="93" t="s">
        <v>57</v>
      </c>
      <c r="AM57" s="92" t="s">
        <v>1015</v>
      </c>
      <c r="AN57" s="93" t="s">
        <v>57</v>
      </c>
      <c r="AO57" s="92" t="s">
        <v>1015</v>
      </c>
      <c r="AP57" s="93" t="s">
        <v>57</v>
      </c>
      <c r="AQ57" s="92" t="s">
        <v>1015</v>
      </c>
      <c r="AR57" s="93" t="s">
        <v>57</v>
      </c>
      <c r="AS57" s="93" t="s">
        <v>57</v>
      </c>
      <c r="AT57" s="92" t="s">
        <v>1015</v>
      </c>
      <c r="AU57" s="93" t="s">
        <v>57</v>
      </c>
      <c r="AV57" s="92" t="s">
        <v>1015</v>
      </c>
      <c r="AW57" s="92" t="s">
        <v>1015</v>
      </c>
      <c r="AX57" s="93" t="s">
        <v>57</v>
      </c>
      <c r="AY57" s="93" t="s">
        <v>57</v>
      </c>
      <c r="AZ57" s="93" t="s">
        <v>57</v>
      </c>
      <c r="BA57" s="93" t="s">
        <v>57</v>
      </c>
      <c r="BB57" s="93" t="s">
        <v>57</v>
      </c>
      <c r="BC57" s="92" t="s">
        <v>1015</v>
      </c>
      <c r="BD57" s="93" t="s">
        <v>57</v>
      </c>
      <c r="BE57" s="93" t="s">
        <v>57</v>
      </c>
      <c r="BF57" s="92" t="s">
        <v>1015</v>
      </c>
      <c r="BG57" s="92" t="s">
        <v>1015</v>
      </c>
      <c r="BH57" s="92" t="s">
        <v>1015</v>
      </c>
      <c r="BI57" s="93" t="s">
        <v>57</v>
      </c>
      <c r="BJ57" s="93" t="s">
        <v>57</v>
      </c>
      <c r="BK57" s="93" t="s">
        <v>57</v>
      </c>
      <c r="BL57" s="93" t="s">
        <v>57</v>
      </c>
      <c r="BM57" s="89"/>
      <c r="BN57" s="92" t="s">
        <v>1015</v>
      </c>
      <c r="BO57" s="93" t="s">
        <v>57</v>
      </c>
      <c r="BP57" s="92" t="s">
        <v>1015</v>
      </c>
      <c r="BQ57" s="93" t="s">
        <v>57</v>
      </c>
      <c r="BR57" s="93" t="s">
        <v>57</v>
      </c>
      <c r="BS57" s="92" t="s">
        <v>1015</v>
      </c>
      <c r="BT57" s="93" t="s">
        <v>57</v>
      </c>
      <c r="BU57" s="93" t="s">
        <v>57</v>
      </c>
      <c r="BV57" s="93" t="s">
        <v>57</v>
      </c>
      <c r="BW57" s="93" t="s">
        <v>57</v>
      </c>
      <c r="BX57" s="93" t="s">
        <v>57</v>
      </c>
      <c r="BY57" s="93" t="s">
        <v>57</v>
      </c>
      <c r="BZ57" s="92" t="s">
        <v>1015</v>
      </c>
      <c r="CA57" s="93" t="s">
        <v>57</v>
      </c>
      <c r="CB57" s="92" t="s">
        <v>1015</v>
      </c>
      <c r="CC57" s="93" t="s">
        <v>57</v>
      </c>
      <c r="CD57" s="92" t="s">
        <v>1015</v>
      </c>
      <c r="CE57" s="93" t="s">
        <v>57</v>
      </c>
      <c r="CF57" s="93" t="s">
        <v>57</v>
      </c>
      <c r="CG57" s="92" t="s">
        <v>1015</v>
      </c>
      <c r="CH57" s="93" t="s">
        <v>57</v>
      </c>
      <c r="CI57" s="93" t="s">
        <v>57</v>
      </c>
      <c r="CJ57" s="92" t="s">
        <v>1015</v>
      </c>
      <c r="CK57" s="92" t="s">
        <v>1015</v>
      </c>
      <c r="CL57" s="92" t="s">
        <v>1015</v>
      </c>
      <c r="CM57" s="92" t="s">
        <v>1015</v>
      </c>
      <c r="CN57" s="93" t="s">
        <v>57</v>
      </c>
      <c r="CO57" s="92" t="s">
        <v>1015</v>
      </c>
      <c r="CP57" s="93" t="s">
        <v>57</v>
      </c>
      <c r="CQ57" s="93" t="s">
        <v>57</v>
      </c>
      <c r="CR57" s="93" t="s">
        <v>57</v>
      </c>
      <c r="CS57" s="92" t="s">
        <v>1015</v>
      </c>
      <c r="CT57" s="93" t="s">
        <v>57</v>
      </c>
      <c r="CU57" s="92" t="s">
        <v>1015</v>
      </c>
      <c r="CV57" s="93" t="s">
        <v>57</v>
      </c>
      <c r="CW57" s="92" t="s">
        <v>1015</v>
      </c>
      <c r="CX57" s="93" t="s">
        <v>57</v>
      </c>
      <c r="CY57" s="92" t="s">
        <v>1015</v>
      </c>
      <c r="CZ57" s="93" t="s">
        <v>57</v>
      </c>
      <c r="DA57" s="93" t="s">
        <v>57</v>
      </c>
      <c r="DB57" s="93" t="s">
        <v>57</v>
      </c>
      <c r="DC57" s="93" t="s">
        <v>57</v>
      </c>
      <c r="DD57" s="92" t="s">
        <v>1015</v>
      </c>
      <c r="DE57" s="93" t="s">
        <v>57</v>
      </c>
      <c r="DF57" s="93" t="s">
        <v>57</v>
      </c>
      <c r="DG57" s="93" t="s">
        <v>57</v>
      </c>
      <c r="DH57" s="93" t="s">
        <v>57</v>
      </c>
      <c r="DI57" s="93" t="s">
        <v>57</v>
      </c>
      <c r="DJ57" s="93" t="s">
        <v>57</v>
      </c>
      <c r="DK57" s="93" t="s">
        <v>57</v>
      </c>
      <c r="DL57" s="93" t="s">
        <v>57</v>
      </c>
      <c r="DM57" s="93" t="s">
        <v>57</v>
      </c>
      <c r="DN57" s="93" t="s">
        <v>57</v>
      </c>
      <c r="DO57" s="98" t="s">
        <v>1015</v>
      </c>
      <c r="DP57" s="93" t="s">
        <v>57</v>
      </c>
      <c r="DQ57" s="93" t="s">
        <v>57</v>
      </c>
      <c r="DR57" s="93" t="s">
        <v>57</v>
      </c>
      <c r="DS57" s="93" t="s">
        <v>57</v>
      </c>
      <c r="DT57" s="93" t="s">
        <v>57</v>
      </c>
      <c r="DU57" s="93" t="s">
        <v>57</v>
      </c>
      <c r="DV57" s="93" t="s">
        <v>57</v>
      </c>
      <c r="DW57" s="93" t="s">
        <v>57</v>
      </c>
      <c r="DX57" s="93" t="s">
        <v>57</v>
      </c>
      <c r="DY57" s="98" t="s">
        <v>1015</v>
      </c>
      <c r="DZ57" s="98" t="s">
        <v>1015</v>
      </c>
      <c r="EA57" s="93" t="s">
        <v>57</v>
      </c>
      <c r="EB57" s="98" t="s">
        <v>1015</v>
      </c>
      <c r="EC57" s="93" t="s">
        <v>57</v>
      </c>
      <c r="ED57" s="93" t="s">
        <v>57</v>
      </c>
      <c r="EE57" s="93" t="s">
        <v>57</v>
      </c>
      <c r="EF57" s="93" t="s">
        <v>57</v>
      </c>
      <c r="EG57" s="93" t="s">
        <v>57</v>
      </c>
      <c r="EH57" s="93" t="s">
        <v>57</v>
      </c>
      <c r="EI57" s="93" t="s">
        <v>57</v>
      </c>
      <c r="EJ57" s="98" t="s">
        <v>1015</v>
      </c>
      <c r="EK57" s="93" t="s">
        <v>57</v>
      </c>
      <c r="EL57" s="93" t="s">
        <v>57</v>
      </c>
      <c r="EM57" s="93" t="s">
        <v>57</v>
      </c>
      <c r="EN57" s="98" t="s">
        <v>1015</v>
      </c>
      <c r="EO57" s="93" t="s">
        <v>57</v>
      </c>
      <c r="EP57" s="93" t="s">
        <v>57</v>
      </c>
      <c r="EQ57" s="93" t="s">
        <v>57</v>
      </c>
      <c r="ER57" s="93" t="s">
        <v>57</v>
      </c>
      <c r="ES57" s="93" t="s">
        <v>57</v>
      </c>
      <c r="ET57" s="93" t="s">
        <v>57</v>
      </c>
      <c r="EU57" s="98" t="s">
        <v>1015</v>
      </c>
      <c r="EV57" s="93" t="s">
        <v>57</v>
      </c>
      <c r="EW57" s="98" t="s">
        <v>1015</v>
      </c>
      <c r="EX57" s="93" t="s">
        <v>57</v>
      </c>
      <c r="EY57" s="98" t="s">
        <v>1015</v>
      </c>
      <c r="EZ57" s="93" t="s">
        <v>57</v>
      </c>
      <c r="FA57" s="93" t="s">
        <v>57</v>
      </c>
      <c r="FB57" s="93" t="s">
        <v>57</v>
      </c>
      <c r="FC57" s="93" t="s">
        <v>57</v>
      </c>
      <c r="FD57" s="93" t="s">
        <v>57</v>
      </c>
      <c r="FE57" s="93" t="s">
        <v>57</v>
      </c>
      <c r="FF57" s="93" t="s">
        <v>57</v>
      </c>
      <c r="FG57" s="93" t="s">
        <v>57</v>
      </c>
      <c r="FH57" s="93" t="s">
        <v>1017</v>
      </c>
      <c r="FI57" s="93" t="s">
        <v>57</v>
      </c>
      <c r="FJ57" s="93" t="s">
        <v>57</v>
      </c>
      <c r="FK57" s="93" t="s">
        <v>57</v>
      </c>
      <c r="FL57" s="98" t="s">
        <v>1015</v>
      </c>
      <c r="FM57" s="98" t="s">
        <v>1015</v>
      </c>
      <c r="FN57" s="98" t="s">
        <v>1015</v>
      </c>
      <c r="FO57" s="93" t="s">
        <v>57</v>
      </c>
      <c r="FP57" s="93" t="s">
        <v>57</v>
      </c>
      <c r="FQ57" s="93" t="s">
        <v>57</v>
      </c>
      <c r="FR57" s="93" t="s">
        <v>57</v>
      </c>
      <c r="FS57" s="93" t="s">
        <v>57</v>
      </c>
      <c r="FT57" s="93" t="s">
        <v>57</v>
      </c>
      <c r="FU57" s="98" t="s">
        <v>1015</v>
      </c>
      <c r="FV57" s="93" t="s">
        <v>57</v>
      </c>
      <c r="FW57" s="93" t="s">
        <v>57</v>
      </c>
      <c r="FX57" s="98" t="s">
        <v>1015</v>
      </c>
      <c r="FY57" s="93" t="s">
        <v>57</v>
      </c>
      <c r="FZ57" s="98" t="s">
        <v>1015</v>
      </c>
      <c r="GA57" s="93" t="s">
        <v>57</v>
      </c>
      <c r="GB57" s="93" t="s">
        <v>57</v>
      </c>
      <c r="GC57" s="93" t="s">
        <v>57</v>
      </c>
      <c r="GD57" s="93" t="s">
        <v>57</v>
      </c>
      <c r="GE57" s="93" t="s">
        <v>57</v>
      </c>
      <c r="GF57" s="93" t="s">
        <v>57</v>
      </c>
      <c r="GG57" s="93" t="s">
        <v>57</v>
      </c>
      <c r="GH57" s="98" t="s">
        <v>1015</v>
      </c>
      <c r="GI57" s="93" t="s">
        <v>57</v>
      </c>
      <c r="GJ57" s="93" t="s">
        <v>57</v>
      </c>
      <c r="GK57" s="93" t="s">
        <v>57</v>
      </c>
      <c r="GL57" s="93" t="s">
        <v>57</v>
      </c>
      <c r="GM57" s="93" t="s">
        <v>57</v>
      </c>
      <c r="GN57" s="93" t="s">
        <v>57</v>
      </c>
      <c r="GO57" s="93" t="s">
        <v>57</v>
      </c>
      <c r="GP57" s="93" t="s">
        <v>57</v>
      </c>
      <c r="GQ57" s="98" t="s">
        <v>1015</v>
      </c>
      <c r="GR57" s="98" t="s">
        <v>1015</v>
      </c>
      <c r="GS57" s="93" t="s">
        <v>57</v>
      </c>
      <c r="GT57" s="93" t="s">
        <v>57</v>
      </c>
      <c r="GU57" s="98" t="s">
        <v>1015</v>
      </c>
      <c r="GV57" s="93" t="s">
        <v>57</v>
      </c>
      <c r="GW57" s="93" t="s">
        <v>57</v>
      </c>
      <c r="GX57" s="93" t="s">
        <v>57</v>
      </c>
      <c r="GY57" s="93" t="s">
        <v>57</v>
      </c>
      <c r="GZ57" s="93" t="s">
        <v>57</v>
      </c>
      <c r="HA57" s="93" t="s">
        <v>57</v>
      </c>
      <c r="HB57" s="93" t="s">
        <v>57</v>
      </c>
      <c r="HC57" s="93" t="s">
        <v>57</v>
      </c>
      <c r="HD57" s="93" t="s">
        <v>57</v>
      </c>
      <c r="HE57" s="93" t="s">
        <v>57</v>
      </c>
      <c r="HF57" s="93" t="s">
        <v>57</v>
      </c>
      <c r="HG57" s="93" t="s">
        <v>57</v>
      </c>
      <c r="HH57" s="93" t="s">
        <v>57</v>
      </c>
      <c r="HI57" s="93" t="s">
        <v>57</v>
      </c>
      <c r="HJ57" s="93" t="s">
        <v>57</v>
      </c>
      <c r="HK57" s="93" t="s">
        <v>57</v>
      </c>
      <c r="HL57" s="93" t="s">
        <v>57</v>
      </c>
      <c r="HM57" s="93" t="s">
        <v>57</v>
      </c>
      <c r="HN57" s="93" t="s">
        <v>57</v>
      </c>
      <c r="HO57" s="93" t="s">
        <v>57</v>
      </c>
      <c r="HP57" s="93" t="s">
        <v>57</v>
      </c>
      <c r="HQ57" s="93" t="s">
        <v>57</v>
      </c>
      <c r="HR57" s="93" t="s">
        <v>57</v>
      </c>
      <c r="HS57" s="93" t="s">
        <v>57</v>
      </c>
      <c r="HT57" s="93" t="s">
        <v>57</v>
      </c>
      <c r="HU57" s="93" t="s">
        <v>57</v>
      </c>
      <c r="HV57" s="93" t="s">
        <v>57</v>
      </c>
      <c r="HW57" s="93" t="s">
        <v>57</v>
      </c>
      <c r="HX57" s="93" t="s">
        <v>57</v>
      </c>
      <c r="HY57" s="93" t="s">
        <v>57</v>
      </c>
      <c r="HZ57" s="93" t="s">
        <v>57</v>
      </c>
      <c r="IA57" s="93" t="s">
        <v>57</v>
      </c>
      <c r="IB57" s="93" t="s">
        <v>57</v>
      </c>
      <c r="IC57" s="93" t="s">
        <v>57</v>
      </c>
      <c r="ID57" s="93" t="s">
        <v>57</v>
      </c>
      <c r="IE57" s="93" t="s">
        <v>57</v>
      </c>
      <c r="IF57" s="93" t="s">
        <v>57</v>
      </c>
      <c r="IG57" s="93" t="s">
        <v>57</v>
      </c>
      <c r="IH57" s="93" t="s">
        <v>57</v>
      </c>
      <c r="II57" s="93" t="s">
        <v>57</v>
      </c>
      <c r="IJ57" s="93" t="s">
        <v>57</v>
      </c>
      <c r="IK57" s="93" t="s">
        <v>57</v>
      </c>
      <c r="IL57" s="93" t="s">
        <v>57</v>
      </c>
      <c r="IM57" s="93" t="s">
        <v>57</v>
      </c>
      <c r="IN57" s="93" t="s">
        <v>57</v>
      </c>
      <c r="IO57" s="93" t="s">
        <v>57</v>
      </c>
      <c r="IP57" s="93" t="s">
        <v>57</v>
      </c>
      <c r="IQ57" s="93" t="s">
        <v>57</v>
      </c>
      <c r="IR57" s="93" t="s">
        <v>57</v>
      </c>
      <c r="IS57" s="93" t="s">
        <v>57</v>
      </c>
      <c r="IT57" s="93" t="s">
        <v>57</v>
      </c>
      <c r="IU57" s="93" t="s">
        <v>57</v>
      </c>
      <c r="IV57" s="93" t="s">
        <v>57</v>
      </c>
    </row>
    <row r="58" spans="1:256" ht="21" customHeight="1" x14ac:dyDescent="0.2">
      <c r="A58" s="97" t="s">
        <v>101</v>
      </c>
      <c r="B58" s="92" t="s">
        <v>57</v>
      </c>
      <c r="C58" s="93" t="s">
        <v>57</v>
      </c>
      <c r="D58" s="93" t="s">
        <v>57</v>
      </c>
      <c r="E58" s="93" t="s">
        <v>57</v>
      </c>
      <c r="F58" s="92" t="s">
        <v>1015</v>
      </c>
      <c r="G58" s="93" t="s">
        <v>57</v>
      </c>
      <c r="H58" s="92" t="s">
        <v>1015</v>
      </c>
      <c r="I58" s="93" t="s">
        <v>57</v>
      </c>
      <c r="J58" s="93" t="s">
        <v>57</v>
      </c>
      <c r="K58" s="93" t="s">
        <v>57</v>
      </c>
      <c r="L58" s="93" t="s">
        <v>57</v>
      </c>
      <c r="M58" s="93" t="s">
        <v>57</v>
      </c>
      <c r="N58" s="92" t="s">
        <v>1015</v>
      </c>
      <c r="O58" s="93" t="s">
        <v>57</v>
      </c>
      <c r="P58" s="93" t="s">
        <v>57</v>
      </c>
      <c r="Q58" s="93" t="s">
        <v>57</v>
      </c>
      <c r="R58" s="92" t="s">
        <v>1015</v>
      </c>
      <c r="S58" s="93" t="s">
        <v>57</v>
      </c>
      <c r="T58" s="92" t="s">
        <v>1015</v>
      </c>
      <c r="U58" s="93" t="s">
        <v>57</v>
      </c>
      <c r="V58" s="93" t="s">
        <v>57</v>
      </c>
      <c r="W58" s="93" t="s">
        <v>57</v>
      </c>
      <c r="X58" s="93" t="s">
        <v>57</v>
      </c>
      <c r="Y58" s="93" t="s">
        <v>57</v>
      </c>
      <c r="Z58" s="93" t="s">
        <v>57</v>
      </c>
      <c r="AA58" s="93" t="s">
        <v>57</v>
      </c>
      <c r="AB58" s="93" t="s">
        <v>57</v>
      </c>
      <c r="AC58" s="93" t="s">
        <v>57</v>
      </c>
      <c r="AD58" s="92" t="s">
        <v>1015</v>
      </c>
      <c r="AE58" s="92" t="s">
        <v>1015</v>
      </c>
      <c r="AF58" s="93" t="s">
        <v>57</v>
      </c>
      <c r="AG58" s="92" t="s">
        <v>1015</v>
      </c>
      <c r="AH58" s="92" t="s">
        <v>1015</v>
      </c>
      <c r="AI58" s="93" t="s">
        <v>57</v>
      </c>
      <c r="AJ58" s="93" t="s">
        <v>57</v>
      </c>
      <c r="AK58" s="93" t="s">
        <v>57</v>
      </c>
      <c r="AL58" s="92" t="s">
        <v>1015</v>
      </c>
      <c r="AM58" s="93" t="s">
        <v>57</v>
      </c>
      <c r="AN58" s="92" t="s">
        <v>1015</v>
      </c>
      <c r="AO58" s="93" t="s">
        <v>57</v>
      </c>
      <c r="AP58" s="93" t="s">
        <v>57</v>
      </c>
      <c r="AQ58" s="93" t="s">
        <v>57</v>
      </c>
      <c r="AR58" s="93" t="s">
        <v>57</v>
      </c>
      <c r="AS58" s="92" t="s">
        <v>1015</v>
      </c>
      <c r="AT58" s="93" t="s">
        <v>57</v>
      </c>
      <c r="AU58" s="93" t="s">
        <v>57</v>
      </c>
      <c r="AV58" s="93" t="s">
        <v>57</v>
      </c>
      <c r="AW58" s="93" t="s">
        <v>57</v>
      </c>
      <c r="AX58" s="93" t="s">
        <v>57</v>
      </c>
      <c r="AY58" s="93" t="s">
        <v>57</v>
      </c>
      <c r="AZ58" s="93" t="s">
        <v>57</v>
      </c>
      <c r="BA58" s="93" t="s">
        <v>57</v>
      </c>
      <c r="BB58" s="93" t="s">
        <v>57</v>
      </c>
      <c r="BC58" s="92" t="s">
        <v>1015</v>
      </c>
      <c r="BD58" s="93" t="s">
        <v>57</v>
      </c>
      <c r="BE58" s="93" t="s">
        <v>57</v>
      </c>
      <c r="BF58" s="93" t="s">
        <v>57</v>
      </c>
      <c r="BG58" s="93" t="s">
        <v>57</v>
      </c>
      <c r="BH58" s="93" t="s">
        <v>57</v>
      </c>
      <c r="BI58" s="93" t="s">
        <v>57</v>
      </c>
      <c r="BJ58" s="93" t="s">
        <v>57</v>
      </c>
      <c r="BK58" s="92" t="s">
        <v>1015</v>
      </c>
      <c r="BL58" s="92" t="s">
        <v>1015</v>
      </c>
      <c r="BM58" s="89"/>
      <c r="BN58" s="92" t="s">
        <v>1015</v>
      </c>
      <c r="BO58" s="93" t="s">
        <v>57</v>
      </c>
      <c r="BP58" s="93" t="s">
        <v>57</v>
      </c>
      <c r="BQ58" s="93" t="s">
        <v>57</v>
      </c>
      <c r="BR58" s="93" t="s">
        <v>57</v>
      </c>
      <c r="BS58" s="92" t="s">
        <v>1015</v>
      </c>
      <c r="BT58" s="93" t="s">
        <v>57</v>
      </c>
      <c r="BU58" s="93" t="s">
        <v>57</v>
      </c>
      <c r="BV58" s="93" t="s">
        <v>57</v>
      </c>
      <c r="BW58" s="93" t="s">
        <v>57</v>
      </c>
      <c r="BX58" s="93" t="s">
        <v>57</v>
      </c>
      <c r="BY58" s="93" t="s">
        <v>57</v>
      </c>
      <c r="BZ58" s="93" t="s">
        <v>57</v>
      </c>
      <c r="CA58" s="93" t="s">
        <v>57</v>
      </c>
      <c r="CB58" s="93" t="s">
        <v>57</v>
      </c>
      <c r="CC58" s="93" t="s">
        <v>57</v>
      </c>
      <c r="CD58" s="93" t="s">
        <v>57</v>
      </c>
      <c r="CE58" s="93" t="s">
        <v>57</v>
      </c>
      <c r="CF58" s="93" t="s">
        <v>57</v>
      </c>
      <c r="CG58" s="92" t="s">
        <v>1015</v>
      </c>
      <c r="CH58" s="93" t="s">
        <v>57</v>
      </c>
      <c r="CI58" s="93" t="s">
        <v>57</v>
      </c>
      <c r="CJ58" s="93" t="s">
        <v>57</v>
      </c>
      <c r="CK58" s="93" t="s">
        <v>57</v>
      </c>
      <c r="CL58" s="93" t="s">
        <v>57</v>
      </c>
      <c r="CM58" s="93" t="s">
        <v>57</v>
      </c>
      <c r="CN58" s="93" t="s">
        <v>57</v>
      </c>
      <c r="CO58" s="93" t="s">
        <v>57</v>
      </c>
      <c r="CP58" s="92" t="s">
        <v>1015</v>
      </c>
      <c r="CQ58" s="93" t="s">
        <v>57</v>
      </c>
      <c r="CR58" s="93" t="s">
        <v>57</v>
      </c>
      <c r="CS58" s="93" t="s">
        <v>57</v>
      </c>
      <c r="CT58" s="93" t="s">
        <v>57</v>
      </c>
      <c r="CU58" s="93" t="s">
        <v>57</v>
      </c>
      <c r="CV58" s="93" t="s">
        <v>1016</v>
      </c>
      <c r="CW58" s="93" t="s">
        <v>57</v>
      </c>
      <c r="CX58" s="93" t="s">
        <v>57</v>
      </c>
      <c r="CY58" s="93" t="s">
        <v>57</v>
      </c>
      <c r="CZ58" s="92" t="s">
        <v>1015</v>
      </c>
      <c r="DA58" s="92" t="s">
        <v>1015</v>
      </c>
      <c r="DB58" s="93" t="s">
        <v>57</v>
      </c>
      <c r="DC58" s="93" t="s">
        <v>57</v>
      </c>
      <c r="DD58" s="93" t="s">
        <v>57</v>
      </c>
      <c r="DE58" s="93" t="s">
        <v>57</v>
      </c>
      <c r="DF58" s="93" t="s">
        <v>57</v>
      </c>
      <c r="DG58" s="93" t="s">
        <v>57</v>
      </c>
      <c r="DH58" s="93" t="s">
        <v>57</v>
      </c>
      <c r="DI58" s="93" t="s">
        <v>57</v>
      </c>
      <c r="DJ58" s="92" t="s">
        <v>1015</v>
      </c>
      <c r="DK58" s="93" t="s">
        <v>57</v>
      </c>
      <c r="DL58" s="93" t="s">
        <v>57</v>
      </c>
      <c r="DM58" s="93" t="s">
        <v>57</v>
      </c>
      <c r="DN58" s="93" t="s">
        <v>57</v>
      </c>
      <c r="DO58" s="93" t="s">
        <v>57</v>
      </c>
      <c r="DP58" s="93" t="s">
        <v>57</v>
      </c>
      <c r="DQ58" s="93" t="s">
        <v>57</v>
      </c>
      <c r="DR58" s="93" t="s">
        <v>57</v>
      </c>
      <c r="DS58" s="93" t="s">
        <v>57</v>
      </c>
      <c r="DT58" s="93" t="s">
        <v>57</v>
      </c>
      <c r="DU58" s="93" t="s">
        <v>57</v>
      </c>
      <c r="DV58" s="98" t="s">
        <v>1015</v>
      </c>
      <c r="DW58" s="93" t="s">
        <v>57</v>
      </c>
      <c r="DX58" s="93" t="s">
        <v>57</v>
      </c>
      <c r="DY58" s="93" t="s">
        <v>57</v>
      </c>
      <c r="DZ58" s="93" t="s">
        <v>57</v>
      </c>
      <c r="EA58" s="98" t="s">
        <v>1015</v>
      </c>
      <c r="EB58" s="93" t="s">
        <v>57</v>
      </c>
      <c r="EC58" s="93" t="s">
        <v>57</v>
      </c>
      <c r="ED58" s="93" t="s">
        <v>57</v>
      </c>
      <c r="EE58" s="93" t="s">
        <v>57</v>
      </c>
      <c r="EF58" s="93" t="s">
        <v>57</v>
      </c>
      <c r="EG58" s="93" t="s">
        <v>57</v>
      </c>
      <c r="EH58" s="93" t="s">
        <v>57</v>
      </c>
      <c r="EI58" s="93" t="s">
        <v>57</v>
      </c>
      <c r="EJ58" s="93" t="s">
        <v>57</v>
      </c>
      <c r="EK58" s="93" t="s">
        <v>57</v>
      </c>
      <c r="EL58" s="93" t="s">
        <v>57</v>
      </c>
      <c r="EM58" s="93" t="s">
        <v>57</v>
      </c>
      <c r="EN58" s="93" t="s">
        <v>57</v>
      </c>
      <c r="EO58" s="93" t="s">
        <v>57</v>
      </c>
      <c r="EP58" s="98" t="s">
        <v>1016</v>
      </c>
      <c r="EQ58" s="93" t="s">
        <v>57</v>
      </c>
      <c r="ER58" s="93" t="s">
        <v>57</v>
      </c>
      <c r="ES58" s="93" t="s">
        <v>57</v>
      </c>
      <c r="ET58" s="93" t="s">
        <v>57</v>
      </c>
      <c r="EU58" s="93" t="s">
        <v>57</v>
      </c>
      <c r="EV58" s="93" t="s">
        <v>57</v>
      </c>
      <c r="EW58" s="93" t="s">
        <v>57</v>
      </c>
      <c r="EX58" s="93" t="s">
        <v>57</v>
      </c>
      <c r="EY58" s="93" t="s">
        <v>57</v>
      </c>
      <c r="EZ58" s="93" t="s">
        <v>57</v>
      </c>
      <c r="FA58" s="93" t="s">
        <v>57</v>
      </c>
      <c r="FB58" s="93" t="s">
        <v>57</v>
      </c>
      <c r="FC58" s="93" t="s">
        <v>57</v>
      </c>
      <c r="FD58" s="93" t="s">
        <v>57</v>
      </c>
      <c r="FE58" s="93" t="s">
        <v>57</v>
      </c>
      <c r="FF58" s="98" t="s">
        <v>1015</v>
      </c>
      <c r="FG58" s="98" t="s">
        <v>1015</v>
      </c>
      <c r="FH58" s="93" t="s">
        <v>1017</v>
      </c>
      <c r="FI58" s="93" t="s">
        <v>57</v>
      </c>
      <c r="FJ58" s="93" t="s">
        <v>57</v>
      </c>
      <c r="FK58" s="93" t="s">
        <v>57</v>
      </c>
      <c r="FL58" s="98" t="s">
        <v>1015</v>
      </c>
      <c r="FM58" s="93" t="s">
        <v>57</v>
      </c>
      <c r="FN58" s="93" t="s">
        <v>57</v>
      </c>
      <c r="FO58" s="93" t="s">
        <v>57</v>
      </c>
      <c r="FP58" s="93" t="s">
        <v>57</v>
      </c>
      <c r="FQ58" s="93" t="s">
        <v>57</v>
      </c>
      <c r="FR58" s="93" t="s">
        <v>57</v>
      </c>
      <c r="FS58" s="93" t="s">
        <v>57</v>
      </c>
      <c r="FT58" s="93" t="s">
        <v>57</v>
      </c>
      <c r="FU58" s="93" t="s">
        <v>57</v>
      </c>
      <c r="FV58" s="93" t="s">
        <v>57</v>
      </c>
      <c r="FW58" s="93" t="s">
        <v>57</v>
      </c>
      <c r="FX58" s="93" t="s">
        <v>57</v>
      </c>
      <c r="FY58" s="93" t="s">
        <v>57</v>
      </c>
      <c r="FZ58" s="93" t="s">
        <v>57</v>
      </c>
      <c r="GA58" s="98" t="s">
        <v>1015</v>
      </c>
      <c r="GB58" s="98" t="s">
        <v>1015</v>
      </c>
      <c r="GC58" s="93" t="s">
        <v>57</v>
      </c>
      <c r="GD58" s="98" t="s">
        <v>1015</v>
      </c>
      <c r="GE58" s="93" t="s">
        <v>57</v>
      </c>
      <c r="GF58" s="93" t="s">
        <v>57</v>
      </c>
      <c r="GG58" s="93" t="s">
        <v>57</v>
      </c>
      <c r="GH58" s="93" t="s">
        <v>57</v>
      </c>
      <c r="GI58" s="93" t="s">
        <v>57</v>
      </c>
      <c r="GJ58" s="93" t="s">
        <v>57</v>
      </c>
      <c r="GK58" s="93" t="s">
        <v>57</v>
      </c>
      <c r="GL58" s="93" t="s">
        <v>57</v>
      </c>
      <c r="GM58" s="98" t="s">
        <v>1015</v>
      </c>
      <c r="GN58" s="93" t="s">
        <v>57</v>
      </c>
      <c r="GO58" s="93" t="s">
        <v>57</v>
      </c>
      <c r="GP58" s="93" t="s">
        <v>57</v>
      </c>
      <c r="GQ58" s="93" t="s">
        <v>57</v>
      </c>
      <c r="GR58" s="93" t="s">
        <v>57</v>
      </c>
      <c r="GS58" s="98" t="s">
        <v>1015</v>
      </c>
      <c r="GT58" s="98" t="s">
        <v>1015</v>
      </c>
      <c r="GU58" s="93" t="s">
        <v>57</v>
      </c>
      <c r="GV58" s="93" t="s">
        <v>57</v>
      </c>
      <c r="GW58" s="93" t="s">
        <v>57</v>
      </c>
      <c r="GX58" s="93" t="s">
        <v>57</v>
      </c>
      <c r="GY58" s="93" t="s">
        <v>57</v>
      </c>
      <c r="GZ58" s="93" t="s">
        <v>57</v>
      </c>
      <c r="HA58" s="93" t="s">
        <v>57</v>
      </c>
      <c r="HB58" s="93" t="s">
        <v>57</v>
      </c>
      <c r="HC58" s="93" t="s">
        <v>57</v>
      </c>
      <c r="HD58" s="93" t="s">
        <v>57</v>
      </c>
      <c r="HE58" s="93" t="s">
        <v>57</v>
      </c>
      <c r="HF58" s="93" t="s">
        <v>57</v>
      </c>
      <c r="HG58" s="93" t="s">
        <v>57</v>
      </c>
      <c r="HH58" s="93" t="s">
        <v>57</v>
      </c>
      <c r="HI58" s="93" t="s">
        <v>57</v>
      </c>
      <c r="HJ58" s="93" t="s">
        <v>57</v>
      </c>
      <c r="HK58" s="93" t="s">
        <v>57</v>
      </c>
      <c r="HL58" s="93" t="s">
        <v>57</v>
      </c>
      <c r="HM58" s="93" t="s">
        <v>57</v>
      </c>
      <c r="HN58" s="93" t="s">
        <v>57</v>
      </c>
      <c r="HO58" s="93" t="s">
        <v>57</v>
      </c>
      <c r="HP58" s="93" t="s">
        <v>57</v>
      </c>
      <c r="HQ58" s="93" t="s">
        <v>57</v>
      </c>
      <c r="HR58" s="93" t="s">
        <v>57</v>
      </c>
      <c r="HS58" s="93" t="s">
        <v>57</v>
      </c>
      <c r="HT58" s="93" t="s">
        <v>57</v>
      </c>
      <c r="HU58" s="93" t="s">
        <v>57</v>
      </c>
      <c r="HV58" s="93" t="s">
        <v>57</v>
      </c>
      <c r="HW58" s="93" t="s">
        <v>57</v>
      </c>
      <c r="HX58" s="93" t="s">
        <v>57</v>
      </c>
      <c r="HY58" s="93" t="s">
        <v>57</v>
      </c>
      <c r="HZ58" s="93" t="s">
        <v>57</v>
      </c>
      <c r="IA58" s="93" t="s">
        <v>57</v>
      </c>
      <c r="IB58" s="93" t="s">
        <v>57</v>
      </c>
      <c r="IC58" s="93" t="s">
        <v>57</v>
      </c>
      <c r="ID58" s="93" t="s">
        <v>57</v>
      </c>
      <c r="IE58" s="93" t="s">
        <v>57</v>
      </c>
      <c r="IF58" s="93" t="s">
        <v>57</v>
      </c>
      <c r="IG58" s="93" t="s">
        <v>57</v>
      </c>
      <c r="IH58" s="93" t="s">
        <v>57</v>
      </c>
      <c r="II58" s="93" t="s">
        <v>57</v>
      </c>
      <c r="IJ58" s="93" t="s">
        <v>57</v>
      </c>
      <c r="IK58" s="93" t="s">
        <v>57</v>
      </c>
      <c r="IL58" s="93" t="s">
        <v>57</v>
      </c>
      <c r="IM58" s="93" t="s">
        <v>57</v>
      </c>
      <c r="IN58" s="93" t="s">
        <v>57</v>
      </c>
      <c r="IO58" s="93" t="s">
        <v>57</v>
      </c>
      <c r="IP58" s="93" t="s">
        <v>57</v>
      </c>
      <c r="IQ58" s="93" t="s">
        <v>57</v>
      </c>
      <c r="IR58" s="93" t="s">
        <v>57</v>
      </c>
      <c r="IS58" s="93" t="s">
        <v>57</v>
      </c>
      <c r="IT58" s="93" t="s">
        <v>57</v>
      </c>
      <c r="IU58" s="93" t="s">
        <v>57</v>
      </c>
      <c r="IV58" s="93" t="s">
        <v>57</v>
      </c>
    </row>
    <row r="59" spans="1:256" ht="21" customHeight="1" x14ac:dyDescent="0.2">
      <c r="A59" s="96" t="s">
        <v>1082</v>
      </c>
      <c r="B59" s="92" t="s">
        <v>57</v>
      </c>
      <c r="C59" s="93" t="s">
        <v>57</v>
      </c>
      <c r="D59" s="93" t="s">
        <v>57</v>
      </c>
      <c r="E59" s="93" t="s">
        <v>57</v>
      </c>
      <c r="F59" s="93" t="s">
        <v>57</v>
      </c>
      <c r="G59" s="93" t="s">
        <v>57</v>
      </c>
      <c r="H59" s="93" t="s">
        <v>57</v>
      </c>
      <c r="I59" s="93" t="s">
        <v>57</v>
      </c>
      <c r="J59" s="93" t="s">
        <v>57</v>
      </c>
      <c r="K59" s="93" t="s">
        <v>57</v>
      </c>
      <c r="L59" s="93" t="s">
        <v>57</v>
      </c>
      <c r="M59" s="93" t="s">
        <v>57</v>
      </c>
      <c r="N59" s="93" t="s">
        <v>57</v>
      </c>
      <c r="O59" s="93" t="s">
        <v>57</v>
      </c>
      <c r="P59" s="93" t="s">
        <v>57</v>
      </c>
      <c r="Q59" s="93" t="s">
        <v>57</v>
      </c>
      <c r="R59" s="89"/>
      <c r="S59" s="93" t="s">
        <v>57</v>
      </c>
      <c r="T59" s="93" t="s">
        <v>57</v>
      </c>
      <c r="U59" s="93" t="s">
        <v>57</v>
      </c>
      <c r="V59" s="93" t="s">
        <v>57</v>
      </c>
      <c r="W59" s="93" t="s">
        <v>57</v>
      </c>
      <c r="X59" s="93" t="s">
        <v>57</v>
      </c>
      <c r="Y59" s="93" t="s">
        <v>57</v>
      </c>
      <c r="Z59" s="89"/>
      <c r="AA59" s="93" t="s">
        <v>57</v>
      </c>
      <c r="AB59" s="93" t="s">
        <v>57</v>
      </c>
      <c r="AC59" s="93" t="s">
        <v>57</v>
      </c>
      <c r="AD59" s="93" t="s">
        <v>57</v>
      </c>
      <c r="AE59" s="93" t="s">
        <v>57</v>
      </c>
      <c r="AF59" s="93" t="s">
        <v>57</v>
      </c>
      <c r="AG59" s="93" t="s">
        <v>57</v>
      </c>
      <c r="AH59" s="93" t="s">
        <v>57</v>
      </c>
      <c r="AI59" s="93" t="s">
        <v>57</v>
      </c>
      <c r="AJ59" s="93" t="s">
        <v>57</v>
      </c>
      <c r="AK59" s="93" t="s">
        <v>57</v>
      </c>
      <c r="AL59" s="93" t="s">
        <v>57</v>
      </c>
      <c r="AM59" s="93" t="s">
        <v>57</v>
      </c>
      <c r="AN59" s="93" t="s">
        <v>57</v>
      </c>
      <c r="AO59" s="93" t="s">
        <v>57</v>
      </c>
      <c r="AP59" s="93" t="s">
        <v>57</v>
      </c>
      <c r="AQ59" s="93" t="s">
        <v>57</v>
      </c>
      <c r="AR59" s="93" t="s">
        <v>57</v>
      </c>
      <c r="AS59" s="93" t="s">
        <v>57</v>
      </c>
      <c r="AT59" s="93" t="s">
        <v>57</v>
      </c>
      <c r="AU59" s="93" t="s">
        <v>57</v>
      </c>
      <c r="AV59" s="93" t="s">
        <v>57</v>
      </c>
      <c r="AW59" s="93" t="s">
        <v>57</v>
      </c>
      <c r="AX59" s="93" t="s">
        <v>57</v>
      </c>
      <c r="AY59" s="93" t="s">
        <v>57</v>
      </c>
      <c r="AZ59" s="93" t="s">
        <v>57</v>
      </c>
      <c r="BA59" s="92" t="s">
        <v>1015</v>
      </c>
      <c r="BB59" s="89"/>
      <c r="BC59" s="93" t="s">
        <v>57</v>
      </c>
      <c r="BD59" s="93" t="s">
        <v>57</v>
      </c>
      <c r="BE59" s="93" t="s">
        <v>57</v>
      </c>
      <c r="BF59" s="93" t="s">
        <v>57</v>
      </c>
      <c r="BG59" s="93" t="s">
        <v>57</v>
      </c>
      <c r="BH59" s="93" t="s">
        <v>57</v>
      </c>
      <c r="BI59" s="93" t="s">
        <v>57</v>
      </c>
      <c r="BJ59" s="93" t="s">
        <v>57</v>
      </c>
      <c r="BK59" s="93" t="s">
        <v>57</v>
      </c>
      <c r="BL59" s="93" t="s">
        <v>57</v>
      </c>
      <c r="BM59" s="93" t="s">
        <v>57</v>
      </c>
      <c r="BN59" s="93" t="s">
        <v>57</v>
      </c>
      <c r="BO59" s="93" t="s">
        <v>57</v>
      </c>
      <c r="BP59" s="93" t="s">
        <v>57</v>
      </c>
      <c r="BQ59" s="93" t="s">
        <v>57</v>
      </c>
      <c r="BR59" s="93" t="s">
        <v>57</v>
      </c>
      <c r="BS59" s="93" t="s">
        <v>57</v>
      </c>
      <c r="BT59" s="93" t="s">
        <v>57</v>
      </c>
      <c r="BU59" s="93" t="s">
        <v>57</v>
      </c>
      <c r="BV59" s="93" t="s">
        <v>57</v>
      </c>
      <c r="BW59" s="93" t="s">
        <v>57</v>
      </c>
      <c r="BX59" s="93" t="s">
        <v>57</v>
      </c>
      <c r="BY59" s="93" t="s">
        <v>57</v>
      </c>
      <c r="BZ59" s="93" t="s">
        <v>57</v>
      </c>
      <c r="CA59" s="93" t="s">
        <v>57</v>
      </c>
      <c r="CB59" s="93" t="s">
        <v>57</v>
      </c>
      <c r="CC59" s="93" t="s">
        <v>57</v>
      </c>
      <c r="CD59" s="93" t="s">
        <v>57</v>
      </c>
      <c r="CE59" s="93" t="s">
        <v>57</v>
      </c>
      <c r="CF59" s="93" t="s">
        <v>57</v>
      </c>
      <c r="CG59" s="93" t="s">
        <v>57</v>
      </c>
      <c r="CH59" s="93" t="s">
        <v>57</v>
      </c>
      <c r="CI59" s="93" t="s">
        <v>57</v>
      </c>
      <c r="CJ59" s="93" t="s">
        <v>57</v>
      </c>
      <c r="CK59" s="93" t="s">
        <v>57</v>
      </c>
      <c r="CL59" s="93" t="s">
        <v>57</v>
      </c>
      <c r="CM59" s="93" t="s">
        <v>57</v>
      </c>
      <c r="CN59" s="93" t="s">
        <v>57</v>
      </c>
      <c r="CO59" s="93" t="s">
        <v>57</v>
      </c>
      <c r="CP59" s="93" t="s">
        <v>57</v>
      </c>
      <c r="CQ59" s="93" t="s">
        <v>57</v>
      </c>
      <c r="CR59" s="93" t="s">
        <v>57</v>
      </c>
      <c r="CS59" s="93" t="s">
        <v>57</v>
      </c>
      <c r="CT59" s="93" t="s">
        <v>1083</v>
      </c>
      <c r="CU59" s="93" t="s">
        <v>57</v>
      </c>
      <c r="CV59" s="93" t="s">
        <v>57</v>
      </c>
      <c r="CW59" s="93" t="s">
        <v>57</v>
      </c>
      <c r="CX59" s="93" t="s">
        <v>57</v>
      </c>
      <c r="CY59" s="93" t="s">
        <v>57</v>
      </c>
      <c r="CZ59" s="92" t="s">
        <v>1015</v>
      </c>
      <c r="DA59" s="93" t="s">
        <v>57</v>
      </c>
      <c r="DB59" s="93" t="s">
        <v>57</v>
      </c>
      <c r="DC59" s="93" t="s">
        <v>57</v>
      </c>
      <c r="DD59" s="89"/>
      <c r="DE59" s="93" t="s">
        <v>57</v>
      </c>
      <c r="DF59" s="93" t="s">
        <v>57</v>
      </c>
      <c r="DG59" s="93" t="s">
        <v>57</v>
      </c>
      <c r="DH59" s="93" t="s">
        <v>57</v>
      </c>
      <c r="DI59" s="93" t="s">
        <v>57</v>
      </c>
      <c r="DJ59" s="93" t="s">
        <v>57</v>
      </c>
      <c r="DK59" s="93" t="s">
        <v>57</v>
      </c>
      <c r="DL59" s="93" t="s">
        <v>57</v>
      </c>
      <c r="DM59" s="93" t="s">
        <v>57</v>
      </c>
      <c r="DN59" s="93" t="s">
        <v>57</v>
      </c>
      <c r="DO59" s="93" t="s">
        <v>57</v>
      </c>
      <c r="DP59" s="93" t="s">
        <v>57</v>
      </c>
      <c r="DQ59" s="93" t="s">
        <v>57</v>
      </c>
      <c r="DR59" s="93" t="s">
        <v>57</v>
      </c>
      <c r="DS59" s="93" t="s">
        <v>57</v>
      </c>
      <c r="DT59" s="93" t="s">
        <v>57</v>
      </c>
      <c r="DU59" s="93" t="s">
        <v>57</v>
      </c>
      <c r="DV59" s="93" t="s">
        <v>57</v>
      </c>
      <c r="DW59" s="93" t="s">
        <v>57</v>
      </c>
      <c r="DX59" s="93" t="s">
        <v>57</v>
      </c>
      <c r="DY59" s="93" t="s">
        <v>57</v>
      </c>
      <c r="DZ59" s="93" t="s">
        <v>57</v>
      </c>
      <c r="EA59" s="93" t="s">
        <v>57</v>
      </c>
      <c r="EB59" s="93" t="s">
        <v>57</v>
      </c>
      <c r="EC59" s="93" t="s">
        <v>57</v>
      </c>
      <c r="ED59" s="93" t="s">
        <v>57</v>
      </c>
      <c r="EE59" s="93" t="s">
        <v>57</v>
      </c>
      <c r="EF59" s="93" t="s">
        <v>57</v>
      </c>
      <c r="EG59" s="93" t="s">
        <v>57</v>
      </c>
      <c r="EH59" s="93" t="s">
        <v>57</v>
      </c>
      <c r="EI59" s="93" t="s">
        <v>57</v>
      </c>
      <c r="EJ59" s="93" t="s">
        <v>57</v>
      </c>
      <c r="EK59" s="93" t="s">
        <v>57</v>
      </c>
      <c r="EL59" s="98" t="s">
        <v>1084</v>
      </c>
      <c r="EM59" s="93" t="s">
        <v>57</v>
      </c>
      <c r="EN59" s="93" t="s">
        <v>57</v>
      </c>
      <c r="EO59" s="93" t="s">
        <v>57</v>
      </c>
      <c r="EP59" s="93" t="s">
        <v>57</v>
      </c>
      <c r="EQ59" s="93" t="s">
        <v>57</v>
      </c>
      <c r="ER59" s="93" t="s">
        <v>57</v>
      </c>
      <c r="ES59" s="93" t="s">
        <v>57</v>
      </c>
      <c r="ET59" s="93" t="s">
        <v>57</v>
      </c>
      <c r="EU59" s="98" t="s">
        <v>1015</v>
      </c>
      <c r="EV59" s="93" t="s">
        <v>57</v>
      </c>
      <c r="EW59" s="93" t="s">
        <v>57</v>
      </c>
      <c r="EX59" s="93" t="s">
        <v>57</v>
      </c>
      <c r="EY59" s="93" t="s">
        <v>57</v>
      </c>
      <c r="EZ59" s="93" t="s">
        <v>57</v>
      </c>
      <c r="FA59" s="93" t="s">
        <v>57</v>
      </c>
      <c r="FB59" s="93" t="s">
        <v>57</v>
      </c>
      <c r="FC59" s="93" t="s">
        <v>57</v>
      </c>
      <c r="FD59" s="93" t="s">
        <v>57</v>
      </c>
      <c r="FE59" s="93" t="s">
        <v>57</v>
      </c>
      <c r="FF59" s="93" t="s">
        <v>57</v>
      </c>
      <c r="FG59" s="93" t="s">
        <v>57</v>
      </c>
      <c r="FH59" s="93" t="s">
        <v>57</v>
      </c>
      <c r="FI59" s="93" t="s">
        <v>57</v>
      </c>
      <c r="FJ59" s="93" t="s">
        <v>57</v>
      </c>
      <c r="FK59" s="93" t="s">
        <v>57</v>
      </c>
      <c r="FL59" s="93" t="s">
        <v>57</v>
      </c>
      <c r="FM59" s="93" t="s">
        <v>57</v>
      </c>
      <c r="FN59" s="93" t="s">
        <v>57</v>
      </c>
      <c r="FO59" s="93" t="s">
        <v>57</v>
      </c>
      <c r="FP59" s="93" t="s">
        <v>57</v>
      </c>
      <c r="FQ59" s="93" t="s">
        <v>57</v>
      </c>
      <c r="FR59" s="93" t="s">
        <v>57</v>
      </c>
      <c r="FS59" s="93" t="s">
        <v>57</v>
      </c>
      <c r="FT59" s="93" t="s">
        <v>57</v>
      </c>
      <c r="FU59" s="93" t="s">
        <v>57</v>
      </c>
      <c r="FV59" s="98" t="s">
        <v>1085</v>
      </c>
      <c r="FW59" s="93" t="s">
        <v>57</v>
      </c>
      <c r="FX59" s="93" t="s">
        <v>57</v>
      </c>
      <c r="FY59" s="98" t="s">
        <v>1086</v>
      </c>
      <c r="FZ59" s="93" t="s">
        <v>57</v>
      </c>
      <c r="GA59" s="98" t="s">
        <v>1015</v>
      </c>
      <c r="GB59" s="98" t="s">
        <v>1015</v>
      </c>
      <c r="GC59" s="98" t="s">
        <v>1015</v>
      </c>
      <c r="GD59" s="93" t="s">
        <v>57</v>
      </c>
      <c r="GE59" s="93" t="s">
        <v>57</v>
      </c>
      <c r="GF59" s="93" t="s">
        <v>57</v>
      </c>
      <c r="GG59" s="93" t="s">
        <v>57</v>
      </c>
      <c r="GH59" s="93" t="s">
        <v>57</v>
      </c>
      <c r="GI59" s="93" t="s">
        <v>57</v>
      </c>
      <c r="GJ59" s="93" t="s">
        <v>57</v>
      </c>
      <c r="GK59" s="93" t="s">
        <v>57</v>
      </c>
      <c r="GL59" s="93" t="s">
        <v>57</v>
      </c>
      <c r="GM59" s="93" t="s">
        <v>57</v>
      </c>
      <c r="GN59" s="93" t="s">
        <v>57</v>
      </c>
      <c r="GO59" s="93" t="s">
        <v>57</v>
      </c>
      <c r="GP59" s="93" t="s">
        <v>57</v>
      </c>
      <c r="GQ59" s="93" t="s">
        <v>57</v>
      </c>
      <c r="GR59" s="93" t="s">
        <v>57</v>
      </c>
      <c r="GS59" s="98" t="s">
        <v>1015</v>
      </c>
      <c r="GT59" s="93" t="s">
        <v>57</v>
      </c>
      <c r="GU59" s="93" t="s">
        <v>57</v>
      </c>
      <c r="GV59" s="93" t="s">
        <v>57</v>
      </c>
      <c r="GW59" s="93" t="s">
        <v>57</v>
      </c>
      <c r="GX59" s="93" t="s">
        <v>57</v>
      </c>
      <c r="GY59" s="93" t="s">
        <v>57</v>
      </c>
      <c r="GZ59" s="93" t="s">
        <v>57</v>
      </c>
      <c r="HA59" s="93" t="s">
        <v>57</v>
      </c>
      <c r="HB59" s="93" t="s">
        <v>57</v>
      </c>
      <c r="HC59" s="93" t="s">
        <v>57</v>
      </c>
      <c r="HD59" s="93" t="s">
        <v>57</v>
      </c>
      <c r="HE59" s="93" t="s">
        <v>57</v>
      </c>
      <c r="HF59" s="93" t="s">
        <v>57</v>
      </c>
      <c r="HG59" s="93" t="s">
        <v>57</v>
      </c>
      <c r="HH59" s="93" t="s">
        <v>57</v>
      </c>
      <c r="HI59" s="93" t="s">
        <v>57</v>
      </c>
      <c r="HJ59" s="93" t="s">
        <v>57</v>
      </c>
      <c r="HK59" s="93" t="s">
        <v>57</v>
      </c>
      <c r="HL59" s="93" t="s">
        <v>57</v>
      </c>
      <c r="HM59" s="93" t="s">
        <v>57</v>
      </c>
      <c r="HN59" s="93" t="s">
        <v>57</v>
      </c>
      <c r="HO59" s="93" t="s">
        <v>57</v>
      </c>
      <c r="HP59" s="93" t="s">
        <v>57</v>
      </c>
      <c r="HQ59" s="93" t="s">
        <v>57</v>
      </c>
      <c r="HR59" s="93" t="s">
        <v>57</v>
      </c>
      <c r="HS59" s="93" t="s">
        <v>57</v>
      </c>
      <c r="HT59" s="93" t="s">
        <v>57</v>
      </c>
      <c r="HU59" s="93" t="s">
        <v>57</v>
      </c>
      <c r="HV59" s="93" t="s">
        <v>57</v>
      </c>
      <c r="HW59" s="93" t="s">
        <v>57</v>
      </c>
      <c r="HX59" s="93" t="s">
        <v>57</v>
      </c>
      <c r="HY59" s="93" t="s">
        <v>57</v>
      </c>
      <c r="HZ59" s="93" t="s">
        <v>57</v>
      </c>
      <c r="IA59" s="93" t="s">
        <v>57</v>
      </c>
      <c r="IB59" s="93" t="s">
        <v>57</v>
      </c>
      <c r="IC59" s="93" t="s">
        <v>57</v>
      </c>
      <c r="ID59" s="93" t="s">
        <v>57</v>
      </c>
      <c r="IE59" s="93" t="s">
        <v>57</v>
      </c>
      <c r="IF59" s="93" t="s">
        <v>57</v>
      </c>
      <c r="IG59" s="93" t="s">
        <v>57</v>
      </c>
      <c r="IH59" s="93" t="s">
        <v>57</v>
      </c>
      <c r="II59" s="93" t="s">
        <v>57</v>
      </c>
      <c r="IJ59" s="93" t="s">
        <v>57</v>
      </c>
      <c r="IK59" s="93" t="s">
        <v>57</v>
      </c>
      <c r="IL59" s="93" t="s">
        <v>57</v>
      </c>
      <c r="IM59" s="93" t="s">
        <v>57</v>
      </c>
      <c r="IN59" s="93" t="s">
        <v>57</v>
      </c>
      <c r="IO59" s="93" t="s">
        <v>57</v>
      </c>
      <c r="IP59" s="93" t="s">
        <v>57</v>
      </c>
      <c r="IQ59" s="93" t="s">
        <v>57</v>
      </c>
      <c r="IR59" s="93" t="s">
        <v>57</v>
      </c>
      <c r="IS59" s="93" t="s">
        <v>57</v>
      </c>
      <c r="IT59" s="93" t="s">
        <v>57</v>
      </c>
      <c r="IU59" s="93" t="s">
        <v>57</v>
      </c>
      <c r="IV59" s="93" t="s">
        <v>57</v>
      </c>
    </row>
    <row r="60" spans="1:256" ht="21" customHeight="1" x14ac:dyDescent="0.2">
      <c r="A60" s="89"/>
      <c r="B60" s="89" t="s">
        <v>57</v>
      </c>
      <c r="C60" s="89" t="s">
        <v>57</v>
      </c>
      <c r="D60" s="89" t="s">
        <v>57</v>
      </c>
      <c r="E60" s="89" t="s">
        <v>57</v>
      </c>
      <c r="F60" s="89" t="s">
        <v>57</v>
      </c>
      <c r="G60" s="89" t="s">
        <v>57</v>
      </c>
      <c r="H60" s="89" t="s">
        <v>57</v>
      </c>
      <c r="I60" s="89" t="s">
        <v>57</v>
      </c>
      <c r="J60" s="89" t="s">
        <v>57</v>
      </c>
      <c r="K60" s="89" t="s">
        <v>57</v>
      </c>
      <c r="L60" s="89" t="s">
        <v>57</v>
      </c>
      <c r="M60" s="89" t="s">
        <v>57</v>
      </c>
      <c r="N60" s="89" t="s">
        <v>57</v>
      </c>
      <c r="O60" s="89" t="s">
        <v>57</v>
      </c>
      <c r="P60" s="89" t="s">
        <v>57</v>
      </c>
      <c r="Q60" s="89" t="s">
        <v>57</v>
      </c>
      <c r="R60" s="93" t="s">
        <v>1047</v>
      </c>
      <c r="S60" s="89" t="s">
        <v>57</v>
      </c>
      <c r="T60" s="89" t="s">
        <v>57</v>
      </c>
      <c r="U60" s="89" t="s">
        <v>57</v>
      </c>
      <c r="V60" s="89" t="s">
        <v>57</v>
      </c>
      <c r="W60" s="89" t="s">
        <v>57</v>
      </c>
      <c r="X60" s="89" t="s">
        <v>57</v>
      </c>
      <c r="Y60" s="89" t="s">
        <v>57</v>
      </c>
      <c r="Z60" s="92" t="s">
        <v>1015</v>
      </c>
      <c r="AA60" s="89" t="s">
        <v>57</v>
      </c>
      <c r="AB60" s="89" t="s">
        <v>57</v>
      </c>
      <c r="AC60" s="89" t="s">
        <v>57</v>
      </c>
      <c r="AD60" s="89" t="s">
        <v>57</v>
      </c>
      <c r="AE60" s="89" t="s">
        <v>57</v>
      </c>
      <c r="AF60" s="89" t="s">
        <v>57</v>
      </c>
      <c r="AG60" s="89" t="s">
        <v>57</v>
      </c>
      <c r="AH60" s="89" t="s">
        <v>57</v>
      </c>
      <c r="AI60" s="89" t="s">
        <v>57</v>
      </c>
      <c r="AJ60" s="89" t="s">
        <v>57</v>
      </c>
      <c r="AK60" s="89" t="s">
        <v>57</v>
      </c>
      <c r="AL60" s="89" t="s">
        <v>57</v>
      </c>
      <c r="AM60" s="89" t="s">
        <v>57</v>
      </c>
      <c r="AN60" s="89" t="s">
        <v>57</v>
      </c>
      <c r="AO60" s="89" t="s">
        <v>57</v>
      </c>
      <c r="AP60" s="89" t="s">
        <v>57</v>
      </c>
      <c r="AQ60" s="89" t="s">
        <v>57</v>
      </c>
      <c r="AR60" s="89" t="s">
        <v>57</v>
      </c>
      <c r="AS60" s="89" t="s">
        <v>57</v>
      </c>
      <c r="AT60" s="89" t="s">
        <v>57</v>
      </c>
      <c r="AU60" s="89" t="s">
        <v>57</v>
      </c>
      <c r="AV60" s="89" t="s">
        <v>57</v>
      </c>
      <c r="AW60" s="89" t="s">
        <v>57</v>
      </c>
      <c r="AX60" s="89" t="s">
        <v>57</v>
      </c>
      <c r="AY60" s="89" t="s">
        <v>57</v>
      </c>
      <c r="AZ60" s="89" t="s">
        <v>57</v>
      </c>
      <c r="BA60" s="92" t="s">
        <v>1015</v>
      </c>
      <c r="BB60" s="89"/>
      <c r="BC60" s="89" t="s">
        <v>57</v>
      </c>
      <c r="BD60" s="89" t="s">
        <v>57</v>
      </c>
      <c r="BE60" s="89" t="s">
        <v>57</v>
      </c>
      <c r="BF60" s="89" t="s">
        <v>57</v>
      </c>
      <c r="BG60" s="89" t="s">
        <v>57</v>
      </c>
      <c r="BH60" s="89" t="s">
        <v>57</v>
      </c>
      <c r="BI60" s="89" t="s">
        <v>57</v>
      </c>
      <c r="BJ60" s="89" t="s">
        <v>57</v>
      </c>
      <c r="BK60" s="89" t="s">
        <v>57</v>
      </c>
      <c r="BL60" s="89" t="s">
        <v>57</v>
      </c>
      <c r="BM60" s="89" t="s">
        <v>57</v>
      </c>
      <c r="BN60" s="89" t="s">
        <v>57</v>
      </c>
      <c r="BO60" s="89" t="s">
        <v>57</v>
      </c>
      <c r="BP60" s="89" t="s">
        <v>57</v>
      </c>
      <c r="BQ60" s="89" t="s">
        <v>57</v>
      </c>
      <c r="BR60" s="89" t="s">
        <v>57</v>
      </c>
      <c r="BS60" s="89" t="s">
        <v>57</v>
      </c>
      <c r="BT60" s="89" t="s">
        <v>57</v>
      </c>
      <c r="BU60" s="89" t="s">
        <v>57</v>
      </c>
      <c r="BV60" s="89" t="s">
        <v>57</v>
      </c>
      <c r="BW60" s="89" t="s">
        <v>57</v>
      </c>
      <c r="BX60" s="89" t="s">
        <v>57</v>
      </c>
      <c r="BY60" s="89" t="s">
        <v>1085</v>
      </c>
      <c r="BZ60" s="89" t="s">
        <v>57</v>
      </c>
      <c r="CA60" s="89" t="s">
        <v>57</v>
      </c>
      <c r="CB60" s="89" t="s">
        <v>57</v>
      </c>
      <c r="CC60" s="89" t="s">
        <v>57</v>
      </c>
      <c r="CD60" s="92" t="s">
        <v>1015</v>
      </c>
      <c r="CE60" s="89" t="s">
        <v>57</v>
      </c>
      <c r="CF60" s="89" t="s">
        <v>57</v>
      </c>
      <c r="CG60" s="89" t="s">
        <v>57</v>
      </c>
      <c r="CH60" s="89" t="s">
        <v>57</v>
      </c>
      <c r="CI60" s="89" t="s">
        <v>57</v>
      </c>
      <c r="CJ60" s="89" t="s">
        <v>57</v>
      </c>
      <c r="CK60" s="89" t="s">
        <v>57</v>
      </c>
      <c r="CL60" s="89" t="s">
        <v>57</v>
      </c>
      <c r="CM60" s="89" t="s">
        <v>57</v>
      </c>
      <c r="CN60" s="89" t="s">
        <v>57</v>
      </c>
      <c r="CO60" s="89" t="s">
        <v>57</v>
      </c>
      <c r="CP60" s="89" t="s">
        <v>57</v>
      </c>
      <c r="CQ60" s="89" t="s">
        <v>57</v>
      </c>
      <c r="CR60" s="89" t="s">
        <v>57</v>
      </c>
      <c r="CS60" s="89" t="s">
        <v>57</v>
      </c>
      <c r="CT60" s="89" t="s">
        <v>57</v>
      </c>
      <c r="CU60" s="89" t="s">
        <v>57</v>
      </c>
      <c r="CV60" s="89" t="s">
        <v>57</v>
      </c>
      <c r="CW60" s="89" t="s">
        <v>57</v>
      </c>
      <c r="CX60" s="89" t="s">
        <v>57</v>
      </c>
      <c r="CY60" s="89" t="s">
        <v>57</v>
      </c>
      <c r="CZ60" s="92" t="s">
        <v>1015</v>
      </c>
      <c r="DA60" s="89" t="s">
        <v>57</v>
      </c>
      <c r="DB60" s="89" t="s">
        <v>57</v>
      </c>
      <c r="DC60" s="89" t="s">
        <v>57</v>
      </c>
      <c r="DD60" s="92" t="s">
        <v>1015</v>
      </c>
      <c r="DE60" s="89" t="s">
        <v>57</v>
      </c>
      <c r="DF60" s="89" t="s">
        <v>57</v>
      </c>
      <c r="DG60" s="89" t="s">
        <v>57</v>
      </c>
      <c r="DH60" s="89" t="s">
        <v>57</v>
      </c>
      <c r="DI60" s="89" t="s">
        <v>57</v>
      </c>
      <c r="DJ60" s="89" t="s">
        <v>57</v>
      </c>
      <c r="DK60" s="89" t="s">
        <v>57</v>
      </c>
      <c r="DL60" s="93" t="s">
        <v>57</v>
      </c>
      <c r="DM60" s="93" t="s">
        <v>57</v>
      </c>
      <c r="DN60" s="93" t="s">
        <v>57</v>
      </c>
      <c r="DO60" s="93" t="s">
        <v>57</v>
      </c>
      <c r="DP60" s="93" t="s">
        <v>57</v>
      </c>
      <c r="DQ60" s="93" t="s">
        <v>57</v>
      </c>
      <c r="DR60" s="93" t="s">
        <v>57</v>
      </c>
      <c r="DS60" s="93" t="s">
        <v>57</v>
      </c>
      <c r="DT60" s="93" t="s">
        <v>57</v>
      </c>
      <c r="DU60" s="93" t="s">
        <v>57</v>
      </c>
      <c r="DV60" s="93" t="s">
        <v>57</v>
      </c>
      <c r="DW60" s="93" t="s">
        <v>57</v>
      </c>
      <c r="DX60" s="93" t="s">
        <v>57</v>
      </c>
      <c r="DY60" s="93" t="s">
        <v>57</v>
      </c>
      <c r="DZ60" s="93" t="s">
        <v>57</v>
      </c>
      <c r="EA60" s="93" t="s">
        <v>57</v>
      </c>
      <c r="EB60" s="93" t="s">
        <v>57</v>
      </c>
      <c r="EC60" s="93" t="s">
        <v>57</v>
      </c>
      <c r="ED60" s="93" t="s">
        <v>57</v>
      </c>
      <c r="EE60" s="93" t="s">
        <v>57</v>
      </c>
      <c r="EF60" s="93" t="s">
        <v>57</v>
      </c>
      <c r="EG60" s="93" t="s">
        <v>57</v>
      </c>
      <c r="EH60" s="93" t="s">
        <v>57</v>
      </c>
      <c r="EI60" s="93" t="s">
        <v>57</v>
      </c>
      <c r="EJ60" s="93" t="s">
        <v>57</v>
      </c>
      <c r="EK60" s="93" t="s">
        <v>57</v>
      </c>
      <c r="EL60" s="93" t="s">
        <v>57</v>
      </c>
      <c r="EM60" s="93" t="s">
        <v>57</v>
      </c>
      <c r="EN60" s="93" t="s">
        <v>57</v>
      </c>
      <c r="EO60" s="93" t="s">
        <v>57</v>
      </c>
      <c r="EP60" s="93" t="s">
        <v>57</v>
      </c>
      <c r="EQ60" s="93" t="s">
        <v>57</v>
      </c>
      <c r="ER60" s="93" t="s">
        <v>57</v>
      </c>
      <c r="ES60" s="93" t="s">
        <v>57</v>
      </c>
      <c r="ET60" s="93" t="s">
        <v>57</v>
      </c>
      <c r="EU60" s="93" t="s">
        <v>57</v>
      </c>
      <c r="EV60" s="93" t="s">
        <v>57</v>
      </c>
      <c r="EW60" s="93" t="s">
        <v>57</v>
      </c>
      <c r="EX60" s="93" t="s">
        <v>57</v>
      </c>
      <c r="EY60" s="93" t="s">
        <v>57</v>
      </c>
      <c r="EZ60" s="93" t="s">
        <v>57</v>
      </c>
      <c r="FA60" s="93" t="s">
        <v>57</v>
      </c>
      <c r="FB60" s="93" t="s">
        <v>57</v>
      </c>
      <c r="FC60" s="93" t="s">
        <v>57</v>
      </c>
      <c r="FD60" s="93" t="s">
        <v>57</v>
      </c>
      <c r="FE60" s="93" t="s">
        <v>57</v>
      </c>
      <c r="FF60" s="93" t="s">
        <v>57</v>
      </c>
      <c r="FG60" s="93" t="s">
        <v>57</v>
      </c>
      <c r="FH60" s="93" t="s">
        <v>57</v>
      </c>
      <c r="FI60" s="93" t="s">
        <v>57</v>
      </c>
      <c r="FJ60" s="93" t="s">
        <v>57</v>
      </c>
      <c r="FK60" s="93" t="s">
        <v>57</v>
      </c>
      <c r="FL60" s="93" t="s">
        <v>57</v>
      </c>
      <c r="FM60" s="93" t="s">
        <v>57</v>
      </c>
      <c r="FN60" s="93" t="s">
        <v>57</v>
      </c>
      <c r="FO60" s="93" t="s">
        <v>57</v>
      </c>
      <c r="FP60" s="93" t="s">
        <v>57</v>
      </c>
      <c r="FQ60" s="93" t="s">
        <v>57</v>
      </c>
      <c r="FR60" s="93" t="s">
        <v>57</v>
      </c>
      <c r="FS60" s="93" t="s">
        <v>57</v>
      </c>
      <c r="FT60" s="93" t="s">
        <v>57</v>
      </c>
      <c r="FU60" s="93" t="s">
        <v>57</v>
      </c>
      <c r="FV60" s="93" t="s">
        <v>57</v>
      </c>
      <c r="FW60" s="93" t="s">
        <v>57</v>
      </c>
      <c r="FX60" s="93" t="s">
        <v>57</v>
      </c>
      <c r="FY60" s="93" t="s">
        <v>57</v>
      </c>
      <c r="FZ60" s="93" t="s">
        <v>57</v>
      </c>
      <c r="GA60" s="98" t="s">
        <v>1015</v>
      </c>
      <c r="GB60" s="98" t="s">
        <v>1015</v>
      </c>
      <c r="GC60" s="98" t="s">
        <v>1015</v>
      </c>
      <c r="GD60" s="93" t="s">
        <v>57</v>
      </c>
      <c r="GE60" s="93" t="s">
        <v>57</v>
      </c>
      <c r="GF60" s="93" t="s">
        <v>57</v>
      </c>
      <c r="GG60" s="93" t="s">
        <v>57</v>
      </c>
      <c r="GH60" s="93" t="s">
        <v>57</v>
      </c>
      <c r="GI60" s="93" t="s">
        <v>57</v>
      </c>
      <c r="GJ60" s="93" t="s">
        <v>57</v>
      </c>
      <c r="GK60" s="93" t="s">
        <v>57</v>
      </c>
      <c r="GL60" s="93" t="s">
        <v>57</v>
      </c>
      <c r="GM60" s="93" t="s">
        <v>57</v>
      </c>
      <c r="GN60" s="93" t="s">
        <v>57</v>
      </c>
      <c r="GO60" s="93" t="s">
        <v>57</v>
      </c>
      <c r="GP60" s="93" t="s">
        <v>57</v>
      </c>
      <c r="GQ60" s="93" t="s">
        <v>57</v>
      </c>
      <c r="GR60" s="93" t="s">
        <v>57</v>
      </c>
      <c r="GS60" s="98" t="s">
        <v>1015</v>
      </c>
      <c r="GT60" s="93" t="s">
        <v>57</v>
      </c>
      <c r="GU60" s="93" t="s">
        <v>57</v>
      </c>
      <c r="GV60" s="93" t="s">
        <v>57</v>
      </c>
      <c r="GW60" s="93" t="s">
        <v>57</v>
      </c>
      <c r="GX60" s="93" t="s">
        <v>57</v>
      </c>
      <c r="GY60" s="93" t="s">
        <v>57</v>
      </c>
      <c r="GZ60" s="93" t="s">
        <v>57</v>
      </c>
      <c r="HA60" s="93" t="s">
        <v>57</v>
      </c>
      <c r="HB60" s="93" t="s">
        <v>57</v>
      </c>
      <c r="HC60" s="93" t="s">
        <v>57</v>
      </c>
      <c r="HD60" s="93" t="s">
        <v>57</v>
      </c>
      <c r="HE60" s="93" t="s">
        <v>57</v>
      </c>
      <c r="HF60" s="93" t="s">
        <v>57</v>
      </c>
      <c r="HG60" s="93" t="s">
        <v>57</v>
      </c>
      <c r="HH60" s="93" t="s">
        <v>57</v>
      </c>
      <c r="HI60" s="93" t="s">
        <v>57</v>
      </c>
      <c r="HJ60" s="93" t="s">
        <v>57</v>
      </c>
      <c r="HK60" s="93" t="s">
        <v>57</v>
      </c>
      <c r="HL60" s="93" t="s">
        <v>57</v>
      </c>
      <c r="HM60" s="93" t="s">
        <v>57</v>
      </c>
      <c r="HN60" s="93" t="s">
        <v>57</v>
      </c>
      <c r="HO60" s="93" t="s">
        <v>57</v>
      </c>
      <c r="HP60" s="93" t="s">
        <v>57</v>
      </c>
      <c r="HQ60" s="93" t="s">
        <v>57</v>
      </c>
      <c r="HR60" s="93" t="s">
        <v>57</v>
      </c>
      <c r="HS60" s="93" t="s">
        <v>57</v>
      </c>
      <c r="HT60" s="93" t="s">
        <v>57</v>
      </c>
      <c r="HU60" s="93" t="s">
        <v>57</v>
      </c>
      <c r="HV60" s="93" t="s">
        <v>57</v>
      </c>
      <c r="HW60" s="93" t="s">
        <v>57</v>
      </c>
      <c r="HX60" s="93" t="s">
        <v>57</v>
      </c>
      <c r="HY60" s="93" t="s">
        <v>57</v>
      </c>
      <c r="HZ60" s="93" t="s">
        <v>57</v>
      </c>
      <c r="IA60" s="93" t="s">
        <v>57</v>
      </c>
      <c r="IB60" s="93" t="s">
        <v>57</v>
      </c>
      <c r="IC60" s="93" t="s">
        <v>57</v>
      </c>
      <c r="ID60" s="93" t="s">
        <v>57</v>
      </c>
      <c r="IE60" s="93" t="s">
        <v>57</v>
      </c>
      <c r="IF60" s="93" t="s">
        <v>57</v>
      </c>
      <c r="IG60" s="93" t="s">
        <v>57</v>
      </c>
      <c r="IH60" s="93" t="s">
        <v>57</v>
      </c>
      <c r="II60" s="93" t="s">
        <v>57</v>
      </c>
      <c r="IJ60" s="93" t="s">
        <v>57</v>
      </c>
      <c r="IK60" s="93" t="s">
        <v>57</v>
      </c>
      <c r="IL60" s="93" t="s">
        <v>57</v>
      </c>
      <c r="IM60" s="93" t="s">
        <v>57</v>
      </c>
      <c r="IN60" s="93" t="s">
        <v>57</v>
      </c>
      <c r="IO60" s="93" t="s">
        <v>57</v>
      </c>
      <c r="IP60" s="93" t="s">
        <v>57</v>
      </c>
      <c r="IQ60" s="93" t="s">
        <v>57</v>
      </c>
      <c r="IR60" s="93" t="s">
        <v>57</v>
      </c>
      <c r="IS60" s="93" t="s">
        <v>57</v>
      </c>
      <c r="IT60" s="93" t="s">
        <v>57</v>
      </c>
      <c r="IU60" s="93" t="s">
        <v>57</v>
      </c>
      <c r="IV60" s="93" t="s">
        <v>57</v>
      </c>
    </row>
    <row r="61" spans="1:256" ht="21" customHeight="1" x14ac:dyDescent="0.2">
      <c r="A61" s="96" t="s">
        <v>105</v>
      </c>
      <c r="B61" s="92" t="s">
        <v>57</v>
      </c>
      <c r="C61" s="92" t="s">
        <v>1015</v>
      </c>
      <c r="D61" s="93" t="s">
        <v>57</v>
      </c>
      <c r="E61" s="93" t="s">
        <v>57</v>
      </c>
      <c r="F61" s="93" t="s">
        <v>57</v>
      </c>
      <c r="G61" s="93" t="s">
        <v>57</v>
      </c>
      <c r="H61" s="93" t="s">
        <v>57</v>
      </c>
      <c r="I61" s="93" t="s">
        <v>57</v>
      </c>
      <c r="J61" s="93" t="s">
        <v>57</v>
      </c>
      <c r="K61" s="93" t="s">
        <v>57</v>
      </c>
      <c r="L61" s="93" t="s">
        <v>57</v>
      </c>
      <c r="M61" s="93" t="s">
        <v>57</v>
      </c>
      <c r="N61" s="93" t="s">
        <v>57</v>
      </c>
      <c r="O61" s="92" t="s">
        <v>1015</v>
      </c>
      <c r="P61" s="93" t="s">
        <v>57</v>
      </c>
      <c r="Q61" s="93" t="s">
        <v>57</v>
      </c>
      <c r="R61" s="93" t="s">
        <v>57</v>
      </c>
      <c r="S61" s="93" t="s">
        <v>57</v>
      </c>
      <c r="T61" s="93" t="s">
        <v>57</v>
      </c>
      <c r="U61" s="93" t="s">
        <v>57</v>
      </c>
      <c r="V61" s="93" t="s">
        <v>57</v>
      </c>
      <c r="W61" s="93" t="s">
        <v>57</v>
      </c>
      <c r="X61" s="93" t="s">
        <v>57</v>
      </c>
      <c r="Y61" s="93" t="s">
        <v>57</v>
      </c>
      <c r="Z61" s="93" t="s">
        <v>57</v>
      </c>
      <c r="AA61" s="93" t="s">
        <v>57</v>
      </c>
      <c r="AB61" s="93" t="s">
        <v>57</v>
      </c>
      <c r="AC61" s="93" t="s">
        <v>57</v>
      </c>
      <c r="AD61" s="93" t="s">
        <v>57</v>
      </c>
      <c r="AE61" s="93" t="s">
        <v>57</v>
      </c>
      <c r="AF61" s="93" t="s">
        <v>57</v>
      </c>
      <c r="AG61" s="93" t="s">
        <v>57</v>
      </c>
      <c r="AH61" s="93" t="s">
        <v>57</v>
      </c>
      <c r="AI61" s="93" t="s">
        <v>57</v>
      </c>
      <c r="AJ61" s="93" t="s">
        <v>57</v>
      </c>
      <c r="AK61" s="93" t="s">
        <v>57</v>
      </c>
      <c r="AL61" s="93" t="s">
        <v>57</v>
      </c>
      <c r="AM61" s="93" t="s">
        <v>57</v>
      </c>
      <c r="AN61" s="93" t="s">
        <v>57</v>
      </c>
      <c r="AO61" s="93" t="s">
        <v>57</v>
      </c>
      <c r="AP61" s="93" t="s">
        <v>57</v>
      </c>
      <c r="AQ61" s="92" t="s">
        <v>1015</v>
      </c>
      <c r="AR61" s="93" t="s">
        <v>57</v>
      </c>
      <c r="AS61" s="93" t="s">
        <v>57</v>
      </c>
      <c r="AT61" s="93" t="s">
        <v>57</v>
      </c>
      <c r="AU61" s="93" t="s">
        <v>57</v>
      </c>
      <c r="AV61" s="93" t="s">
        <v>57</v>
      </c>
      <c r="AW61" s="93" t="s">
        <v>57</v>
      </c>
      <c r="AX61" s="93" t="s">
        <v>57</v>
      </c>
      <c r="AY61" s="93" t="s">
        <v>57</v>
      </c>
      <c r="AZ61" s="93" t="s">
        <v>57</v>
      </c>
      <c r="BA61" s="93" t="s">
        <v>1016</v>
      </c>
      <c r="BB61" s="93" t="s">
        <v>57</v>
      </c>
      <c r="BC61" s="93" t="s">
        <v>57</v>
      </c>
      <c r="BD61" s="93" t="s">
        <v>57</v>
      </c>
      <c r="BE61" s="93" t="s">
        <v>57</v>
      </c>
      <c r="BF61" s="93" t="s">
        <v>57</v>
      </c>
      <c r="BG61" s="93" t="s">
        <v>57</v>
      </c>
      <c r="BH61" s="93" t="s">
        <v>57</v>
      </c>
      <c r="BI61" s="93" t="s">
        <v>57</v>
      </c>
      <c r="BJ61" s="93" t="s">
        <v>57</v>
      </c>
      <c r="BK61" s="93" t="s">
        <v>57</v>
      </c>
      <c r="BL61" s="93" t="s">
        <v>57</v>
      </c>
      <c r="BM61" s="93" t="s">
        <v>57</v>
      </c>
      <c r="BN61" s="93" t="s">
        <v>57</v>
      </c>
      <c r="BO61" s="93" t="s">
        <v>57</v>
      </c>
      <c r="BP61" s="93" t="s">
        <v>57</v>
      </c>
      <c r="BQ61" s="93" t="s">
        <v>57</v>
      </c>
      <c r="BR61" s="93" t="s">
        <v>57</v>
      </c>
      <c r="BS61" s="93" t="s">
        <v>57</v>
      </c>
      <c r="BT61" s="93" t="s">
        <v>57</v>
      </c>
      <c r="BU61" s="93" t="s">
        <v>57</v>
      </c>
      <c r="BV61" s="93" t="s">
        <v>57</v>
      </c>
      <c r="BW61" s="93" t="s">
        <v>57</v>
      </c>
      <c r="BX61" s="93" t="s">
        <v>57</v>
      </c>
      <c r="BY61" s="93" t="s">
        <v>57</v>
      </c>
      <c r="BZ61" s="93" t="s">
        <v>57</v>
      </c>
      <c r="CA61" s="93" t="s">
        <v>57</v>
      </c>
      <c r="CB61" s="93" t="s">
        <v>57</v>
      </c>
      <c r="CC61" s="93" t="s">
        <v>57</v>
      </c>
      <c r="CD61" s="93" t="s">
        <v>57</v>
      </c>
      <c r="CE61" s="93" t="s">
        <v>57</v>
      </c>
      <c r="CF61" s="93" t="s">
        <v>57</v>
      </c>
      <c r="CG61" s="93" t="s">
        <v>57</v>
      </c>
      <c r="CH61" s="93" t="s">
        <v>57</v>
      </c>
      <c r="CI61" s="93" t="s">
        <v>57</v>
      </c>
      <c r="CJ61" s="93" t="s">
        <v>57</v>
      </c>
      <c r="CK61" s="93" t="s">
        <v>57</v>
      </c>
      <c r="CL61" s="93" t="s">
        <v>57</v>
      </c>
      <c r="CM61" s="93" t="s">
        <v>57</v>
      </c>
      <c r="CN61" s="93" t="s">
        <v>57</v>
      </c>
      <c r="CO61" s="93" t="s">
        <v>57</v>
      </c>
      <c r="CP61" s="93" t="s">
        <v>57</v>
      </c>
      <c r="CQ61" s="93" t="s">
        <v>57</v>
      </c>
      <c r="CR61" s="93" t="s">
        <v>57</v>
      </c>
      <c r="CS61" s="93" t="s">
        <v>57</v>
      </c>
      <c r="CT61" s="92" t="s">
        <v>1015</v>
      </c>
      <c r="CU61" s="92" t="s">
        <v>1015</v>
      </c>
      <c r="CV61" s="93" t="s">
        <v>57</v>
      </c>
      <c r="CW61" s="93" t="s">
        <v>57</v>
      </c>
      <c r="CX61" s="93" t="s">
        <v>57</v>
      </c>
      <c r="CY61" s="93" t="s">
        <v>57</v>
      </c>
      <c r="CZ61" s="93" t="s">
        <v>1016</v>
      </c>
      <c r="DA61" s="93" t="s">
        <v>57</v>
      </c>
      <c r="DB61" s="93" t="s">
        <v>57</v>
      </c>
      <c r="DC61" s="92" t="s">
        <v>1015</v>
      </c>
      <c r="DD61" s="92" t="s">
        <v>1015</v>
      </c>
      <c r="DE61" s="93" t="s">
        <v>57</v>
      </c>
      <c r="DF61" s="93" t="s">
        <v>57</v>
      </c>
      <c r="DG61" s="93" t="s">
        <v>57</v>
      </c>
      <c r="DH61" s="93" t="s">
        <v>57</v>
      </c>
      <c r="DI61" s="93" t="s">
        <v>57</v>
      </c>
      <c r="DJ61" s="93" t="s">
        <v>57</v>
      </c>
      <c r="DK61" s="93" t="s">
        <v>57</v>
      </c>
      <c r="DL61" s="93" t="s">
        <v>57</v>
      </c>
      <c r="DM61" s="98" t="s">
        <v>1015</v>
      </c>
      <c r="DN61" s="98" t="s">
        <v>1015</v>
      </c>
      <c r="DO61" s="93" t="s">
        <v>57</v>
      </c>
      <c r="DP61" s="93" t="s">
        <v>57</v>
      </c>
      <c r="DQ61" s="93" t="s">
        <v>57</v>
      </c>
      <c r="DR61" s="93" t="s">
        <v>57</v>
      </c>
      <c r="DS61" s="93" t="s">
        <v>57</v>
      </c>
      <c r="DT61" s="93" t="s">
        <v>57</v>
      </c>
      <c r="DU61" s="93" t="s">
        <v>57</v>
      </c>
      <c r="DV61" s="93" t="s">
        <v>57</v>
      </c>
      <c r="DW61" s="93" t="s">
        <v>57</v>
      </c>
      <c r="DX61" s="93" t="s">
        <v>57</v>
      </c>
      <c r="DY61" s="93" t="s">
        <v>57</v>
      </c>
      <c r="DZ61" s="93" t="s">
        <v>57</v>
      </c>
      <c r="EA61" s="93" t="s">
        <v>57</v>
      </c>
      <c r="EB61" s="93" t="s">
        <v>57</v>
      </c>
      <c r="EC61" s="93" t="s">
        <v>57</v>
      </c>
      <c r="ED61" s="93" t="s">
        <v>57</v>
      </c>
      <c r="EE61" s="93" t="s">
        <v>57</v>
      </c>
      <c r="EF61" s="93" t="s">
        <v>57</v>
      </c>
      <c r="EG61" s="93" t="s">
        <v>57</v>
      </c>
      <c r="EH61" s="93" t="s">
        <v>57</v>
      </c>
      <c r="EI61" s="93" t="s">
        <v>57</v>
      </c>
      <c r="EJ61" s="93" t="s">
        <v>57</v>
      </c>
      <c r="EK61" s="93" t="s">
        <v>57</v>
      </c>
      <c r="EL61" s="93" t="s">
        <v>57</v>
      </c>
      <c r="EM61" s="93" t="s">
        <v>57</v>
      </c>
      <c r="EN61" s="93" t="s">
        <v>57</v>
      </c>
      <c r="EO61" s="93" t="s">
        <v>57</v>
      </c>
      <c r="EP61" s="93" t="s">
        <v>57</v>
      </c>
      <c r="EQ61" s="93" t="s">
        <v>57</v>
      </c>
      <c r="ER61" s="93" t="s">
        <v>57</v>
      </c>
      <c r="ES61" s="93" t="s">
        <v>57</v>
      </c>
      <c r="ET61" s="93" t="s">
        <v>57</v>
      </c>
      <c r="EU61" s="93" t="s">
        <v>57</v>
      </c>
      <c r="EV61" s="93" t="s">
        <v>57</v>
      </c>
      <c r="EW61" s="93" t="s">
        <v>57</v>
      </c>
      <c r="EX61" s="93" t="s">
        <v>57</v>
      </c>
      <c r="EY61" s="93" t="s">
        <v>57</v>
      </c>
      <c r="EZ61" s="93" t="s">
        <v>57</v>
      </c>
      <c r="FA61" s="93" t="s">
        <v>57</v>
      </c>
      <c r="FB61" s="93" t="s">
        <v>57</v>
      </c>
      <c r="FC61" s="93" t="s">
        <v>57</v>
      </c>
      <c r="FD61" s="93" t="s">
        <v>57</v>
      </c>
      <c r="FE61" s="93" t="s">
        <v>57</v>
      </c>
      <c r="FF61" s="93" t="s">
        <v>57</v>
      </c>
      <c r="FG61" s="93" t="s">
        <v>57</v>
      </c>
      <c r="FH61" s="93" t="s">
        <v>57</v>
      </c>
      <c r="FI61" s="93" t="s">
        <v>57</v>
      </c>
      <c r="FJ61" s="93" t="s">
        <v>57</v>
      </c>
      <c r="FK61" s="93" t="s">
        <v>57</v>
      </c>
      <c r="FL61" s="93" t="s">
        <v>57</v>
      </c>
      <c r="FM61" s="93" t="s">
        <v>57</v>
      </c>
      <c r="FN61" s="98" t="s">
        <v>1015</v>
      </c>
      <c r="FO61" s="93" t="s">
        <v>57</v>
      </c>
      <c r="FP61" s="93" t="s">
        <v>57</v>
      </c>
      <c r="FQ61" s="93" t="s">
        <v>57</v>
      </c>
      <c r="FR61" s="93" t="s">
        <v>57</v>
      </c>
      <c r="FS61" s="93" t="s">
        <v>57</v>
      </c>
      <c r="FT61" s="93" t="s">
        <v>57</v>
      </c>
      <c r="FU61" s="93" t="s">
        <v>57</v>
      </c>
      <c r="FV61" s="93" t="s">
        <v>57</v>
      </c>
      <c r="FW61" s="93" t="s">
        <v>57</v>
      </c>
      <c r="FX61" s="93" t="s">
        <v>57</v>
      </c>
      <c r="FY61" s="98" t="s">
        <v>1015</v>
      </c>
      <c r="FZ61" s="98" t="s">
        <v>1015</v>
      </c>
      <c r="GA61" s="98" t="s">
        <v>1016</v>
      </c>
      <c r="GB61" s="98" t="s">
        <v>1016</v>
      </c>
      <c r="GC61" s="98" t="s">
        <v>1016</v>
      </c>
      <c r="GD61" s="93" t="s">
        <v>57</v>
      </c>
      <c r="GE61" s="93" t="s">
        <v>57</v>
      </c>
      <c r="GF61" s="93" t="s">
        <v>57</v>
      </c>
      <c r="GG61" s="93" t="s">
        <v>57</v>
      </c>
      <c r="GH61" s="98" t="s">
        <v>1015</v>
      </c>
      <c r="GI61" s="93" t="s">
        <v>57</v>
      </c>
      <c r="GJ61" s="93" t="s">
        <v>57</v>
      </c>
      <c r="GK61" s="93" t="s">
        <v>57</v>
      </c>
      <c r="GL61" s="93" t="s">
        <v>57</v>
      </c>
      <c r="GM61" s="93" t="s">
        <v>57</v>
      </c>
      <c r="GN61" s="93" t="s">
        <v>57</v>
      </c>
      <c r="GO61" s="93" t="s">
        <v>57</v>
      </c>
      <c r="GP61" s="93" t="s">
        <v>57</v>
      </c>
      <c r="GQ61" s="93" t="s">
        <v>57</v>
      </c>
      <c r="GR61" s="93" t="s">
        <v>57</v>
      </c>
      <c r="GS61" s="98" t="s">
        <v>1016</v>
      </c>
      <c r="GT61" s="93" t="s">
        <v>57</v>
      </c>
      <c r="GU61" s="93" t="s">
        <v>57</v>
      </c>
      <c r="GV61" s="93" t="s">
        <v>57</v>
      </c>
      <c r="GW61" s="93" t="s">
        <v>57</v>
      </c>
      <c r="GX61" s="93" t="s">
        <v>57</v>
      </c>
      <c r="GY61" s="93" t="s">
        <v>57</v>
      </c>
      <c r="GZ61" s="93" t="s">
        <v>57</v>
      </c>
      <c r="HA61" s="93" t="s">
        <v>57</v>
      </c>
      <c r="HB61" s="93" t="s">
        <v>57</v>
      </c>
      <c r="HC61" s="93" t="s">
        <v>57</v>
      </c>
      <c r="HD61" s="93" t="s">
        <v>57</v>
      </c>
      <c r="HE61" s="93" t="s">
        <v>57</v>
      </c>
      <c r="HF61" s="93" t="s">
        <v>57</v>
      </c>
      <c r="HG61" s="93" t="s">
        <v>57</v>
      </c>
      <c r="HH61" s="93" t="s">
        <v>57</v>
      </c>
      <c r="HI61" s="93" t="s">
        <v>57</v>
      </c>
      <c r="HJ61" s="93" t="s">
        <v>57</v>
      </c>
      <c r="HK61" s="93" t="s">
        <v>57</v>
      </c>
      <c r="HL61" s="93" t="s">
        <v>57</v>
      </c>
      <c r="HM61" s="93" t="s">
        <v>57</v>
      </c>
      <c r="HN61" s="93" t="s">
        <v>57</v>
      </c>
      <c r="HO61" s="93" t="s">
        <v>57</v>
      </c>
      <c r="HP61" s="93" t="s">
        <v>57</v>
      </c>
      <c r="HQ61" s="93" t="s">
        <v>57</v>
      </c>
      <c r="HR61" s="93" t="s">
        <v>57</v>
      </c>
      <c r="HS61" s="93" t="s">
        <v>57</v>
      </c>
      <c r="HT61" s="93" t="s">
        <v>57</v>
      </c>
      <c r="HU61" s="93" t="s">
        <v>57</v>
      </c>
      <c r="HV61" s="93" t="s">
        <v>57</v>
      </c>
      <c r="HW61" s="93" t="s">
        <v>57</v>
      </c>
      <c r="HX61" s="93" t="s">
        <v>57</v>
      </c>
      <c r="HY61" s="93" t="s">
        <v>57</v>
      </c>
      <c r="HZ61" s="93" t="s">
        <v>57</v>
      </c>
      <c r="IA61" s="93" t="s">
        <v>57</v>
      </c>
      <c r="IB61" s="93" t="s">
        <v>57</v>
      </c>
      <c r="IC61" s="93" t="s">
        <v>57</v>
      </c>
      <c r="ID61" s="93" t="s">
        <v>57</v>
      </c>
      <c r="IE61" s="93" t="s">
        <v>57</v>
      </c>
      <c r="IF61" s="93" t="s">
        <v>57</v>
      </c>
      <c r="IG61" s="93" t="s">
        <v>57</v>
      </c>
      <c r="IH61" s="93" t="s">
        <v>57</v>
      </c>
      <c r="II61" s="93" t="s">
        <v>57</v>
      </c>
      <c r="IJ61" s="93" t="s">
        <v>57</v>
      </c>
      <c r="IK61" s="93" t="s">
        <v>57</v>
      </c>
      <c r="IL61" s="93" t="s">
        <v>57</v>
      </c>
      <c r="IM61" s="93" t="s">
        <v>57</v>
      </c>
      <c r="IN61" s="93" t="s">
        <v>57</v>
      </c>
      <c r="IO61" s="93" t="s">
        <v>57</v>
      </c>
      <c r="IP61" s="93" t="s">
        <v>57</v>
      </c>
      <c r="IQ61" s="93" t="s">
        <v>57</v>
      </c>
      <c r="IR61" s="93" t="s">
        <v>57</v>
      </c>
      <c r="IS61" s="93" t="s">
        <v>57</v>
      </c>
      <c r="IT61" s="93" t="s">
        <v>57</v>
      </c>
      <c r="IU61" s="93" t="s">
        <v>57</v>
      </c>
      <c r="IV61" s="93" t="s">
        <v>57</v>
      </c>
    </row>
    <row r="62" spans="1:256" ht="21" customHeight="1" x14ac:dyDescent="0.2">
      <c r="A62" s="96" t="s">
        <v>107</v>
      </c>
      <c r="B62" s="92" t="s">
        <v>57</v>
      </c>
      <c r="C62" s="92" t="s">
        <v>1015</v>
      </c>
      <c r="D62" s="93" t="s">
        <v>57</v>
      </c>
      <c r="E62" s="93" t="s">
        <v>57</v>
      </c>
      <c r="F62" s="93" t="s">
        <v>57</v>
      </c>
      <c r="G62" s="93" t="s">
        <v>57</v>
      </c>
      <c r="H62" s="93" t="s">
        <v>57</v>
      </c>
      <c r="I62" s="93" t="s">
        <v>57</v>
      </c>
      <c r="J62" s="93" t="s">
        <v>57</v>
      </c>
      <c r="K62" s="93" t="s">
        <v>57</v>
      </c>
      <c r="L62" s="93" t="s">
        <v>57</v>
      </c>
      <c r="M62" s="93" t="s">
        <v>57</v>
      </c>
      <c r="N62" s="93" t="s">
        <v>57</v>
      </c>
      <c r="O62" s="92" t="s">
        <v>1015</v>
      </c>
      <c r="P62" s="93" t="s">
        <v>57</v>
      </c>
      <c r="Q62" s="93" t="s">
        <v>57</v>
      </c>
      <c r="R62" s="93" t="s">
        <v>57</v>
      </c>
      <c r="S62" s="93" t="s">
        <v>57</v>
      </c>
      <c r="T62" s="93" t="s">
        <v>57</v>
      </c>
      <c r="U62" s="93" t="s">
        <v>57</v>
      </c>
      <c r="V62" s="93" t="s">
        <v>57</v>
      </c>
      <c r="W62" s="93" t="s">
        <v>57</v>
      </c>
      <c r="X62" s="93" t="s">
        <v>57</v>
      </c>
      <c r="Y62" s="93" t="s">
        <v>57</v>
      </c>
      <c r="Z62" s="92" t="s">
        <v>1015</v>
      </c>
      <c r="AA62" s="93" t="s">
        <v>57</v>
      </c>
      <c r="AB62" s="93" t="s">
        <v>57</v>
      </c>
      <c r="AC62" s="93" t="s">
        <v>57</v>
      </c>
      <c r="AD62" s="93" t="s">
        <v>57</v>
      </c>
      <c r="AE62" s="93" t="s">
        <v>57</v>
      </c>
      <c r="AF62" s="93" t="s">
        <v>57</v>
      </c>
      <c r="AG62" s="93" t="s">
        <v>57</v>
      </c>
      <c r="AH62" s="93" t="s">
        <v>57</v>
      </c>
      <c r="AI62" s="93" t="s">
        <v>57</v>
      </c>
      <c r="AJ62" s="93" t="s">
        <v>57</v>
      </c>
      <c r="AK62" s="93" t="s">
        <v>57</v>
      </c>
      <c r="AL62" s="92" t="s">
        <v>1015</v>
      </c>
      <c r="AM62" s="93" t="s">
        <v>57</v>
      </c>
      <c r="AN62" s="93" t="s">
        <v>57</v>
      </c>
      <c r="AO62" s="93" t="s">
        <v>57</v>
      </c>
      <c r="AP62" s="93" t="s">
        <v>57</v>
      </c>
      <c r="AQ62" s="93" t="s">
        <v>57</v>
      </c>
      <c r="AR62" s="93" t="s">
        <v>57</v>
      </c>
      <c r="AS62" s="93" t="s">
        <v>57</v>
      </c>
      <c r="AT62" s="93" t="s">
        <v>57</v>
      </c>
      <c r="AU62" s="93" t="s">
        <v>57</v>
      </c>
      <c r="AV62" s="93" t="s">
        <v>57</v>
      </c>
      <c r="AW62" s="93" t="s">
        <v>57</v>
      </c>
      <c r="AX62" s="93" t="s">
        <v>57</v>
      </c>
      <c r="AY62" s="93" t="s">
        <v>57</v>
      </c>
      <c r="AZ62" s="93" t="s">
        <v>57</v>
      </c>
      <c r="BA62" s="93" t="s">
        <v>57</v>
      </c>
      <c r="BB62" s="93" t="s">
        <v>57</v>
      </c>
      <c r="BC62" s="93" t="s">
        <v>57</v>
      </c>
      <c r="BD62" s="92" t="s">
        <v>1015</v>
      </c>
      <c r="BE62" s="93" t="s">
        <v>57</v>
      </c>
      <c r="BF62" s="93" t="s">
        <v>57</v>
      </c>
      <c r="BG62" s="93" t="s">
        <v>57</v>
      </c>
      <c r="BH62" s="93" t="s">
        <v>57</v>
      </c>
      <c r="BI62" s="93" t="s">
        <v>57</v>
      </c>
      <c r="BJ62" s="93" t="s">
        <v>57</v>
      </c>
      <c r="BK62" s="93" t="s">
        <v>57</v>
      </c>
      <c r="BL62" s="93" t="s">
        <v>57</v>
      </c>
      <c r="BM62" s="93" t="s">
        <v>57</v>
      </c>
      <c r="BN62" s="93" t="s">
        <v>57</v>
      </c>
      <c r="BO62" s="93" t="s">
        <v>57</v>
      </c>
      <c r="BP62" s="93" t="s">
        <v>57</v>
      </c>
      <c r="BQ62" s="92" t="s">
        <v>1015</v>
      </c>
      <c r="BR62" s="92" t="s">
        <v>1015</v>
      </c>
      <c r="BS62" s="93" t="s">
        <v>57</v>
      </c>
      <c r="BT62" s="93" t="s">
        <v>57</v>
      </c>
      <c r="BU62" s="93" t="s">
        <v>57</v>
      </c>
      <c r="BV62" s="93" t="s">
        <v>57</v>
      </c>
      <c r="BW62" s="93" t="s">
        <v>57</v>
      </c>
      <c r="BX62" s="93" t="s">
        <v>57</v>
      </c>
      <c r="BY62" s="93" t="s">
        <v>57</v>
      </c>
      <c r="BZ62" s="93" t="s">
        <v>57</v>
      </c>
      <c r="CA62" s="93" t="s">
        <v>57</v>
      </c>
      <c r="CB62" s="93" t="s">
        <v>57</v>
      </c>
      <c r="CC62" s="93" t="s">
        <v>57</v>
      </c>
      <c r="CD62" s="93" t="s">
        <v>57</v>
      </c>
      <c r="CE62" s="93" t="s">
        <v>57</v>
      </c>
      <c r="CF62" s="93" t="s">
        <v>57</v>
      </c>
      <c r="CG62" s="93" t="s">
        <v>57</v>
      </c>
      <c r="CH62" s="93" t="s">
        <v>57</v>
      </c>
      <c r="CI62" s="93" t="s">
        <v>57</v>
      </c>
      <c r="CJ62" s="93" t="s">
        <v>57</v>
      </c>
      <c r="CK62" s="93" t="s">
        <v>57</v>
      </c>
      <c r="CL62" s="93" t="s">
        <v>57</v>
      </c>
      <c r="CM62" s="93" t="s">
        <v>57</v>
      </c>
      <c r="CN62" s="93" t="s">
        <v>57</v>
      </c>
      <c r="CO62" s="93" t="s">
        <v>57</v>
      </c>
      <c r="CP62" s="93" t="s">
        <v>57</v>
      </c>
      <c r="CQ62" s="93" t="s">
        <v>57</v>
      </c>
      <c r="CR62" s="93" t="s">
        <v>57</v>
      </c>
      <c r="CS62" s="93" t="s">
        <v>57</v>
      </c>
      <c r="CT62" s="93" t="s">
        <v>57</v>
      </c>
      <c r="CU62" s="93" t="s">
        <v>57</v>
      </c>
      <c r="CV62" s="93" t="s">
        <v>57</v>
      </c>
      <c r="CW62" s="93" t="s">
        <v>57</v>
      </c>
      <c r="CX62" s="93" t="s">
        <v>57</v>
      </c>
      <c r="CY62" s="93" t="s">
        <v>57</v>
      </c>
      <c r="CZ62" s="93" t="s">
        <v>57</v>
      </c>
      <c r="DA62" s="93" t="s">
        <v>57</v>
      </c>
      <c r="DB62" s="93" t="s">
        <v>57</v>
      </c>
      <c r="DC62" s="93" t="s">
        <v>57</v>
      </c>
      <c r="DD62" s="93" t="s">
        <v>1016</v>
      </c>
      <c r="DE62" s="93" t="s">
        <v>57</v>
      </c>
      <c r="DF62" s="93" t="s">
        <v>57</v>
      </c>
      <c r="DG62" s="93" t="s">
        <v>57</v>
      </c>
      <c r="DH62" s="93" t="s">
        <v>57</v>
      </c>
      <c r="DI62" s="93" t="s">
        <v>57</v>
      </c>
      <c r="DJ62" s="93" t="s">
        <v>57</v>
      </c>
      <c r="DK62" s="93" t="s">
        <v>57</v>
      </c>
      <c r="DL62" s="93" t="s">
        <v>57</v>
      </c>
      <c r="DM62" s="98" t="s">
        <v>1015</v>
      </c>
      <c r="DN62" s="98" t="s">
        <v>1015</v>
      </c>
      <c r="DO62" s="98" t="s">
        <v>1015</v>
      </c>
      <c r="DP62" s="98" t="s">
        <v>1015</v>
      </c>
      <c r="DQ62" s="93" t="s">
        <v>57</v>
      </c>
      <c r="DR62" s="93" t="s">
        <v>57</v>
      </c>
      <c r="DS62" s="93" t="s">
        <v>57</v>
      </c>
      <c r="DT62" s="93" t="s">
        <v>57</v>
      </c>
      <c r="DU62" s="93" t="s">
        <v>57</v>
      </c>
      <c r="DV62" s="93" t="s">
        <v>57</v>
      </c>
      <c r="DW62" s="93" t="s">
        <v>57</v>
      </c>
      <c r="DX62" s="93" t="s">
        <v>57</v>
      </c>
      <c r="DY62" s="93" t="s">
        <v>57</v>
      </c>
      <c r="DZ62" s="93" t="s">
        <v>57</v>
      </c>
      <c r="EA62" s="93" t="s">
        <v>57</v>
      </c>
      <c r="EB62" s="93" t="s">
        <v>57</v>
      </c>
      <c r="EC62" s="93" t="s">
        <v>57</v>
      </c>
      <c r="ED62" s="93" t="s">
        <v>57</v>
      </c>
      <c r="EE62" s="93" t="s">
        <v>57</v>
      </c>
      <c r="EF62" s="93" t="s">
        <v>57</v>
      </c>
      <c r="EG62" s="93" t="s">
        <v>57</v>
      </c>
      <c r="EH62" s="93" t="s">
        <v>57</v>
      </c>
      <c r="EI62" s="93" t="s">
        <v>57</v>
      </c>
      <c r="EJ62" s="93" t="s">
        <v>57</v>
      </c>
      <c r="EK62" s="93" t="s">
        <v>57</v>
      </c>
      <c r="EL62" s="93" t="s">
        <v>57</v>
      </c>
      <c r="EM62" s="93" t="s">
        <v>57</v>
      </c>
      <c r="EN62" s="93" t="s">
        <v>57</v>
      </c>
      <c r="EO62" s="93" t="s">
        <v>57</v>
      </c>
      <c r="EP62" s="93" t="s">
        <v>57</v>
      </c>
      <c r="EQ62" s="93" t="s">
        <v>57</v>
      </c>
      <c r="ER62" s="93" t="s">
        <v>57</v>
      </c>
      <c r="ES62" s="93" t="s">
        <v>57</v>
      </c>
      <c r="ET62" s="93" t="s">
        <v>57</v>
      </c>
      <c r="EU62" s="93" t="s">
        <v>57</v>
      </c>
      <c r="EV62" s="93" t="s">
        <v>57</v>
      </c>
      <c r="EW62" s="93" t="s">
        <v>57</v>
      </c>
      <c r="EX62" s="93" t="s">
        <v>57</v>
      </c>
      <c r="EY62" s="93" t="s">
        <v>57</v>
      </c>
      <c r="EZ62" s="93" t="s">
        <v>57</v>
      </c>
      <c r="FA62" s="93" t="s">
        <v>57</v>
      </c>
      <c r="FB62" s="93" t="s">
        <v>57</v>
      </c>
      <c r="FC62" s="93" t="s">
        <v>57</v>
      </c>
      <c r="FD62" s="93" t="s">
        <v>57</v>
      </c>
      <c r="FE62" s="93" t="s">
        <v>57</v>
      </c>
      <c r="FF62" s="93" t="s">
        <v>57</v>
      </c>
      <c r="FG62" s="93" t="s">
        <v>57</v>
      </c>
      <c r="FH62" s="93" t="s">
        <v>1017</v>
      </c>
      <c r="FI62" s="93" t="s">
        <v>57</v>
      </c>
      <c r="FJ62" s="93" t="s">
        <v>57</v>
      </c>
      <c r="FK62" s="93" t="s">
        <v>57</v>
      </c>
      <c r="FL62" s="93" t="s">
        <v>57</v>
      </c>
      <c r="FM62" s="93" t="s">
        <v>57</v>
      </c>
      <c r="FN62" s="93" t="s">
        <v>57</v>
      </c>
      <c r="FO62" s="93" t="s">
        <v>57</v>
      </c>
      <c r="FP62" s="93" t="s">
        <v>57</v>
      </c>
      <c r="FQ62" s="93" t="s">
        <v>57</v>
      </c>
      <c r="FR62" s="93" t="s">
        <v>57</v>
      </c>
      <c r="FS62" s="93" t="s">
        <v>57</v>
      </c>
      <c r="FT62" s="93" t="s">
        <v>57</v>
      </c>
      <c r="FU62" s="93" t="s">
        <v>57</v>
      </c>
      <c r="FV62" s="93" t="s">
        <v>57</v>
      </c>
      <c r="FW62" s="93" t="s">
        <v>57</v>
      </c>
      <c r="FX62" s="93" t="s">
        <v>57</v>
      </c>
      <c r="FY62" s="93" t="s">
        <v>57</v>
      </c>
      <c r="FZ62" s="93" t="s">
        <v>57</v>
      </c>
      <c r="GA62" s="93" t="s">
        <v>57</v>
      </c>
      <c r="GB62" s="93" t="s">
        <v>57</v>
      </c>
      <c r="GC62" s="93" t="s">
        <v>57</v>
      </c>
      <c r="GD62" s="93" t="s">
        <v>57</v>
      </c>
      <c r="GE62" s="93" t="s">
        <v>57</v>
      </c>
      <c r="GF62" s="93" t="s">
        <v>57</v>
      </c>
      <c r="GG62" s="93" t="s">
        <v>57</v>
      </c>
      <c r="GH62" s="98" t="s">
        <v>1015</v>
      </c>
      <c r="GI62" s="93" t="s">
        <v>57</v>
      </c>
      <c r="GJ62" s="93" t="s">
        <v>57</v>
      </c>
      <c r="GK62" s="93" t="s">
        <v>57</v>
      </c>
      <c r="GL62" s="93" t="s">
        <v>57</v>
      </c>
      <c r="GM62" s="93" t="s">
        <v>57</v>
      </c>
      <c r="GN62" s="93" t="s">
        <v>57</v>
      </c>
      <c r="GO62" s="93" t="s">
        <v>57</v>
      </c>
      <c r="GP62" s="93" t="s">
        <v>57</v>
      </c>
      <c r="GQ62" s="93" t="s">
        <v>57</v>
      </c>
      <c r="GR62" s="93" t="s">
        <v>57</v>
      </c>
      <c r="GS62" s="93" t="s">
        <v>57</v>
      </c>
      <c r="GT62" s="93" t="s">
        <v>57</v>
      </c>
      <c r="GU62" s="93" t="s">
        <v>57</v>
      </c>
      <c r="GV62" s="93" t="s">
        <v>57</v>
      </c>
      <c r="GW62" s="93" t="s">
        <v>57</v>
      </c>
      <c r="GX62" s="93" t="s">
        <v>57</v>
      </c>
      <c r="GY62" s="93" t="s">
        <v>57</v>
      </c>
      <c r="GZ62" s="93" t="s">
        <v>57</v>
      </c>
      <c r="HA62" s="93" t="s">
        <v>57</v>
      </c>
      <c r="HB62" s="93" t="s">
        <v>57</v>
      </c>
      <c r="HC62" s="93" t="s">
        <v>57</v>
      </c>
      <c r="HD62" s="93" t="s">
        <v>57</v>
      </c>
      <c r="HE62" s="93" t="s">
        <v>57</v>
      </c>
      <c r="HF62" s="93" t="s">
        <v>57</v>
      </c>
      <c r="HG62" s="93" t="s">
        <v>57</v>
      </c>
      <c r="HH62" s="93" t="s">
        <v>57</v>
      </c>
      <c r="HI62" s="93" t="s">
        <v>57</v>
      </c>
      <c r="HJ62" s="93" t="s">
        <v>57</v>
      </c>
      <c r="HK62" s="93" t="s">
        <v>57</v>
      </c>
      <c r="HL62" s="93" t="s">
        <v>57</v>
      </c>
      <c r="HM62" s="93" t="s">
        <v>57</v>
      </c>
      <c r="HN62" s="93" t="s">
        <v>57</v>
      </c>
      <c r="HO62" s="93" t="s">
        <v>57</v>
      </c>
      <c r="HP62" s="93" t="s">
        <v>57</v>
      </c>
      <c r="HQ62" s="93" t="s">
        <v>57</v>
      </c>
      <c r="HR62" s="93" t="s">
        <v>57</v>
      </c>
      <c r="HS62" s="93" t="s">
        <v>57</v>
      </c>
      <c r="HT62" s="93" t="s">
        <v>57</v>
      </c>
      <c r="HU62" s="93" t="s">
        <v>57</v>
      </c>
      <c r="HV62" s="93" t="s">
        <v>57</v>
      </c>
      <c r="HW62" s="93" t="s">
        <v>57</v>
      </c>
      <c r="HX62" s="93" t="s">
        <v>57</v>
      </c>
      <c r="HY62" s="93" t="s">
        <v>57</v>
      </c>
      <c r="HZ62" s="93" t="s">
        <v>57</v>
      </c>
      <c r="IA62" s="93" t="s">
        <v>57</v>
      </c>
      <c r="IB62" s="93" t="s">
        <v>57</v>
      </c>
      <c r="IC62" s="93" t="s">
        <v>57</v>
      </c>
      <c r="ID62" s="93" t="s">
        <v>57</v>
      </c>
      <c r="IE62" s="93" t="s">
        <v>57</v>
      </c>
      <c r="IF62" s="93" t="s">
        <v>57</v>
      </c>
      <c r="IG62" s="93" t="s">
        <v>57</v>
      </c>
      <c r="IH62" s="93" t="s">
        <v>57</v>
      </c>
      <c r="II62" s="93" t="s">
        <v>57</v>
      </c>
      <c r="IJ62" s="93" t="s">
        <v>57</v>
      </c>
      <c r="IK62" s="93" t="s">
        <v>57</v>
      </c>
      <c r="IL62" s="93" t="s">
        <v>57</v>
      </c>
      <c r="IM62" s="93" t="s">
        <v>57</v>
      </c>
      <c r="IN62" s="93" t="s">
        <v>57</v>
      </c>
      <c r="IO62" s="93" t="s">
        <v>57</v>
      </c>
      <c r="IP62" s="93" t="s">
        <v>57</v>
      </c>
      <c r="IQ62" s="93" t="s">
        <v>57</v>
      </c>
      <c r="IR62" s="93" t="s">
        <v>57</v>
      </c>
      <c r="IS62" s="93" t="s">
        <v>57</v>
      </c>
      <c r="IT62" s="93" t="s">
        <v>57</v>
      </c>
      <c r="IU62" s="93" t="s">
        <v>57</v>
      </c>
      <c r="IV62" s="93" t="s">
        <v>57</v>
      </c>
    </row>
    <row r="63" spans="1:256" ht="21" customHeight="1" x14ac:dyDescent="0.2">
      <c r="A63" s="96" t="s">
        <v>109</v>
      </c>
      <c r="B63" s="92" t="s">
        <v>57</v>
      </c>
      <c r="C63" s="93" t="s">
        <v>57</v>
      </c>
      <c r="D63" s="93" t="s">
        <v>57</v>
      </c>
      <c r="E63" s="93" t="s">
        <v>57</v>
      </c>
      <c r="F63" s="92" t="s">
        <v>1015</v>
      </c>
      <c r="G63" s="93" t="s">
        <v>57</v>
      </c>
      <c r="H63" s="92" t="s">
        <v>1015</v>
      </c>
      <c r="I63" s="93" t="s">
        <v>57</v>
      </c>
      <c r="J63" s="93" t="s">
        <v>57</v>
      </c>
      <c r="K63" s="93" t="s">
        <v>57</v>
      </c>
      <c r="L63" s="93" t="s">
        <v>57</v>
      </c>
      <c r="M63" s="93" t="s">
        <v>57</v>
      </c>
      <c r="N63" s="93" t="s">
        <v>57</v>
      </c>
      <c r="O63" s="93" t="s">
        <v>57</v>
      </c>
      <c r="P63" s="93" t="s">
        <v>57</v>
      </c>
      <c r="Q63" s="93" t="s">
        <v>57</v>
      </c>
      <c r="R63" s="92" t="s">
        <v>1015</v>
      </c>
      <c r="S63" s="93" t="s">
        <v>57</v>
      </c>
      <c r="T63" s="92" t="s">
        <v>1015</v>
      </c>
      <c r="U63" s="93" t="s">
        <v>57</v>
      </c>
      <c r="V63" s="93" t="s">
        <v>57</v>
      </c>
      <c r="W63" s="93" t="s">
        <v>57</v>
      </c>
      <c r="X63" s="93" t="s">
        <v>57</v>
      </c>
      <c r="Y63" s="93" t="s">
        <v>57</v>
      </c>
      <c r="Z63" s="92" t="s">
        <v>1015</v>
      </c>
      <c r="AA63" s="93" t="s">
        <v>57</v>
      </c>
      <c r="AB63" s="93" t="s">
        <v>57</v>
      </c>
      <c r="AC63" s="93" t="s">
        <v>57</v>
      </c>
      <c r="AD63" s="93" t="s">
        <v>57</v>
      </c>
      <c r="AE63" s="93" t="s">
        <v>57</v>
      </c>
      <c r="AF63" s="93" t="s">
        <v>57</v>
      </c>
      <c r="AG63" s="93" t="s">
        <v>57</v>
      </c>
      <c r="AH63" s="93" t="s">
        <v>57</v>
      </c>
      <c r="AI63" s="93" t="s">
        <v>57</v>
      </c>
      <c r="AJ63" s="93" t="s">
        <v>57</v>
      </c>
      <c r="AK63" s="93" t="s">
        <v>57</v>
      </c>
      <c r="AL63" s="93" t="s">
        <v>57</v>
      </c>
      <c r="AM63" s="93" t="s">
        <v>57</v>
      </c>
      <c r="AN63" s="93" t="s">
        <v>57</v>
      </c>
      <c r="AO63" s="93" t="s">
        <v>57</v>
      </c>
      <c r="AP63" s="93" t="s">
        <v>57</v>
      </c>
      <c r="AQ63" s="93" t="s">
        <v>57</v>
      </c>
      <c r="AR63" s="93" t="s">
        <v>57</v>
      </c>
      <c r="AS63" s="93" t="s">
        <v>57</v>
      </c>
      <c r="AT63" s="93" t="s">
        <v>57</v>
      </c>
      <c r="AU63" s="93" t="s">
        <v>57</v>
      </c>
      <c r="AV63" s="93" t="s">
        <v>57</v>
      </c>
      <c r="AW63" s="93" t="s">
        <v>57</v>
      </c>
      <c r="AX63" s="93" t="s">
        <v>57</v>
      </c>
      <c r="AY63" s="93" t="s">
        <v>57</v>
      </c>
      <c r="AZ63" s="93" t="s">
        <v>57</v>
      </c>
      <c r="BA63" s="93" t="s">
        <v>57</v>
      </c>
      <c r="BB63" s="92" t="s">
        <v>1015</v>
      </c>
      <c r="BC63" s="93" t="s">
        <v>57</v>
      </c>
      <c r="BD63" s="93" t="s">
        <v>57</v>
      </c>
      <c r="BE63" s="93" t="s">
        <v>57</v>
      </c>
      <c r="BF63" s="93" t="s">
        <v>57</v>
      </c>
      <c r="BG63" s="93" t="s">
        <v>57</v>
      </c>
      <c r="BH63" s="93" t="s">
        <v>57</v>
      </c>
      <c r="BI63" s="93" t="s">
        <v>57</v>
      </c>
      <c r="BJ63" s="93" t="s">
        <v>57</v>
      </c>
      <c r="BK63" s="93" t="s">
        <v>57</v>
      </c>
      <c r="BL63" s="93" t="s">
        <v>57</v>
      </c>
      <c r="BM63" s="93" t="s">
        <v>57</v>
      </c>
      <c r="BN63" s="93" t="s">
        <v>57</v>
      </c>
      <c r="BO63" s="93" t="s">
        <v>57</v>
      </c>
      <c r="BP63" s="93" t="s">
        <v>57</v>
      </c>
      <c r="BQ63" s="93" t="s">
        <v>57</v>
      </c>
      <c r="BR63" s="93" t="s">
        <v>57</v>
      </c>
      <c r="BS63" s="93" t="s">
        <v>57</v>
      </c>
      <c r="BT63" s="93" t="s">
        <v>57</v>
      </c>
      <c r="BU63" s="93" t="s">
        <v>57</v>
      </c>
      <c r="BV63" s="93" t="s">
        <v>57</v>
      </c>
      <c r="BW63" s="93" t="s">
        <v>57</v>
      </c>
      <c r="BX63" s="93" t="s">
        <v>57</v>
      </c>
      <c r="BY63" s="92" t="s">
        <v>1015</v>
      </c>
      <c r="BZ63" s="93" t="s">
        <v>57</v>
      </c>
      <c r="CA63" s="93" t="s">
        <v>57</v>
      </c>
      <c r="CB63" s="93" t="s">
        <v>57</v>
      </c>
      <c r="CC63" s="93" t="s">
        <v>57</v>
      </c>
      <c r="CD63" s="92" t="s">
        <v>1015</v>
      </c>
      <c r="CE63" s="93" t="s">
        <v>57</v>
      </c>
      <c r="CF63" s="93" t="s">
        <v>57</v>
      </c>
      <c r="CG63" s="93" t="s">
        <v>57</v>
      </c>
      <c r="CH63" s="93" t="s">
        <v>57</v>
      </c>
      <c r="CI63" s="93" t="s">
        <v>57</v>
      </c>
      <c r="CJ63" s="93" t="s">
        <v>57</v>
      </c>
      <c r="CK63" s="93" t="s">
        <v>57</v>
      </c>
      <c r="CL63" s="93" t="s">
        <v>57</v>
      </c>
      <c r="CM63" s="93" t="s">
        <v>57</v>
      </c>
      <c r="CN63" s="93" t="s">
        <v>57</v>
      </c>
      <c r="CO63" s="93" t="s">
        <v>57</v>
      </c>
      <c r="CP63" s="93" t="s">
        <v>57</v>
      </c>
      <c r="CQ63" s="93" t="s">
        <v>57</v>
      </c>
      <c r="CR63" s="93" t="s">
        <v>57</v>
      </c>
      <c r="CS63" s="93" t="s">
        <v>57</v>
      </c>
      <c r="CT63" s="93" t="s">
        <v>57</v>
      </c>
      <c r="CU63" s="93" t="s">
        <v>57</v>
      </c>
      <c r="CV63" s="93" t="s">
        <v>57</v>
      </c>
      <c r="CW63" s="93" t="s">
        <v>57</v>
      </c>
      <c r="CX63" s="93" t="s">
        <v>57</v>
      </c>
      <c r="CY63" s="93" t="s">
        <v>57</v>
      </c>
      <c r="CZ63" s="93" t="s">
        <v>57</v>
      </c>
      <c r="DA63" s="93" t="s">
        <v>57</v>
      </c>
      <c r="DB63" s="93" t="s">
        <v>57</v>
      </c>
      <c r="DC63" s="93" t="s">
        <v>57</v>
      </c>
      <c r="DD63" s="93" t="s">
        <v>57</v>
      </c>
      <c r="DE63" s="93" t="s">
        <v>57</v>
      </c>
      <c r="DF63" s="93" t="s">
        <v>57</v>
      </c>
      <c r="DG63" s="93" t="s">
        <v>57</v>
      </c>
      <c r="DH63" s="93" t="s">
        <v>57</v>
      </c>
      <c r="DI63" s="93" t="s">
        <v>57</v>
      </c>
      <c r="DJ63" s="93" t="s">
        <v>57</v>
      </c>
      <c r="DK63" s="93" t="s">
        <v>57</v>
      </c>
      <c r="DL63" s="93" t="s">
        <v>57</v>
      </c>
      <c r="DM63" s="93" t="s">
        <v>57</v>
      </c>
      <c r="DN63" s="93" t="s">
        <v>57</v>
      </c>
      <c r="DO63" s="93" t="s">
        <v>57</v>
      </c>
      <c r="DP63" s="93" t="s">
        <v>57</v>
      </c>
      <c r="DQ63" s="93" t="s">
        <v>57</v>
      </c>
      <c r="DR63" s="93" t="s">
        <v>57</v>
      </c>
      <c r="DS63" s="93" t="s">
        <v>57</v>
      </c>
      <c r="DT63" s="93" t="s">
        <v>57</v>
      </c>
      <c r="DU63" s="93" t="s">
        <v>57</v>
      </c>
      <c r="DV63" s="93" t="s">
        <v>57</v>
      </c>
      <c r="DW63" s="93" t="s">
        <v>57</v>
      </c>
      <c r="DX63" s="93" t="s">
        <v>57</v>
      </c>
      <c r="DY63" s="93" t="s">
        <v>57</v>
      </c>
      <c r="DZ63" s="93" t="s">
        <v>57</v>
      </c>
      <c r="EA63" s="93" t="s">
        <v>57</v>
      </c>
      <c r="EB63" s="93" t="s">
        <v>57</v>
      </c>
      <c r="EC63" s="93" t="s">
        <v>57</v>
      </c>
      <c r="ED63" s="93" t="s">
        <v>57</v>
      </c>
      <c r="EE63" s="93" t="s">
        <v>57</v>
      </c>
      <c r="EF63" s="93" t="s">
        <v>57</v>
      </c>
      <c r="EG63" s="93" t="s">
        <v>57</v>
      </c>
      <c r="EH63" s="93" t="s">
        <v>57</v>
      </c>
      <c r="EI63" s="93" t="s">
        <v>57</v>
      </c>
      <c r="EJ63" s="93" t="s">
        <v>57</v>
      </c>
      <c r="EK63" s="93" t="s">
        <v>57</v>
      </c>
      <c r="EL63" s="93" t="s">
        <v>57</v>
      </c>
      <c r="EM63" s="93" t="s">
        <v>57</v>
      </c>
      <c r="EN63" s="93" t="s">
        <v>57</v>
      </c>
      <c r="EO63" s="93" t="s">
        <v>57</v>
      </c>
      <c r="EP63" s="93" t="s">
        <v>57</v>
      </c>
      <c r="EQ63" s="93" t="s">
        <v>57</v>
      </c>
      <c r="ER63" s="93" t="s">
        <v>57</v>
      </c>
      <c r="ES63" s="93" t="s">
        <v>57</v>
      </c>
      <c r="ET63" s="93" t="s">
        <v>57</v>
      </c>
      <c r="EU63" s="93" t="s">
        <v>57</v>
      </c>
      <c r="EV63" s="93" t="s">
        <v>57</v>
      </c>
      <c r="EW63" s="93" t="s">
        <v>57</v>
      </c>
      <c r="EX63" s="93" t="s">
        <v>57</v>
      </c>
      <c r="EY63" s="93" t="s">
        <v>57</v>
      </c>
      <c r="EZ63" s="93" t="s">
        <v>57</v>
      </c>
      <c r="FA63" s="98" t="s">
        <v>1015</v>
      </c>
      <c r="FB63" s="93" t="s">
        <v>57</v>
      </c>
      <c r="FC63" s="93" t="s">
        <v>57</v>
      </c>
      <c r="FD63" s="93" t="s">
        <v>57</v>
      </c>
      <c r="FE63" s="93" t="s">
        <v>57</v>
      </c>
      <c r="FF63" s="93" t="s">
        <v>57</v>
      </c>
      <c r="FG63" s="93" t="s">
        <v>57</v>
      </c>
      <c r="FH63" s="93" t="s">
        <v>1017</v>
      </c>
      <c r="FI63" s="93" t="s">
        <v>57</v>
      </c>
      <c r="FJ63" s="93" t="s">
        <v>57</v>
      </c>
      <c r="FK63" s="93" t="s">
        <v>57</v>
      </c>
      <c r="FL63" s="93" t="s">
        <v>57</v>
      </c>
      <c r="FM63" s="93" t="s">
        <v>57</v>
      </c>
      <c r="FN63" s="93" t="s">
        <v>57</v>
      </c>
      <c r="FO63" s="93" t="s">
        <v>57</v>
      </c>
      <c r="FP63" s="93" t="s">
        <v>57</v>
      </c>
      <c r="FQ63" s="93" t="s">
        <v>57</v>
      </c>
      <c r="FR63" s="98" t="s">
        <v>1015</v>
      </c>
      <c r="FS63" s="93" t="s">
        <v>57</v>
      </c>
      <c r="FT63" s="93" t="s">
        <v>57</v>
      </c>
      <c r="FU63" s="93" t="s">
        <v>57</v>
      </c>
      <c r="FV63" s="98" t="s">
        <v>1015</v>
      </c>
      <c r="FW63" s="93" t="s">
        <v>57</v>
      </c>
      <c r="FX63" s="93" t="s">
        <v>57</v>
      </c>
      <c r="FY63" s="93" t="s">
        <v>57</v>
      </c>
      <c r="FZ63" s="93" t="s">
        <v>57</v>
      </c>
      <c r="GA63" s="93" t="s">
        <v>57</v>
      </c>
      <c r="GB63" s="93" t="s">
        <v>57</v>
      </c>
      <c r="GC63" s="93" t="s">
        <v>57</v>
      </c>
      <c r="GD63" s="93" t="s">
        <v>57</v>
      </c>
      <c r="GE63" s="93" t="s">
        <v>57</v>
      </c>
      <c r="GF63" s="93" t="s">
        <v>57</v>
      </c>
      <c r="GG63" s="93" t="s">
        <v>57</v>
      </c>
      <c r="GH63" s="93" t="s">
        <v>57</v>
      </c>
      <c r="GI63" s="93" t="s">
        <v>57</v>
      </c>
      <c r="GJ63" s="93" t="s">
        <v>57</v>
      </c>
      <c r="GK63" s="93" t="s">
        <v>57</v>
      </c>
      <c r="GL63" s="93" t="s">
        <v>57</v>
      </c>
      <c r="GM63" s="93" t="s">
        <v>57</v>
      </c>
      <c r="GN63" s="93" t="s">
        <v>57</v>
      </c>
      <c r="GO63" s="93" t="s">
        <v>57</v>
      </c>
      <c r="GP63" s="93" t="s">
        <v>57</v>
      </c>
      <c r="GQ63" s="93" t="s">
        <v>57</v>
      </c>
      <c r="GR63" s="93" t="s">
        <v>57</v>
      </c>
      <c r="GS63" s="93" t="s">
        <v>57</v>
      </c>
      <c r="GT63" s="93" t="s">
        <v>57</v>
      </c>
      <c r="GU63" s="93" t="s">
        <v>57</v>
      </c>
      <c r="GV63" s="93" t="s">
        <v>57</v>
      </c>
      <c r="GW63" s="93" t="s">
        <v>57</v>
      </c>
      <c r="GX63" s="93" t="s">
        <v>57</v>
      </c>
      <c r="GY63" s="93" t="s">
        <v>57</v>
      </c>
      <c r="GZ63" s="93" t="s">
        <v>57</v>
      </c>
      <c r="HA63" s="93" t="s">
        <v>57</v>
      </c>
      <c r="HB63" s="93" t="s">
        <v>57</v>
      </c>
      <c r="HC63" s="93" t="s">
        <v>57</v>
      </c>
      <c r="HD63" s="93" t="s">
        <v>57</v>
      </c>
      <c r="HE63" s="93" t="s">
        <v>57</v>
      </c>
      <c r="HF63" s="93" t="s">
        <v>57</v>
      </c>
      <c r="HG63" s="93" t="s">
        <v>57</v>
      </c>
      <c r="HH63" s="93" t="s">
        <v>57</v>
      </c>
      <c r="HI63" s="93" t="s">
        <v>57</v>
      </c>
      <c r="HJ63" s="93" t="s">
        <v>57</v>
      </c>
      <c r="HK63" s="93" t="s">
        <v>57</v>
      </c>
      <c r="HL63" s="93" t="s">
        <v>57</v>
      </c>
      <c r="HM63" s="93" t="s">
        <v>57</v>
      </c>
      <c r="HN63" s="93" t="s">
        <v>57</v>
      </c>
      <c r="HO63" s="93" t="s">
        <v>57</v>
      </c>
      <c r="HP63" s="93" t="s">
        <v>57</v>
      </c>
      <c r="HQ63" s="93" t="s">
        <v>57</v>
      </c>
      <c r="HR63" s="93" t="s">
        <v>57</v>
      </c>
      <c r="HS63" s="93" t="s">
        <v>57</v>
      </c>
      <c r="HT63" s="93" t="s">
        <v>57</v>
      </c>
      <c r="HU63" s="93" t="s">
        <v>57</v>
      </c>
      <c r="HV63" s="93" t="s">
        <v>57</v>
      </c>
      <c r="HW63" s="93" t="s">
        <v>57</v>
      </c>
      <c r="HX63" s="93" t="s">
        <v>57</v>
      </c>
      <c r="HY63" s="93" t="s">
        <v>57</v>
      </c>
      <c r="HZ63" s="93" t="s">
        <v>57</v>
      </c>
      <c r="IA63" s="93" t="s">
        <v>57</v>
      </c>
      <c r="IB63" s="93" t="s">
        <v>57</v>
      </c>
      <c r="IC63" s="93" t="s">
        <v>57</v>
      </c>
      <c r="ID63" s="93" t="s">
        <v>57</v>
      </c>
      <c r="IE63" s="93" t="s">
        <v>57</v>
      </c>
      <c r="IF63" s="93" t="s">
        <v>57</v>
      </c>
      <c r="IG63" s="93" t="s">
        <v>57</v>
      </c>
      <c r="IH63" s="93" t="s">
        <v>57</v>
      </c>
      <c r="II63" s="93" t="s">
        <v>57</v>
      </c>
      <c r="IJ63" s="93" t="s">
        <v>57</v>
      </c>
      <c r="IK63" s="93" t="s">
        <v>57</v>
      </c>
      <c r="IL63" s="93" t="s">
        <v>57</v>
      </c>
      <c r="IM63" s="93" t="s">
        <v>57</v>
      </c>
      <c r="IN63" s="93" t="s">
        <v>57</v>
      </c>
      <c r="IO63" s="93" t="s">
        <v>57</v>
      </c>
      <c r="IP63" s="93" t="s">
        <v>57</v>
      </c>
      <c r="IQ63" s="93" t="s">
        <v>57</v>
      </c>
      <c r="IR63" s="93" t="s">
        <v>57</v>
      </c>
      <c r="IS63" s="93" t="s">
        <v>57</v>
      </c>
      <c r="IT63" s="93" t="s">
        <v>57</v>
      </c>
      <c r="IU63" s="93" t="s">
        <v>57</v>
      </c>
      <c r="IV63" s="93" t="s">
        <v>57</v>
      </c>
    </row>
    <row r="64" spans="1:256" ht="21" customHeight="1" x14ac:dyDescent="0.2">
      <c r="A64" s="89" t="s">
        <v>1087</v>
      </c>
      <c r="B64" s="92" t="s">
        <v>57</v>
      </c>
      <c r="C64" s="92" t="s">
        <v>57</v>
      </c>
      <c r="D64" s="92" t="s">
        <v>57</v>
      </c>
      <c r="E64" s="92" t="s">
        <v>57</v>
      </c>
      <c r="F64" s="92" t="s">
        <v>57</v>
      </c>
      <c r="G64" s="92" t="s">
        <v>57</v>
      </c>
      <c r="H64" s="95" t="s">
        <v>112</v>
      </c>
      <c r="I64" s="92" t="s">
        <v>57</v>
      </c>
      <c r="J64" s="92" t="s">
        <v>57</v>
      </c>
      <c r="K64" s="92" t="s">
        <v>57</v>
      </c>
      <c r="L64" s="92" t="s">
        <v>57</v>
      </c>
      <c r="M64" s="92" t="s">
        <v>57</v>
      </c>
      <c r="N64" s="92" t="s">
        <v>57</v>
      </c>
      <c r="O64" s="92" t="s">
        <v>57</v>
      </c>
      <c r="P64" s="92" t="s">
        <v>57</v>
      </c>
      <c r="Q64" s="92" t="s">
        <v>57</v>
      </c>
      <c r="R64" s="92" t="s">
        <v>57</v>
      </c>
      <c r="S64" s="92" t="s">
        <v>57</v>
      </c>
      <c r="T64" s="92" t="s">
        <v>57</v>
      </c>
      <c r="U64" s="92" t="s">
        <v>57</v>
      </c>
      <c r="V64" s="92" t="s">
        <v>57</v>
      </c>
      <c r="W64" s="92" t="s">
        <v>57</v>
      </c>
      <c r="X64" s="92" t="s">
        <v>57</v>
      </c>
      <c r="Y64" s="92" t="s">
        <v>57</v>
      </c>
      <c r="Z64" s="92" t="s">
        <v>57</v>
      </c>
      <c r="AA64" s="92" t="s">
        <v>57</v>
      </c>
      <c r="AB64" s="92" t="s">
        <v>57</v>
      </c>
      <c r="AC64" s="92" t="s">
        <v>57</v>
      </c>
      <c r="AD64" s="92" t="s">
        <v>57</v>
      </c>
      <c r="AE64" s="92" t="s">
        <v>57</v>
      </c>
      <c r="AF64" s="92" t="s">
        <v>57</v>
      </c>
      <c r="AG64" s="92" t="s">
        <v>57</v>
      </c>
      <c r="AH64" s="92" t="s">
        <v>57</v>
      </c>
      <c r="AI64" s="92" t="s">
        <v>57</v>
      </c>
      <c r="AJ64" s="92" t="s">
        <v>57</v>
      </c>
      <c r="AK64" s="92" t="s">
        <v>57</v>
      </c>
      <c r="AL64" s="92" t="s">
        <v>57</v>
      </c>
      <c r="AM64" s="92" t="s">
        <v>57</v>
      </c>
      <c r="AN64" s="95" t="s">
        <v>1088</v>
      </c>
      <c r="AO64" s="92" t="s">
        <v>57</v>
      </c>
      <c r="AP64" s="92" t="s">
        <v>57</v>
      </c>
      <c r="AQ64" s="93" t="s">
        <v>1089</v>
      </c>
      <c r="AR64" s="93" t="s">
        <v>57</v>
      </c>
      <c r="AS64" s="93" t="s">
        <v>57</v>
      </c>
      <c r="AT64" s="93" t="s">
        <v>57</v>
      </c>
      <c r="AU64" s="93" t="s">
        <v>57</v>
      </c>
      <c r="AV64" s="93" t="s">
        <v>57</v>
      </c>
      <c r="AW64" s="93" t="s">
        <v>57</v>
      </c>
      <c r="AX64" s="93" t="s">
        <v>57</v>
      </c>
      <c r="AY64" s="93" t="s">
        <v>57</v>
      </c>
      <c r="AZ64" s="93" t="s">
        <v>57</v>
      </c>
      <c r="BA64" s="93" t="s">
        <v>57</v>
      </c>
      <c r="BB64" s="93" t="s">
        <v>57</v>
      </c>
      <c r="BC64" s="93" t="s">
        <v>57</v>
      </c>
      <c r="BD64" s="93" t="s">
        <v>57</v>
      </c>
      <c r="BE64" s="93" t="s">
        <v>57</v>
      </c>
      <c r="BF64" s="93" t="s">
        <v>57</v>
      </c>
      <c r="BG64" s="93" t="s">
        <v>57</v>
      </c>
      <c r="BH64" s="93" t="s">
        <v>57</v>
      </c>
      <c r="BI64" s="93" t="s">
        <v>57</v>
      </c>
      <c r="BJ64" s="93" t="s">
        <v>57</v>
      </c>
      <c r="BK64" s="93" t="s">
        <v>57</v>
      </c>
      <c r="BL64" s="93" t="s">
        <v>57</v>
      </c>
      <c r="BM64" s="93" t="s">
        <v>57</v>
      </c>
      <c r="BN64" s="93" t="s">
        <v>57</v>
      </c>
      <c r="BO64" s="93" t="s">
        <v>57</v>
      </c>
      <c r="BP64" s="93" t="s">
        <v>57</v>
      </c>
      <c r="BQ64" s="93" t="s">
        <v>57</v>
      </c>
      <c r="BR64" s="93" t="s">
        <v>57</v>
      </c>
      <c r="BS64" s="93" t="s">
        <v>57</v>
      </c>
      <c r="BT64" s="93" t="s">
        <v>57</v>
      </c>
      <c r="BU64" s="93" t="s">
        <v>57</v>
      </c>
      <c r="BV64" s="93" t="s">
        <v>57</v>
      </c>
      <c r="BW64" s="93" t="s">
        <v>57</v>
      </c>
      <c r="BX64" s="93" t="s">
        <v>57</v>
      </c>
      <c r="BY64" s="93" t="s">
        <v>57</v>
      </c>
      <c r="BZ64" s="93" t="s">
        <v>57</v>
      </c>
      <c r="CA64" s="93" t="s">
        <v>57</v>
      </c>
      <c r="CB64" s="93" t="s">
        <v>57</v>
      </c>
      <c r="CC64" s="93" t="s">
        <v>57</v>
      </c>
      <c r="CD64" s="93" t="s">
        <v>57</v>
      </c>
      <c r="CE64" s="93" t="s">
        <v>57</v>
      </c>
      <c r="CF64" s="93" t="s">
        <v>57</v>
      </c>
      <c r="CG64" s="93" t="s">
        <v>57</v>
      </c>
      <c r="CH64" s="93" t="s">
        <v>57</v>
      </c>
      <c r="CI64" s="93" t="s">
        <v>57</v>
      </c>
      <c r="CJ64" s="93" t="s">
        <v>57</v>
      </c>
      <c r="CK64" s="93" t="s">
        <v>57</v>
      </c>
      <c r="CL64" s="93" t="s">
        <v>57</v>
      </c>
      <c r="CM64" s="93" t="s">
        <v>57</v>
      </c>
      <c r="CN64" s="93" t="s">
        <v>57</v>
      </c>
      <c r="CO64" s="93" t="s">
        <v>57</v>
      </c>
      <c r="CP64" s="93" t="s">
        <v>57</v>
      </c>
      <c r="CQ64" s="93" t="s">
        <v>57</v>
      </c>
      <c r="CR64" s="93" t="s">
        <v>57</v>
      </c>
      <c r="CS64" s="93" t="s">
        <v>57</v>
      </c>
      <c r="CT64" s="93" t="s">
        <v>57</v>
      </c>
      <c r="CU64" s="93" t="s">
        <v>57</v>
      </c>
      <c r="CV64" s="93" t="s">
        <v>57</v>
      </c>
      <c r="CW64" s="93" t="s">
        <v>57</v>
      </c>
      <c r="CX64" s="93" t="s">
        <v>57</v>
      </c>
      <c r="CY64" s="93" t="s">
        <v>57</v>
      </c>
      <c r="CZ64" s="93" t="s">
        <v>57</v>
      </c>
      <c r="DA64" s="93" t="s">
        <v>57</v>
      </c>
      <c r="DB64" s="93" t="s">
        <v>57</v>
      </c>
      <c r="DC64" s="93" t="s">
        <v>1090</v>
      </c>
      <c r="DD64" s="93" t="s">
        <v>57</v>
      </c>
      <c r="DE64" s="93" t="s">
        <v>57</v>
      </c>
      <c r="DF64" s="93" t="s">
        <v>57</v>
      </c>
      <c r="DG64" s="93" t="s">
        <v>57</v>
      </c>
      <c r="DH64" s="93" t="s">
        <v>57</v>
      </c>
      <c r="DI64" s="93" t="s">
        <v>57</v>
      </c>
      <c r="DJ64" s="93" t="s">
        <v>57</v>
      </c>
      <c r="DK64" s="98" t="s">
        <v>112</v>
      </c>
      <c r="DL64" s="93" t="s">
        <v>57</v>
      </c>
      <c r="DM64" s="93" t="s">
        <v>57</v>
      </c>
      <c r="DN64" s="93" t="s">
        <v>57</v>
      </c>
      <c r="DO64" s="93" t="s">
        <v>57</v>
      </c>
      <c r="DP64" s="93" t="s">
        <v>57</v>
      </c>
      <c r="DQ64" s="93" t="s">
        <v>57</v>
      </c>
      <c r="DR64" s="93" t="s">
        <v>57</v>
      </c>
      <c r="DS64" s="93" t="s">
        <v>57</v>
      </c>
      <c r="DT64" s="93" t="s">
        <v>57</v>
      </c>
      <c r="DU64" s="93" t="s">
        <v>57</v>
      </c>
      <c r="DV64" s="93" t="s">
        <v>57</v>
      </c>
      <c r="DW64" s="93" t="s">
        <v>57</v>
      </c>
      <c r="DX64" s="93" t="s">
        <v>57</v>
      </c>
      <c r="DY64" s="93" t="s">
        <v>57</v>
      </c>
      <c r="DZ64" s="93" t="s">
        <v>57</v>
      </c>
      <c r="EA64" s="93" t="s">
        <v>57</v>
      </c>
      <c r="EB64" s="93" t="s">
        <v>57</v>
      </c>
      <c r="EC64" s="93" t="s">
        <v>57</v>
      </c>
      <c r="ED64" s="93" t="s">
        <v>57</v>
      </c>
      <c r="EE64" s="93" t="s">
        <v>57</v>
      </c>
      <c r="EF64" s="93" t="s">
        <v>57</v>
      </c>
      <c r="EG64" s="93" t="s">
        <v>57</v>
      </c>
      <c r="EH64" s="93" t="s">
        <v>57</v>
      </c>
      <c r="EI64" s="93" t="s">
        <v>57</v>
      </c>
      <c r="EJ64" s="93" t="s">
        <v>57</v>
      </c>
      <c r="EK64" s="93" t="s">
        <v>57</v>
      </c>
      <c r="EL64" s="93" t="s">
        <v>57</v>
      </c>
      <c r="EM64" s="93" t="s">
        <v>57</v>
      </c>
      <c r="EN64" s="93" t="s">
        <v>57</v>
      </c>
      <c r="EO64" s="93" t="s">
        <v>57</v>
      </c>
      <c r="EP64" s="93" t="s">
        <v>57</v>
      </c>
      <c r="EQ64" s="93" t="s">
        <v>57</v>
      </c>
      <c r="ER64" s="93" t="s">
        <v>57</v>
      </c>
      <c r="ES64" s="93" t="s">
        <v>57</v>
      </c>
      <c r="ET64" s="93" t="s">
        <v>57</v>
      </c>
      <c r="EU64" s="93" t="s">
        <v>57</v>
      </c>
      <c r="EV64" s="93" t="s">
        <v>57</v>
      </c>
      <c r="EW64" s="93" t="s">
        <v>57</v>
      </c>
      <c r="EX64" s="93" t="s">
        <v>57</v>
      </c>
      <c r="EY64" s="93" t="s">
        <v>57</v>
      </c>
      <c r="EZ64" s="93" t="s">
        <v>57</v>
      </c>
      <c r="FA64" s="93" t="s">
        <v>57</v>
      </c>
      <c r="FB64" s="93" t="s">
        <v>57</v>
      </c>
      <c r="FC64" s="93" t="s">
        <v>57</v>
      </c>
      <c r="FD64" s="93" t="s">
        <v>57</v>
      </c>
      <c r="FE64" s="93" t="s">
        <v>57</v>
      </c>
      <c r="FF64" s="93" t="s">
        <v>57</v>
      </c>
      <c r="FG64" s="93" t="s">
        <v>57</v>
      </c>
      <c r="FH64" s="93" t="s">
        <v>57</v>
      </c>
      <c r="FI64" s="93" t="s">
        <v>57</v>
      </c>
      <c r="FJ64" s="93" t="s">
        <v>57</v>
      </c>
      <c r="FK64" s="93" t="s">
        <v>57</v>
      </c>
      <c r="FL64" s="93" t="s">
        <v>57</v>
      </c>
      <c r="FM64" s="93" t="s">
        <v>57</v>
      </c>
      <c r="FN64" s="93" t="s">
        <v>57</v>
      </c>
      <c r="FO64" s="93" t="s">
        <v>57</v>
      </c>
      <c r="FP64" s="93" t="s">
        <v>57</v>
      </c>
      <c r="FQ64" s="93" t="s">
        <v>57</v>
      </c>
      <c r="FR64" s="93" t="s">
        <v>57</v>
      </c>
      <c r="FS64" s="93" t="s">
        <v>57</v>
      </c>
      <c r="FT64" s="93" t="s">
        <v>57</v>
      </c>
      <c r="FU64" s="93" t="s">
        <v>57</v>
      </c>
      <c r="FV64" s="93" t="s">
        <v>57</v>
      </c>
      <c r="FW64" s="93" t="s">
        <v>57</v>
      </c>
      <c r="FX64" s="93" t="s">
        <v>57</v>
      </c>
      <c r="FY64" s="93" t="s">
        <v>57</v>
      </c>
      <c r="FZ64" s="93" t="s">
        <v>57</v>
      </c>
      <c r="GA64" s="93" t="s">
        <v>57</v>
      </c>
      <c r="GB64" s="93" t="s">
        <v>57</v>
      </c>
      <c r="GC64" s="93" t="s">
        <v>57</v>
      </c>
      <c r="GD64" s="93" t="s">
        <v>57</v>
      </c>
      <c r="GE64" s="93" t="s">
        <v>57</v>
      </c>
      <c r="GF64" s="93" t="s">
        <v>57</v>
      </c>
      <c r="GG64" s="93" t="s">
        <v>57</v>
      </c>
      <c r="GH64" s="93" t="s">
        <v>57</v>
      </c>
      <c r="GI64" s="93" t="s">
        <v>57</v>
      </c>
      <c r="GJ64" s="93" t="s">
        <v>57</v>
      </c>
      <c r="GK64" s="93" t="s">
        <v>57</v>
      </c>
      <c r="GL64" s="93" t="s">
        <v>57</v>
      </c>
      <c r="GM64" s="93" t="s">
        <v>57</v>
      </c>
      <c r="GN64" s="93" t="s">
        <v>57</v>
      </c>
      <c r="GO64" s="93" t="s">
        <v>57</v>
      </c>
      <c r="GP64" s="93" t="s">
        <v>57</v>
      </c>
      <c r="GQ64" s="93" t="s">
        <v>57</v>
      </c>
      <c r="GR64" s="93" t="s">
        <v>57</v>
      </c>
      <c r="GS64" s="93" t="s">
        <v>57</v>
      </c>
      <c r="GT64" s="93" t="s">
        <v>57</v>
      </c>
      <c r="GU64" s="93" t="s">
        <v>57</v>
      </c>
      <c r="GV64" s="93" t="s">
        <v>57</v>
      </c>
      <c r="GW64" s="93" t="s">
        <v>57</v>
      </c>
      <c r="GX64" s="93" t="s">
        <v>57</v>
      </c>
      <c r="GY64" s="93" t="s">
        <v>57</v>
      </c>
      <c r="GZ64" s="93" t="s">
        <v>57</v>
      </c>
      <c r="HA64" s="93" t="s">
        <v>57</v>
      </c>
      <c r="HB64" s="93" t="s">
        <v>57</v>
      </c>
      <c r="HC64" s="93" t="s">
        <v>57</v>
      </c>
      <c r="HD64" s="93" t="s">
        <v>57</v>
      </c>
      <c r="HE64" s="93" t="s">
        <v>57</v>
      </c>
      <c r="HF64" s="93" t="s">
        <v>57</v>
      </c>
      <c r="HG64" s="93" t="s">
        <v>57</v>
      </c>
      <c r="HH64" s="93" t="s">
        <v>57</v>
      </c>
      <c r="HI64" s="93" t="s">
        <v>57</v>
      </c>
      <c r="HJ64" s="93" t="s">
        <v>57</v>
      </c>
      <c r="HK64" s="93" t="s">
        <v>57</v>
      </c>
      <c r="HL64" s="93" t="s">
        <v>57</v>
      </c>
      <c r="HM64" s="93" t="s">
        <v>57</v>
      </c>
      <c r="HN64" s="93" t="s">
        <v>57</v>
      </c>
      <c r="HO64" s="93" t="s">
        <v>57</v>
      </c>
      <c r="HP64" s="93" t="s">
        <v>57</v>
      </c>
      <c r="HQ64" s="93" t="s">
        <v>57</v>
      </c>
      <c r="HR64" s="93" t="s">
        <v>57</v>
      </c>
      <c r="HS64" s="93" t="s">
        <v>57</v>
      </c>
      <c r="HT64" s="93" t="s">
        <v>57</v>
      </c>
      <c r="HU64" s="93" t="s">
        <v>57</v>
      </c>
      <c r="HV64" s="93" t="s">
        <v>57</v>
      </c>
      <c r="HW64" s="93" t="s">
        <v>57</v>
      </c>
      <c r="HX64" s="93" t="s">
        <v>57</v>
      </c>
      <c r="HY64" s="93" t="s">
        <v>57</v>
      </c>
      <c r="HZ64" s="93" t="s">
        <v>57</v>
      </c>
      <c r="IA64" s="93" t="s">
        <v>57</v>
      </c>
      <c r="IB64" s="93" t="s">
        <v>57</v>
      </c>
      <c r="IC64" s="93" t="s">
        <v>57</v>
      </c>
      <c r="ID64" s="93" t="s">
        <v>57</v>
      </c>
      <c r="IE64" s="93" t="s">
        <v>57</v>
      </c>
      <c r="IF64" s="93" t="s">
        <v>57</v>
      </c>
      <c r="IG64" s="93" t="s">
        <v>57</v>
      </c>
      <c r="IH64" s="93" t="s">
        <v>57</v>
      </c>
      <c r="II64" s="93" t="s">
        <v>57</v>
      </c>
      <c r="IJ64" s="93" t="s">
        <v>57</v>
      </c>
      <c r="IK64" s="93" t="s">
        <v>57</v>
      </c>
      <c r="IL64" s="93" t="s">
        <v>57</v>
      </c>
      <c r="IM64" s="93" t="s">
        <v>57</v>
      </c>
      <c r="IN64" s="93" t="s">
        <v>57</v>
      </c>
      <c r="IO64" s="93" t="s">
        <v>57</v>
      </c>
      <c r="IP64" s="93" t="s">
        <v>57</v>
      </c>
      <c r="IQ64" s="93" t="s">
        <v>57</v>
      </c>
      <c r="IR64" s="93" t="s">
        <v>57</v>
      </c>
      <c r="IS64" s="93" t="s">
        <v>57</v>
      </c>
      <c r="IT64" s="93" t="s">
        <v>57</v>
      </c>
      <c r="IU64" s="93" t="s">
        <v>57</v>
      </c>
      <c r="IV64" s="93" t="s">
        <v>57</v>
      </c>
    </row>
    <row r="65" spans="1:256" ht="21" customHeight="1" x14ac:dyDescent="0.2">
      <c r="A65" s="89"/>
      <c r="B65" s="92" t="s">
        <v>57</v>
      </c>
      <c r="C65" s="93" t="s">
        <v>57</v>
      </c>
      <c r="D65" s="93" t="s">
        <v>57</v>
      </c>
      <c r="E65" s="93" t="s">
        <v>57</v>
      </c>
      <c r="F65" s="93" t="s">
        <v>57</v>
      </c>
      <c r="G65" s="93" t="s">
        <v>57</v>
      </c>
      <c r="H65" s="93" t="s">
        <v>57</v>
      </c>
      <c r="I65" s="93" t="s">
        <v>57</v>
      </c>
      <c r="J65" s="93" t="s">
        <v>57</v>
      </c>
      <c r="K65" s="93" t="s">
        <v>57</v>
      </c>
      <c r="L65" s="93" t="s">
        <v>57</v>
      </c>
      <c r="M65" s="93" t="s">
        <v>57</v>
      </c>
      <c r="N65" s="93" t="s">
        <v>57</v>
      </c>
      <c r="O65" s="93" t="s">
        <v>57</v>
      </c>
      <c r="P65" s="93" t="s">
        <v>57</v>
      </c>
      <c r="Q65" s="93" t="s">
        <v>57</v>
      </c>
      <c r="R65" s="93" t="s">
        <v>57</v>
      </c>
      <c r="S65" s="93" t="s">
        <v>57</v>
      </c>
      <c r="T65" s="93" t="s">
        <v>57</v>
      </c>
      <c r="U65" s="93" t="s">
        <v>57</v>
      </c>
      <c r="V65" s="93" t="s">
        <v>57</v>
      </c>
      <c r="W65" s="93" t="s">
        <v>57</v>
      </c>
      <c r="X65" s="93" t="s">
        <v>57</v>
      </c>
      <c r="Y65" s="93" t="s">
        <v>57</v>
      </c>
      <c r="Z65" s="93" t="s">
        <v>57</v>
      </c>
      <c r="AA65" s="93" t="s">
        <v>57</v>
      </c>
      <c r="AB65" s="93" t="s">
        <v>57</v>
      </c>
      <c r="AC65" s="93" t="s">
        <v>57</v>
      </c>
      <c r="AD65" s="93" t="s">
        <v>57</v>
      </c>
      <c r="AE65" s="93" t="s">
        <v>57</v>
      </c>
      <c r="AF65" s="93" t="s">
        <v>57</v>
      </c>
      <c r="AG65" s="93" t="s">
        <v>57</v>
      </c>
      <c r="AH65" s="93" t="s">
        <v>57</v>
      </c>
      <c r="AI65" s="93" t="s">
        <v>57</v>
      </c>
      <c r="AJ65" s="93" t="s">
        <v>57</v>
      </c>
      <c r="AK65" s="93" t="s">
        <v>57</v>
      </c>
      <c r="AL65" s="93" t="s">
        <v>57</v>
      </c>
      <c r="AM65" s="93" t="s">
        <v>57</v>
      </c>
      <c r="AN65" s="93" t="s">
        <v>57</v>
      </c>
      <c r="AO65" s="93" t="s">
        <v>57</v>
      </c>
      <c r="AP65" s="93" t="s">
        <v>57</v>
      </c>
      <c r="AQ65" s="93" t="s">
        <v>57</v>
      </c>
      <c r="AR65" s="93" t="s">
        <v>57</v>
      </c>
      <c r="AS65" s="93" t="s">
        <v>57</v>
      </c>
      <c r="AT65" s="93" t="s">
        <v>57</v>
      </c>
      <c r="AU65" s="93" t="s">
        <v>57</v>
      </c>
      <c r="AV65" s="93" t="s">
        <v>57</v>
      </c>
      <c r="AW65" s="93" t="s">
        <v>57</v>
      </c>
      <c r="AX65" s="93" t="s">
        <v>57</v>
      </c>
      <c r="AY65" s="93" t="s">
        <v>57</v>
      </c>
      <c r="AZ65" s="93" t="s">
        <v>57</v>
      </c>
      <c r="BA65" s="93" t="s">
        <v>57</v>
      </c>
      <c r="BB65" s="93" t="s">
        <v>57</v>
      </c>
      <c r="BC65" s="93" t="s">
        <v>57</v>
      </c>
      <c r="BD65" s="93" t="s">
        <v>57</v>
      </c>
      <c r="BE65" s="93" t="s">
        <v>57</v>
      </c>
      <c r="BF65" s="93" t="s">
        <v>57</v>
      </c>
      <c r="BG65" s="93" t="s">
        <v>57</v>
      </c>
      <c r="BH65" s="93" t="s">
        <v>57</v>
      </c>
      <c r="BI65" s="93" t="s">
        <v>57</v>
      </c>
      <c r="BJ65" s="93" t="s">
        <v>57</v>
      </c>
      <c r="BK65" s="93" t="s">
        <v>57</v>
      </c>
      <c r="BL65" s="93" t="s">
        <v>57</v>
      </c>
      <c r="BM65" s="93" t="s">
        <v>57</v>
      </c>
      <c r="BN65" s="93" t="s">
        <v>57</v>
      </c>
      <c r="BO65" s="93" t="s">
        <v>57</v>
      </c>
      <c r="BP65" s="93" t="s">
        <v>57</v>
      </c>
      <c r="BQ65" s="93" t="s">
        <v>57</v>
      </c>
      <c r="BR65" s="93" t="s">
        <v>57</v>
      </c>
      <c r="BS65" s="93" t="s">
        <v>57</v>
      </c>
      <c r="BT65" s="93" t="s">
        <v>57</v>
      </c>
      <c r="BU65" s="93" t="s">
        <v>57</v>
      </c>
      <c r="BV65" s="93" t="s">
        <v>57</v>
      </c>
      <c r="BW65" s="93" t="s">
        <v>57</v>
      </c>
      <c r="BX65" s="93" t="s">
        <v>57</v>
      </c>
      <c r="BY65" s="93" t="s">
        <v>57</v>
      </c>
      <c r="BZ65" s="93" t="s">
        <v>57</v>
      </c>
      <c r="CA65" s="93" t="s">
        <v>57</v>
      </c>
      <c r="CB65" s="93" t="s">
        <v>57</v>
      </c>
      <c r="CC65" s="93" t="s">
        <v>57</v>
      </c>
      <c r="CD65" s="93" t="s">
        <v>57</v>
      </c>
      <c r="CE65" s="93" t="s">
        <v>57</v>
      </c>
      <c r="CF65" s="93" t="s">
        <v>57</v>
      </c>
      <c r="CG65" s="93" t="s">
        <v>57</v>
      </c>
      <c r="CH65" s="93" t="s">
        <v>57</v>
      </c>
      <c r="CI65" s="93" t="s">
        <v>57</v>
      </c>
      <c r="CJ65" s="93" t="s">
        <v>57</v>
      </c>
      <c r="CK65" s="93" t="s">
        <v>57</v>
      </c>
      <c r="CL65" s="93" t="s">
        <v>57</v>
      </c>
      <c r="CM65" s="93" t="s">
        <v>57</v>
      </c>
      <c r="CN65" s="93" t="s">
        <v>57</v>
      </c>
      <c r="CO65" s="93" t="s">
        <v>57</v>
      </c>
      <c r="CP65" s="93" t="s">
        <v>57</v>
      </c>
      <c r="CQ65" s="93" t="s">
        <v>57</v>
      </c>
      <c r="CR65" s="93" t="s">
        <v>57</v>
      </c>
      <c r="CS65" s="93" t="s">
        <v>57</v>
      </c>
      <c r="CT65" s="93" t="s">
        <v>57</v>
      </c>
      <c r="CU65" s="93" t="s">
        <v>57</v>
      </c>
      <c r="CV65" s="93" t="s">
        <v>57</v>
      </c>
      <c r="CW65" s="93" t="s">
        <v>57</v>
      </c>
      <c r="CX65" s="93" t="s">
        <v>57</v>
      </c>
      <c r="CY65" s="93" t="s">
        <v>57</v>
      </c>
      <c r="CZ65" s="93" t="s">
        <v>57</v>
      </c>
      <c r="DA65" s="93" t="s">
        <v>57</v>
      </c>
      <c r="DB65" s="93" t="s">
        <v>57</v>
      </c>
      <c r="DC65" s="93" t="s">
        <v>57</v>
      </c>
      <c r="DD65" s="93" t="s">
        <v>57</v>
      </c>
      <c r="DE65" s="93" t="s">
        <v>57</v>
      </c>
      <c r="DF65" s="93" t="s">
        <v>57</v>
      </c>
      <c r="DG65" s="93" t="s">
        <v>57</v>
      </c>
      <c r="DH65" s="93" t="s">
        <v>57</v>
      </c>
      <c r="DI65" s="93" t="s">
        <v>57</v>
      </c>
      <c r="DJ65" s="93" t="s">
        <v>57</v>
      </c>
      <c r="DK65" s="93" t="s">
        <v>57</v>
      </c>
      <c r="DL65" s="93" t="s">
        <v>57</v>
      </c>
      <c r="DM65" s="93" t="s">
        <v>57</v>
      </c>
      <c r="DN65" s="93" t="s">
        <v>57</v>
      </c>
      <c r="DO65" s="93" t="s">
        <v>57</v>
      </c>
      <c r="DP65" s="93" t="s">
        <v>57</v>
      </c>
      <c r="DQ65" s="93" t="s">
        <v>57</v>
      </c>
      <c r="DR65" s="93" t="s">
        <v>57</v>
      </c>
      <c r="DS65" s="93" t="s">
        <v>57</v>
      </c>
      <c r="DT65" s="93" t="s">
        <v>57</v>
      </c>
      <c r="DU65" s="93" t="s">
        <v>57</v>
      </c>
      <c r="DV65" s="93" t="s">
        <v>57</v>
      </c>
      <c r="DW65" s="93" t="s">
        <v>57</v>
      </c>
      <c r="DX65" s="93" t="s">
        <v>57</v>
      </c>
      <c r="DY65" s="93" t="s">
        <v>57</v>
      </c>
      <c r="DZ65" s="93" t="s">
        <v>57</v>
      </c>
      <c r="EA65" s="93" t="s">
        <v>57</v>
      </c>
      <c r="EB65" s="93" t="s">
        <v>57</v>
      </c>
      <c r="EC65" s="93" t="s">
        <v>57</v>
      </c>
      <c r="ED65" s="93" t="s">
        <v>57</v>
      </c>
      <c r="EE65" s="93" t="s">
        <v>57</v>
      </c>
      <c r="EF65" s="93" t="s">
        <v>57</v>
      </c>
      <c r="EG65" s="93" t="s">
        <v>57</v>
      </c>
      <c r="EH65" s="93" t="s">
        <v>57</v>
      </c>
      <c r="EI65" s="93" t="s">
        <v>57</v>
      </c>
      <c r="EJ65" s="93" t="s">
        <v>57</v>
      </c>
      <c r="EK65" s="93" t="s">
        <v>57</v>
      </c>
      <c r="EL65" s="93" t="s">
        <v>57</v>
      </c>
      <c r="EM65" s="93" t="s">
        <v>57</v>
      </c>
      <c r="EN65" s="93" t="s">
        <v>57</v>
      </c>
      <c r="EO65" s="93" t="s">
        <v>57</v>
      </c>
      <c r="EP65" s="93" t="s">
        <v>57</v>
      </c>
      <c r="EQ65" s="93" t="s">
        <v>57</v>
      </c>
      <c r="ER65" s="93" t="s">
        <v>57</v>
      </c>
      <c r="ES65" s="93" t="s">
        <v>57</v>
      </c>
      <c r="ET65" s="93" t="s">
        <v>57</v>
      </c>
      <c r="EU65" s="93" t="s">
        <v>57</v>
      </c>
      <c r="EV65" s="93" t="s">
        <v>57</v>
      </c>
      <c r="EW65" s="93" t="s">
        <v>57</v>
      </c>
      <c r="EX65" s="93" t="s">
        <v>57</v>
      </c>
      <c r="EY65" s="93" t="s">
        <v>57</v>
      </c>
      <c r="EZ65" s="93" t="s">
        <v>57</v>
      </c>
      <c r="FA65" s="93" t="s">
        <v>57</v>
      </c>
      <c r="FB65" s="93" t="s">
        <v>57</v>
      </c>
      <c r="FC65" s="93" t="s">
        <v>57</v>
      </c>
      <c r="FD65" s="93" t="s">
        <v>57</v>
      </c>
      <c r="FE65" s="93" t="s">
        <v>57</v>
      </c>
      <c r="FF65" s="93" t="s">
        <v>57</v>
      </c>
      <c r="FG65" s="93" t="s">
        <v>57</v>
      </c>
      <c r="FH65" s="93" t="s">
        <v>57</v>
      </c>
      <c r="FI65" s="93" t="s">
        <v>57</v>
      </c>
      <c r="FJ65" s="93" t="s">
        <v>57</v>
      </c>
      <c r="FK65" s="93" t="s">
        <v>57</v>
      </c>
      <c r="FL65" s="93" t="s">
        <v>57</v>
      </c>
      <c r="FM65" s="93" t="s">
        <v>57</v>
      </c>
      <c r="FN65" s="93" t="s">
        <v>57</v>
      </c>
      <c r="FO65" s="93" t="s">
        <v>57</v>
      </c>
      <c r="FP65" s="93" t="s">
        <v>57</v>
      </c>
      <c r="FQ65" s="93" t="s">
        <v>57</v>
      </c>
      <c r="FR65" s="93" t="s">
        <v>57</v>
      </c>
      <c r="FS65" s="93" t="s">
        <v>57</v>
      </c>
      <c r="FT65" s="93" t="s">
        <v>57</v>
      </c>
      <c r="FU65" s="93" t="s">
        <v>57</v>
      </c>
      <c r="FV65" s="93" t="s">
        <v>57</v>
      </c>
      <c r="FW65" s="93" t="s">
        <v>57</v>
      </c>
      <c r="FX65" s="93" t="s">
        <v>57</v>
      </c>
      <c r="FY65" s="93" t="s">
        <v>57</v>
      </c>
      <c r="FZ65" s="93" t="s">
        <v>57</v>
      </c>
      <c r="GA65" s="93" t="s">
        <v>57</v>
      </c>
      <c r="GB65" s="93" t="s">
        <v>57</v>
      </c>
      <c r="GC65" s="93" t="s">
        <v>57</v>
      </c>
      <c r="GD65" s="93" t="s">
        <v>57</v>
      </c>
      <c r="GE65" s="93" t="s">
        <v>57</v>
      </c>
      <c r="GF65" s="93" t="s">
        <v>57</v>
      </c>
      <c r="GG65" s="93" t="s">
        <v>57</v>
      </c>
      <c r="GH65" s="93" t="s">
        <v>57</v>
      </c>
      <c r="GI65" s="93" t="s">
        <v>57</v>
      </c>
      <c r="GJ65" s="93" t="s">
        <v>57</v>
      </c>
      <c r="GK65" s="93" t="s">
        <v>57</v>
      </c>
      <c r="GL65" s="93" t="s">
        <v>57</v>
      </c>
      <c r="GM65" s="93" t="s">
        <v>57</v>
      </c>
      <c r="GN65" s="93" t="s">
        <v>57</v>
      </c>
      <c r="GO65" s="93" t="s">
        <v>57</v>
      </c>
      <c r="GP65" s="93" t="s">
        <v>57</v>
      </c>
      <c r="GQ65" s="93" t="s">
        <v>57</v>
      </c>
      <c r="GR65" s="93" t="s">
        <v>57</v>
      </c>
      <c r="GS65" s="93" t="s">
        <v>57</v>
      </c>
      <c r="GT65" s="93" t="s">
        <v>57</v>
      </c>
      <c r="GU65" s="93" t="s">
        <v>57</v>
      </c>
      <c r="GV65" s="93" t="s">
        <v>57</v>
      </c>
      <c r="GW65" s="93" t="s">
        <v>57</v>
      </c>
      <c r="GX65" s="93" t="s">
        <v>57</v>
      </c>
      <c r="GY65" s="93" t="s">
        <v>57</v>
      </c>
      <c r="GZ65" s="93" t="s">
        <v>57</v>
      </c>
      <c r="HA65" s="93" t="s">
        <v>57</v>
      </c>
      <c r="HB65" s="93" t="s">
        <v>57</v>
      </c>
      <c r="HC65" s="93" t="s">
        <v>57</v>
      </c>
      <c r="HD65" s="93" t="s">
        <v>57</v>
      </c>
      <c r="HE65" s="93" t="s">
        <v>57</v>
      </c>
      <c r="HF65" s="93" t="s">
        <v>57</v>
      </c>
      <c r="HG65" s="93" t="s">
        <v>57</v>
      </c>
      <c r="HH65" s="93" t="s">
        <v>57</v>
      </c>
      <c r="HI65" s="93" t="s">
        <v>57</v>
      </c>
      <c r="HJ65" s="93" t="s">
        <v>57</v>
      </c>
      <c r="HK65" s="93" t="s">
        <v>57</v>
      </c>
      <c r="HL65" s="93" t="s">
        <v>57</v>
      </c>
      <c r="HM65" s="93" t="s">
        <v>57</v>
      </c>
      <c r="HN65" s="93" t="s">
        <v>57</v>
      </c>
      <c r="HO65" s="93" t="s">
        <v>57</v>
      </c>
      <c r="HP65" s="93" t="s">
        <v>57</v>
      </c>
      <c r="HQ65" s="93" t="s">
        <v>57</v>
      </c>
      <c r="HR65" s="93" t="s">
        <v>57</v>
      </c>
      <c r="HS65" s="93" t="s">
        <v>57</v>
      </c>
      <c r="HT65" s="93" t="s">
        <v>57</v>
      </c>
      <c r="HU65" s="93" t="s">
        <v>57</v>
      </c>
      <c r="HV65" s="93" t="s">
        <v>57</v>
      </c>
      <c r="HW65" s="93" t="s">
        <v>57</v>
      </c>
      <c r="HX65" s="93" t="s">
        <v>57</v>
      </c>
      <c r="HY65" s="93" t="s">
        <v>57</v>
      </c>
      <c r="HZ65" s="93" t="s">
        <v>57</v>
      </c>
      <c r="IA65" s="93" t="s">
        <v>57</v>
      </c>
      <c r="IB65" s="93" t="s">
        <v>57</v>
      </c>
      <c r="IC65" s="93" t="s">
        <v>57</v>
      </c>
      <c r="ID65" s="93" t="s">
        <v>57</v>
      </c>
      <c r="IE65" s="93" t="s">
        <v>57</v>
      </c>
      <c r="IF65" s="93" t="s">
        <v>57</v>
      </c>
      <c r="IG65" s="93" t="s">
        <v>57</v>
      </c>
      <c r="IH65" s="93" t="s">
        <v>57</v>
      </c>
      <c r="II65" s="93" t="s">
        <v>57</v>
      </c>
      <c r="IJ65" s="93" t="s">
        <v>57</v>
      </c>
      <c r="IK65" s="93" t="s">
        <v>57</v>
      </c>
      <c r="IL65" s="93" t="s">
        <v>57</v>
      </c>
      <c r="IM65" s="93" t="s">
        <v>57</v>
      </c>
      <c r="IN65" s="93" t="s">
        <v>57</v>
      </c>
      <c r="IO65" s="93" t="s">
        <v>57</v>
      </c>
      <c r="IP65" s="93" t="s">
        <v>57</v>
      </c>
      <c r="IQ65" s="93" t="s">
        <v>57</v>
      </c>
      <c r="IR65" s="93" t="s">
        <v>57</v>
      </c>
      <c r="IS65" s="93" t="s">
        <v>57</v>
      </c>
      <c r="IT65" s="93" t="s">
        <v>57</v>
      </c>
      <c r="IU65" s="93" t="s">
        <v>57</v>
      </c>
      <c r="IV65" s="93" t="s">
        <v>57</v>
      </c>
    </row>
    <row r="66" spans="1:256" ht="21" customHeight="1" x14ac:dyDescent="0.2">
      <c r="A66" s="91" t="s">
        <v>1091</v>
      </c>
      <c r="B66" s="92" t="s">
        <v>57</v>
      </c>
      <c r="C66" s="93" t="s">
        <v>57</v>
      </c>
      <c r="D66" s="93" t="s">
        <v>57</v>
      </c>
      <c r="E66" s="93" t="s">
        <v>57</v>
      </c>
      <c r="F66" s="93" t="s">
        <v>57</v>
      </c>
      <c r="G66" s="93" t="s">
        <v>57</v>
      </c>
      <c r="H66" s="93" t="s">
        <v>57</v>
      </c>
      <c r="I66" s="93" t="s">
        <v>57</v>
      </c>
      <c r="J66" s="93" t="s">
        <v>57</v>
      </c>
      <c r="K66" s="93" t="s">
        <v>57</v>
      </c>
      <c r="L66" s="93" t="s">
        <v>57</v>
      </c>
      <c r="M66" s="93" t="s">
        <v>57</v>
      </c>
      <c r="N66" s="93" t="s">
        <v>57</v>
      </c>
      <c r="O66" s="93" t="s">
        <v>57</v>
      </c>
      <c r="P66" s="93" t="s">
        <v>57</v>
      </c>
      <c r="Q66" s="93" t="s">
        <v>57</v>
      </c>
      <c r="R66" s="93" t="s">
        <v>57</v>
      </c>
      <c r="S66" s="93" t="s">
        <v>57</v>
      </c>
      <c r="T66" s="93" t="s">
        <v>57</v>
      </c>
      <c r="U66" s="93" t="s">
        <v>57</v>
      </c>
      <c r="V66" s="93" t="s">
        <v>57</v>
      </c>
      <c r="W66" s="93" t="s">
        <v>57</v>
      </c>
      <c r="X66" s="93" t="s">
        <v>57</v>
      </c>
      <c r="Y66" s="93" t="s">
        <v>57</v>
      </c>
      <c r="Z66" s="93" t="s">
        <v>57</v>
      </c>
      <c r="AA66" s="93" t="s">
        <v>57</v>
      </c>
      <c r="AB66" s="93" t="s">
        <v>57</v>
      </c>
      <c r="AC66" s="93" t="s">
        <v>57</v>
      </c>
      <c r="AD66" s="93" t="s">
        <v>57</v>
      </c>
      <c r="AE66" s="93" t="s">
        <v>57</v>
      </c>
      <c r="AF66" s="93" t="s">
        <v>57</v>
      </c>
      <c r="AG66" s="93" t="s">
        <v>57</v>
      </c>
      <c r="AH66" s="93" t="s">
        <v>57</v>
      </c>
      <c r="AI66" s="93" t="s">
        <v>57</v>
      </c>
      <c r="AJ66" s="93" t="s">
        <v>57</v>
      </c>
      <c r="AK66" s="93" t="s">
        <v>57</v>
      </c>
      <c r="AL66" s="93" t="s">
        <v>57</v>
      </c>
      <c r="AM66" s="93" t="s">
        <v>57</v>
      </c>
      <c r="AN66" s="93" t="s">
        <v>57</v>
      </c>
      <c r="AO66" s="93" t="s">
        <v>57</v>
      </c>
      <c r="AP66" s="93" t="s">
        <v>57</v>
      </c>
      <c r="AQ66" s="93" t="s">
        <v>57</v>
      </c>
      <c r="AR66" s="93" t="s">
        <v>57</v>
      </c>
      <c r="AS66" s="93" t="s">
        <v>57</v>
      </c>
      <c r="AT66" s="93" t="s">
        <v>57</v>
      </c>
      <c r="AU66" s="93" t="s">
        <v>57</v>
      </c>
      <c r="AV66" s="93" t="s">
        <v>57</v>
      </c>
      <c r="AW66" s="93" t="s">
        <v>57</v>
      </c>
      <c r="AX66" s="93" t="s">
        <v>57</v>
      </c>
      <c r="AY66" s="93" t="s">
        <v>57</v>
      </c>
      <c r="AZ66" s="93" t="s">
        <v>57</v>
      </c>
      <c r="BA66" s="93" t="s">
        <v>57</v>
      </c>
      <c r="BB66" s="93" t="s">
        <v>57</v>
      </c>
      <c r="BC66" s="93" t="s">
        <v>57</v>
      </c>
      <c r="BD66" s="93" t="s">
        <v>57</v>
      </c>
      <c r="BE66" s="93" t="s">
        <v>57</v>
      </c>
      <c r="BF66" s="93" t="s">
        <v>57</v>
      </c>
      <c r="BG66" s="93" t="s">
        <v>57</v>
      </c>
      <c r="BH66" s="93" t="s">
        <v>57</v>
      </c>
      <c r="BI66" s="93" t="s">
        <v>57</v>
      </c>
      <c r="BJ66" s="93" t="s">
        <v>57</v>
      </c>
      <c r="BK66" s="93" t="s">
        <v>57</v>
      </c>
      <c r="BL66" s="93" t="s">
        <v>57</v>
      </c>
      <c r="BM66" s="93" t="s">
        <v>57</v>
      </c>
      <c r="BN66" s="93" t="s">
        <v>57</v>
      </c>
      <c r="BO66" s="93" t="s">
        <v>57</v>
      </c>
      <c r="BP66" s="93" t="s">
        <v>57</v>
      </c>
      <c r="BQ66" s="93" t="s">
        <v>57</v>
      </c>
      <c r="BR66" s="93" t="s">
        <v>57</v>
      </c>
      <c r="BS66" s="93" t="s">
        <v>57</v>
      </c>
      <c r="BT66" s="93" t="s">
        <v>57</v>
      </c>
      <c r="BU66" s="93" t="s">
        <v>57</v>
      </c>
      <c r="BV66" s="93" t="s">
        <v>57</v>
      </c>
      <c r="BW66" s="93" t="s">
        <v>57</v>
      </c>
      <c r="BX66" s="93" t="s">
        <v>57</v>
      </c>
      <c r="BY66" s="93" t="s">
        <v>57</v>
      </c>
      <c r="BZ66" s="93" t="s">
        <v>57</v>
      </c>
      <c r="CA66" s="93" t="s">
        <v>57</v>
      </c>
      <c r="CB66" s="93" t="s">
        <v>57</v>
      </c>
      <c r="CC66" s="93" t="s">
        <v>57</v>
      </c>
      <c r="CD66" s="93" t="s">
        <v>57</v>
      </c>
      <c r="CE66" s="93" t="s">
        <v>57</v>
      </c>
      <c r="CF66" s="93" t="s">
        <v>57</v>
      </c>
      <c r="CG66" s="93" t="s">
        <v>57</v>
      </c>
      <c r="CH66" s="93" t="s">
        <v>57</v>
      </c>
      <c r="CI66" s="93" t="s">
        <v>57</v>
      </c>
      <c r="CJ66" s="93" t="s">
        <v>57</v>
      </c>
      <c r="CK66" s="93" t="s">
        <v>57</v>
      </c>
      <c r="CL66" s="93" t="s">
        <v>57</v>
      </c>
      <c r="CM66" s="93" t="s">
        <v>57</v>
      </c>
      <c r="CN66" s="93" t="s">
        <v>57</v>
      </c>
      <c r="CO66" s="93" t="s">
        <v>57</v>
      </c>
      <c r="CP66" s="93" t="s">
        <v>57</v>
      </c>
      <c r="CQ66" s="93" t="s">
        <v>57</v>
      </c>
      <c r="CR66" s="93" t="s">
        <v>57</v>
      </c>
      <c r="CS66" s="93" t="s">
        <v>57</v>
      </c>
      <c r="CT66" s="93" t="s">
        <v>57</v>
      </c>
      <c r="CU66" s="93" t="s">
        <v>57</v>
      </c>
      <c r="CV66" s="93" t="s">
        <v>57</v>
      </c>
      <c r="CW66" s="93" t="s">
        <v>57</v>
      </c>
      <c r="CX66" s="93" t="s">
        <v>57</v>
      </c>
      <c r="CY66" s="93" t="s">
        <v>57</v>
      </c>
      <c r="CZ66" s="93" t="s">
        <v>57</v>
      </c>
      <c r="DA66" s="93" t="s">
        <v>57</v>
      </c>
      <c r="DB66" s="93" t="s">
        <v>57</v>
      </c>
      <c r="DC66" s="93" t="s">
        <v>57</v>
      </c>
      <c r="DD66" s="93" t="s">
        <v>57</v>
      </c>
      <c r="DE66" s="93" t="s">
        <v>57</v>
      </c>
      <c r="DF66" s="93" t="s">
        <v>57</v>
      </c>
      <c r="DG66" s="93" t="s">
        <v>57</v>
      </c>
      <c r="DH66" s="93" t="s">
        <v>57</v>
      </c>
      <c r="DI66" s="93" t="s">
        <v>57</v>
      </c>
      <c r="DJ66" s="93" t="s">
        <v>57</v>
      </c>
      <c r="DK66" s="93" t="s">
        <v>57</v>
      </c>
      <c r="DL66" s="93" t="s">
        <v>57</v>
      </c>
      <c r="DM66" s="93" t="s">
        <v>57</v>
      </c>
      <c r="DN66" s="93" t="s">
        <v>57</v>
      </c>
      <c r="DO66" s="93" t="s">
        <v>57</v>
      </c>
      <c r="DP66" s="93" t="s">
        <v>57</v>
      </c>
      <c r="DQ66" s="93" t="s">
        <v>57</v>
      </c>
      <c r="DR66" s="93" t="s">
        <v>57</v>
      </c>
      <c r="DS66" s="93" t="s">
        <v>57</v>
      </c>
      <c r="DT66" s="93" t="s">
        <v>57</v>
      </c>
      <c r="DU66" s="93" t="s">
        <v>57</v>
      </c>
      <c r="DV66" s="93" t="s">
        <v>57</v>
      </c>
      <c r="DW66" s="93" t="s">
        <v>57</v>
      </c>
      <c r="DX66" s="93" t="s">
        <v>57</v>
      </c>
      <c r="DY66" s="93" t="s">
        <v>57</v>
      </c>
      <c r="DZ66" s="93" t="s">
        <v>57</v>
      </c>
      <c r="EA66" s="93" t="s">
        <v>57</v>
      </c>
      <c r="EB66" s="93" t="s">
        <v>57</v>
      </c>
      <c r="EC66" s="93" t="s">
        <v>57</v>
      </c>
      <c r="ED66" s="93" t="s">
        <v>57</v>
      </c>
      <c r="EE66" s="93" t="s">
        <v>57</v>
      </c>
      <c r="EF66" s="93" t="s">
        <v>57</v>
      </c>
      <c r="EG66" s="93" t="s">
        <v>57</v>
      </c>
      <c r="EH66" s="93" t="s">
        <v>57</v>
      </c>
      <c r="EI66" s="93" t="s">
        <v>57</v>
      </c>
      <c r="EJ66" s="93" t="s">
        <v>57</v>
      </c>
      <c r="EK66" s="93" t="s">
        <v>57</v>
      </c>
      <c r="EL66" s="93" t="s">
        <v>57</v>
      </c>
      <c r="EM66" s="93" t="s">
        <v>57</v>
      </c>
      <c r="EN66" s="93" t="s">
        <v>57</v>
      </c>
      <c r="EO66" s="93" t="s">
        <v>57</v>
      </c>
      <c r="EP66" s="93" t="s">
        <v>57</v>
      </c>
      <c r="EQ66" s="93" t="s">
        <v>57</v>
      </c>
      <c r="ER66" s="93" t="s">
        <v>57</v>
      </c>
      <c r="ES66" s="93" t="s">
        <v>57</v>
      </c>
      <c r="ET66" s="93" t="s">
        <v>57</v>
      </c>
      <c r="EU66" s="93" t="s">
        <v>57</v>
      </c>
      <c r="EV66" s="93" t="s">
        <v>57</v>
      </c>
      <c r="EW66" s="93" t="s">
        <v>57</v>
      </c>
      <c r="EX66" s="93" t="s">
        <v>57</v>
      </c>
      <c r="EY66" s="93" t="s">
        <v>57</v>
      </c>
      <c r="EZ66" s="93" t="s">
        <v>57</v>
      </c>
      <c r="FA66" s="93" t="s">
        <v>57</v>
      </c>
      <c r="FB66" s="93" t="s">
        <v>57</v>
      </c>
      <c r="FC66" s="98" t="s">
        <v>1092</v>
      </c>
      <c r="FD66" s="98" t="s">
        <v>1093</v>
      </c>
      <c r="FE66" s="98" t="s">
        <v>1094</v>
      </c>
      <c r="FF66" s="93" t="s">
        <v>1095</v>
      </c>
      <c r="FG66" s="93" t="s">
        <v>57</v>
      </c>
      <c r="FH66" s="98" t="s">
        <v>1093</v>
      </c>
      <c r="FI66" s="98" t="s">
        <v>1096</v>
      </c>
      <c r="FJ66" s="98" t="s">
        <v>1094</v>
      </c>
      <c r="FK66" s="93" t="s">
        <v>57</v>
      </c>
      <c r="FL66" s="93" t="s">
        <v>57</v>
      </c>
      <c r="FM66" s="93" t="s">
        <v>57</v>
      </c>
      <c r="FN66" s="93" t="s">
        <v>57</v>
      </c>
      <c r="FO66" s="93" t="s">
        <v>57</v>
      </c>
      <c r="FP66" s="93" t="s">
        <v>57</v>
      </c>
      <c r="FQ66" s="93" t="s">
        <v>57</v>
      </c>
      <c r="FR66" s="93" t="s">
        <v>57</v>
      </c>
      <c r="FS66" s="93" t="s">
        <v>57</v>
      </c>
      <c r="FT66" s="93" t="s">
        <v>57</v>
      </c>
      <c r="FU66" s="93" t="s">
        <v>57</v>
      </c>
      <c r="FV66" s="93" t="s">
        <v>57</v>
      </c>
      <c r="FW66" s="93" t="s">
        <v>57</v>
      </c>
      <c r="FX66" s="93" t="s">
        <v>57</v>
      </c>
      <c r="FY66" s="93" t="s">
        <v>57</v>
      </c>
      <c r="FZ66" s="93" t="s">
        <v>57</v>
      </c>
      <c r="GA66" s="93" t="s">
        <v>57</v>
      </c>
      <c r="GB66" s="93" t="s">
        <v>57</v>
      </c>
      <c r="GC66" s="93" t="s">
        <v>57</v>
      </c>
      <c r="GD66" s="93" t="s">
        <v>57</v>
      </c>
      <c r="GE66" s="93" t="s">
        <v>57</v>
      </c>
      <c r="GF66" s="93" t="s">
        <v>57</v>
      </c>
      <c r="GG66" s="93" t="s">
        <v>57</v>
      </c>
      <c r="GH66" s="93" t="s">
        <v>57</v>
      </c>
      <c r="GI66" s="93" t="s">
        <v>57</v>
      </c>
      <c r="GJ66" s="93" t="s">
        <v>57</v>
      </c>
      <c r="GK66" s="93" t="s">
        <v>57</v>
      </c>
      <c r="GL66" s="93" t="s">
        <v>57</v>
      </c>
      <c r="GM66" s="93" t="s">
        <v>57</v>
      </c>
      <c r="GN66" s="93" t="s">
        <v>57</v>
      </c>
      <c r="GO66" s="93" t="s">
        <v>57</v>
      </c>
      <c r="GP66" s="93" t="s">
        <v>57</v>
      </c>
      <c r="GQ66" s="93" t="s">
        <v>57</v>
      </c>
      <c r="GR66" s="93" t="s">
        <v>57</v>
      </c>
      <c r="GS66" s="93" t="s">
        <v>57</v>
      </c>
      <c r="GT66" s="93" t="s">
        <v>57</v>
      </c>
      <c r="GU66" s="93" t="s">
        <v>57</v>
      </c>
      <c r="GV66" s="93" t="s">
        <v>57</v>
      </c>
      <c r="GW66" s="93" t="s">
        <v>57</v>
      </c>
      <c r="GX66" s="93" t="s">
        <v>57</v>
      </c>
      <c r="GY66" s="93" t="s">
        <v>57</v>
      </c>
      <c r="GZ66" s="93" t="s">
        <v>57</v>
      </c>
      <c r="HA66" s="93" t="s">
        <v>57</v>
      </c>
      <c r="HB66" s="93" t="s">
        <v>57</v>
      </c>
      <c r="HC66" s="93" t="s">
        <v>57</v>
      </c>
      <c r="HD66" s="93" t="s">
        <v>57</v>
      </c>
      <c r="HE66" s="93" t="s">
        <v>57</v>
      </c>
      <c r="HF66" s="93" t="s">
        <v>57</v>
      </c>
      <c r="HG66" s="93" t="s">
        <v>57</v>
      </c>
      <c r="HH66" s="93" t="s">
        <v>57</v>
      </c>
      <c r="HI66" s="93" t="s">
        <v>57</v>
      </c>
      <c r="HJ66" s="93" t="s">
        <v>57</v>
      </c>
      <c r="HK66" s="93" t="s">
        <v>57</v>
      </c>
      <c r="HL66" s="93" t="s">
        <v>57</v>
      </c>
      <c r="HM66" s="93" t="s">
        <v>57</v>
      </c>
      <c r="HN66" s="93" t="s">
        <v>57</v>
      </c>
      <c r="HO66" s="93" t="s">
        <v>57</v>
      </c>
      <c r="HP66" s="93" t="s">
        <v>57</v>
      </c>
      <c r="HQ66" s="93" t="s">
        <v>57</v>
      </c>
      <c r="HR66" s="93" t="s">
        <v>57</v>
      </c>
      <c r="HS66" s="93" t="s">
        <v>57</v>
      </c>
      <c r="HT66" s="93" t="s">
        <v>57</v>
      </c>
      <c r="HU66" s="93" t="s">
        <v>57</v>
      </c>
      <c r="HV66" s="93" t="s">
        <v>57</v>
      </c>
      <c r="HW66" s="93" t="s">
        <v>57</v>
      </c>
      <c r="HX66" s="93" t="s">
        <v>57</v>
      </c>
      <c r="HY66" s="93" t="s">
        <v>57</v>
      </c>
      <c r="HZ66" s="93" t="s">
        <v>57</v>
      </c>
      <c r="IA66" s="93" t="s">
        <v>57</v>
      </c>
      <c r="IB66" s="93" t="s">
        <v>57</v>
      </c>
      <c r="IC66" s="93" t="s">
        <v>57</v>
      </c>
      <c r="ID66" s="93" t="s">
        <v>57</v>
      </c>
      <c r="IE66" s="93" t="s">
        <v>57</v>
      </c>
      <c r="IF66" s="93" t="s">
        <v>57</v>
      </c>
      <c r="IG66" s="93" t="s">
        <v>57</v>
      </c>
      <c r="IH66" s="93" t="s">
        <v>57</v>
      </c>
      <c r="II66" s="93" t="s">
        <v>57</v>
      </c>
      <c r="IJ66" s="93" t="s">
        <v>57</v>
      </c>
      <c r="IK66" s="93" t="s">
        <v>57</v>
      </c>
      <c r="IL66" s="93" t="s">
        <v>57</v>
      </c>
      <c r="IM66" s="93" t="s">
        <v>57</v>
      </c>
      <c r="IN66" s="93" t="s">
        <v>57</v>
      </c>
      <c r="IO66" s="93" t="s">
        <v>57</v>
      </c>
      <c r="IP66" s="93" t="s">
        <v>57</v>
      </c>
      <c r="IQ66" s="93" t="s">
        <v>57</v>
      </c>
      <c r="IR66" s="93" t="s">
        <v>57</v>
      </c>
      <c r="IS66" s="93" t="s">
        <v>57</v>
      </c>
      <c r="IT66" s="93" t="s">
        <v>57</v>
      </c>
      <c r="IU66" s="93" t="s">
        <v>57</v>
      </c>
      <c r="IV66" s="93" t="s">
        <v>57</v>
      </c>
    </row>
    <row r="67" spans="1:256" ht="21" customHeight="1" x14ac:dyDescent="0.2">
      <c r="A67" s="101"/>
      <c r="B67" s="92" t="s">
        <v>57</v>
      </c>
      <c r="C67" s="92" t="s">
        <v>57</v>
      </c>
      <c r="D67" s="92" t="s">
        <v>57</v>
      </c>
      <c r="E67" s="92" t="s">
        <v>57</v>
      </c>
      <c r="F67" s="92" t="s">
        <v>57</v>
      </c>
      <c r="G67" s="92" t="s">
        <v>57</v>
      </c>
      <c r="H67" s="92" t="s">
        <v>57</v>
      </c>
      <c r="I67" s="92" t="s">
        <v>57</v>
      </c>
      <c r="J67" s="92" t="s">
        <v>57</v>
      </c>
      <c r="K67" s="92" t="s">
        <v>57</v>
      </c>
      <c r="L67" s="92" t="s">
        <v>57</v>
      </c>
      <c r="M67" s="92" t="s">
        <v>57</v>
      </c>
      <c r="N67" s="92" t="s">
        <v>57</v>
      </c>
      <c r="O67" s="92" t="s">
        <v>57</v>
      </c>
      <c r="P67" s="92" t="s">
        <v>57</v>
      </c>
      <c r="Q67" s="92" t="s">
        <v>57</v>
      </c>
      <c r="R67" s="92" t="s">
        <v>57</v>
      </c>
      <c r="S67" s="92" t="s">
        <v>57</v>
      </c>
      <c r="T67" s="92" t="s">
        <v>57</v>
      </c>
      <c r="U67" s="92" t="s">
        <v>57</v>
      </c>
      <c r="V67" s="92" t="s">
        <v>57</v>
      </c>
      <c r="W67" s="92" t="s">
        <v>57</v>
      </c>
      <c r="X67" s="92" t="s">
        <v>57</v>
      </c>
      <c r="Y67" s="92" t="s">
        <v>57</v>
      </c>
      <c r="Z67" s="92" t="s">
        <v>57</v>
      </c>
      <c r="AA67" s="92" t="s">
        <v>57</v>
      </c>
      <c r="AB67" s="92" t="s">
        <v>57</v>
      </c>
      <c r="AC67" s="92" t="s">
        <v>57</v>
      </c>
      <c r="AD67" s="92" t="s">
        <v>57</v>
      </c>
      <c r="AE67" s="92" t="s">
        <v>57</v>
      </c>
      <c r="AF67" s="92" t="s">
        <v>57</v>
      </c>
      <c r="AG67" s="92" t="s">
        <v>57</v>
      </c>
      <c r="AH67" s="92" t="s">
        <v>57</v>
      </c>
      <c r="AI67" s="92" t="s">
        <v>57</v>
      </c>
      <c r="AJ67" s="92" t="s">
        <v>57</v>
      </c>
      <c r="AK67" s="92" t="s">
        <v>57</v>
      </c>
      <c r="AL67" s="92" t="s">
        <v>57</v>
      </c>
      <c r="AM67" s="92" t="s">
        <v>57</v>
      </c>
      <c r="AN67" s="92" t="s">
        <v>57</v>
      </c>
      <c r="AO67" s="92" t="s">
        <v>57</v>
      </c>
      <c r="AP67" s="92" t="s">
        <v>57</v>
      </c>
      <c r="AQ67" s="92" t="s">
        <v>57</v>
      </c>
      <c r="AR67" s="92" t="s">
        <v>57</v>
      </c>
      <c r="AS67" s="92" t="s">
        <v>57</v>
      </c>
      <c r="AT67" s="92" t="s">
        <v>57</v>
      </c>
      <c r="AU67" s="92" t="s">
        <v>57</v>
      </c>
      <c r="AV67" s="92" t="s">
        <v>57</v>
      </c>
      <c r="AW67" s="92" t="s">
        <v>57</v>
      </c>
      <c r="AX67" s="92" t="s">
        <v>57</v>
      </c>
      <c r="AY67" s="92" t="s">
        <v>57</v>
      </c>
      <c r="AZ67" s="92" t="s">
        <v>57</v>
      </c>
      <c r="BA67" s="92" t="s">
        <v>57</v>
      </c>
      <c r="BB67" s="92" t="s">
        <v>57</v>
      </c>
      <c r="BC67" s="92" t="s">
        <v>57</v>
      </c>
      <c r="BD67" s="92" t="s">
        <v>57</v>
      </c>
      <c r="BE67" s="92" t="s">
        <v>57</v>
      </c>
      <c r="BF67" s="92" t="s">
        <v>57</v>
      </c>
      <c r="BG67" s="92" t="s">
        <v>57</v>
      </c>
      <c r="BH67" s="92" t="s">
        <v>57</v>
      </c>
      <c r="BI67" s="92" t="s">
        <v>57</v>
      </c>
      <c r="BJ67" s="92" t="s">
        <v>57</v>
      </c>
      <c r="BK67" s="92" t="s">
        <v>57</v>
      </c>
      <c r="BL67" s="92" t="s">
        <v>57</v>
      </c>
      <c r="BM67" s="92" t="s">
        <v>57</v>
      </c>
      <c r="BN67" s="92" t="s">
        <v>57</v>
      </c>
      <c r="BO67" s="92" t="s">
        <v>57</v>
      </c>
      <c r="BP67" s="92" t="s">
        <v>57</v>
      </c>
      <c r="BQ67" s="92" t="s">
        <v>57</v>
      </c>
      <c r="BR67" s="92" t="s">
        <v>57</v>
      </c>
      <c r="BS67" s="92" t="s">
        <v>57</v>
      </c>
      <c r="BT67" s="92" t="s">
        <v>57</v>
      </c>
      <c r="BU67" s="92" t="s">
        <v>57</v>
      </c>
      <c r="BV67" s="92" t="s">
        <v>57</v>
      </c>
      <c r="BW67" s="92" t="s">
        <v>57</v>
      </c>
      <c r="BX67" s="92" t="s">
        <v>57</v>
      </c>
      <c r="BY67" s="92" t="s">
        <v>57</v>
      </c>
      <c r="BZ67" s="92" t="s">
        <v>57</v>
      </c>
      <c r="CA67" s="92" t="s">
        <v>57</v>
      </c>
      <c r="CB67" s="92" t="s">
        <v>57</v>
      </c>
      <c r="CC67" s="92" t="s">
        <v>57</v>
      </c>
      <c r="CD67" s="92" t="s">
        <v>57</v>
      </c>
      <c r="CE67" s="92" t="s">
        <v>57</v>
      </c>
      <c r="CF67" s="92" t="s">
        <v>57</v>
      </c>
      <c r="CG67" s="92" t="s">
        <v>57</v>
      </c>
      <c r="CH67" s="92" t="s">
        <v>57</v>
      </c>
      <c r="CI67" s="92" t="s">
        <v>57</v>
      </c>
      <c r="CJ67" s="92" t="s">
        <v>57</v>
      </c>
      <c r="CK67" s="92" t="s">
        <v>57</v>
      </c>
      <c r="CL67" s="92" t="s">
        <v>57</v>
      </c>
      <c r="CM67" s="92" t="s">
        <v>57</v>
      </c>
      <c r="CN67" s="92" t="s">
        <v>57</v>
      </c>
      <c r="CO67" s="92" t="s">
        <v>57</v>
      </c>
      <c r="CP67" s="92" t="s">
        <v>57</v>
      </c>
      <c r="CQ67" s="92" t="s">
        <v>57</v>
      </c>
      <c r="CR67" s="92" t="s">
        <v>57</v>
      </c>
      <c r="CS67" s="92" t="s">
        <v>57</v>
      </c>
      <c r="CT67" s="92" t="s">
        <v>57</v>
      </c>
      <c r="CU67" s="92" t="s">
        <v>57</v>
      </c>
      <c r="CV67" s="92" t="s">
        <v>57</v>
      </c>
      <c r="CW67" s="92" t="s">
        <v>57</v>
      </c>
      <c r="CX67" s="92" t="s">
        <v>57</v>
      </c>
      <c r="CY67" s="92" t="s">
        <v>57</v>
      </c>
      <c r="CZ67" s="92" t="s">
        <v>57</v>
      </c>
      <c r="DA67" s="92" t="s">
        <v>57</v>
      </c>
      <c r="DB67" s="92" t="s">
        <v>57</v>
      </c>
      <c r="DC67" s="92" t="s">
        <v>57</v>
      </c>
      <c r="DD67" s="92" t="s">
        <v>57</v>
      </c>
      <c r="DE67" s="92" t="s">
        <v>57</v>
      </c>
      <c r="DF67" s="92" t="s">
        <v>57</v>
      </c>
      <c r="DG67" s="92" t="s">
        <v>57</v>
      </c>
      <c r="DH67" s="92" t="s">
        <v>57</v>
      </c>
      <c r="DI67" s="92" t="s">
        <v>57</v>
      </c>
      <c r="DJ67" s="92" t="s">
        <v>57</v>
      </c>
      <c r="DK67" s="92" t="s">
        <v>57</v>
      </c>
      <c r="DL67" s="93" t="s">
        <v>57</v>
      </c>
      <c r="DM67" s="93" t="s">
        <v>57</v>
      </c>
      <c r="DN67" s="93" t="s">
        <v>57</v>
      </c>
      <c r="DO67" s="93" t="s">
        <v>57</v>
      </c>
      <c r="DP67" s="93" t="s">
        <v>57</v>
      </c>
      <c r="DQ67" s="93" t="s">
        <v>57</v>
      </c>
      <c r="DR67" s="93" t="s">
        <v>57</v>
      </c>
      <c r="DS67" s="93" t="s">
        <v>57</v>
      </c>
      <c r="DT67" s="93" t="s">
        <v>57</v>
      </c>
      <c r="DU67" s="93" t="s">
        <v>57</v>
      </c>
      <c r="DV67" s="93" t="s">
        <v>57</v>
      </c>
      <c r="DW67" s="93" t="s">
        <v>57</v>
      </c>
      <c r="DX67" s="93" t="s">
        <v>57</v>
      </c>
      <c r="DY67" s="93" t="s">
        <v>57</v>
      </c>
      <c r="DZ67" s="93" t="s">
        <v>57</v>
      </c>
      <c r="EA67" s="93" t="s">
        <v>57</v>
      </c>
      <c r="EB67" s="93" t="s">
        <v>57</v>
      </c>
      <c r="EC67" s="93" t="s">
        <v>57</v>
      </c>
      <c r="ED67" s="93" t="s">
        <v>57</v>
      </c>
      <c r="EE67" s="93" t="s">
        <v>57</v>
      </c>
      <c r="EF67" s="93" t="s">
        <v>57</v>
      </c>
      <c r="EG67" s="93" t="s">
        <v>57</v>
      </c>
      <c r="EH67" s="93" t="s">
        <v>57</v>
      </c>
      <c r="EI67" s="93" t="s">
        <v>57</v>
      </c>
      <c r="EJ67" s="93" t="s">
        <v>57</v>
      </c>
      <c r="EK67" s="93" t="s">
        <v>57</v>
      </c>
      <c r="EL67" s="93" t="s">
        <v>57</v>
      </c>
      <c r="EM67" s="93" t="s">
        <v>57</v>
      </c>
      <c r="EN67" s="93" t="s">
        <v>57</v>
      </c>
      <c r="EO67" s="93" t="s">
        <v>57</v>
      </c>
      <c r="EP67" s="93" t="s">
        <v>57</v>
      </c>
      <c r="EQ67" s="93" t="s">
        <v>57</v>
      </c>
      <c r="ER67" s="93" t="s">
        <v>57</v>
      </c>
      <c r="ES67" s="93" t="s">
        <v>57</v>
      </c>
      <c r="ET67" s="93" t="s">
        <v>57</v>
      </c>
      <c r="EU67" s="93" t="s">
        <v>57</v>
      </c>
      <c r="EV67" s="93" t="s">
        <v>57</v>
      </c>
      <c r="EW67" s="93" t="s">
        <v>57</v>
      </c>
      <c r="EX67" s="93" t="s">
        <v>57</v>
      </c>
      <c r="EY67" s="93" t="s">
        <v>57</v>
      </c>
      <c r="EZ67" s="93" t="s">
        <v>57</v>
      </c>
      <c r="FA67" s="93" t="s">
        <v>57</v>
      </c>
      <c r="FB67" s="93" t="s">
        <v>57</v>
      </c>
      <c r="FC67" s="93" t="s">
        <v>57</v>
      </c>
      <c r="FD67" s="93" t="s">
        <v>57</v>
      </c>
      <c r="FE67" s="93" t="s">
        <v>57</v>
      </c>
      <c r="FF67" s="93" t="s">
        <v>57</v>
      </c>
      <c r="FG67" s="93" t="s">
        <v>57</v>
      </c>
      <c r="FH67" s="93" t="s">
        <v>57</v>
      </c>
      <c r="FI67" s="93" t="s">
        <v>57</v>
      </c>
      <c r="FJ67" s="93" t="s">
        <v>57</v>
      </c>
      <c r="FK67" s="93" t="s">
        <v>57</v>
      </c>
      <c r="FL67" s="93" t="s">
        <v>57</v>
      </c>
      <c r="FM67" s="93" t="s">
        <v>57</v>
      </c>
      <c r="FN67" s="93" t="s">
        <v>57</v>
      </c>
      <c r="FO67" s="93" t="s">
        <v>57</v>
      </c>
      <c r="FP67" s="93" t="s">
        <v>57</v>
      </c>
      <c r="FQ67" s="93" t="s">
        <v>57</v>
      </c>
      <c r="FR67" s="93" t="s">
        <v>57</v>
      </c>
      <c r="FS67" s="93" t="s">
        <v>57</v>
      </c>
      <c r="FT67" s="93" t="s">
        <v>57</v>
      </c>
      <c r="FU67" s="93" t="s">
        <v>57</v>
      </c>
      <c r="FV67" s="93" t="s">
        <v>57</v>
      </c>
      <c r="FW67" s="93" t="s">
        <v>57</v>
      </c>
      <c r="FX67" s="93" t="s">
        <v>57</v>
      </c>
      <c r="FY67" s="93" t="s">
        <v>57</v>
      </c>
      <c r="FZ67" s="93" t="s">
        <v>57</v>
      </c>
      <c r="GA67" s="93" t="s">
        <v>57</v>
      </c>
      <c r="GB67" s="93" t="s">
        <v>57</v>
      </c>
      <c r="GC67" s="93" t="s">
        <v>57</v>
      </c>
      <c r="GD67" s="93" t="s">
        <v>57</v>
      </c>
      <c r="GE67" s="93" t="s">
        <v>57</v>
      </c>
      <c r="GF67" s="93" t="s">
        <v>57</v>
      </c>
      <c r="GG67" s="93" t="s">
        <v>57</v>
      </c>
      <c r="GH67" s="93" t="s">
        <v>57</v>
      </c>
      <c r="GI67" s="93" t="s">
        <v>57</v>
      </c>
      <c r="GJ67" s="93" t="s">
        <v>57</v>
      </c>
      <c r="GK67" s="93" t="s">
        <v>57</v>
      </c>
      <c r="GL67" s="93" t="s">
        <v>57</v>
      </c>
      <c r="GM67" s="93" t="s">
        <v>57</v>
      </c>
      <c r="GN67" s="93" t="s">
        <v>57</v>
      </c>
      <c r="GO67" s="93" t="s">
        <v>57</v>
      </c>
      <c r="GP67" s="93" t="s">
        <v>57</v>
      </c>
      <c r="GQ67" s="93" t="s">
        <v>57</v>
      </c>
      <c r="GR67" s="93" t="s">
        <v>57</v>
      </c>
      <c r="GS67" s="93" t="s">
        <v>57</v>
      </c>
      <c r="GT67" s="93" t="s">
        <v>57</v>
      </c>
      <c r="GU67" s="93" t="s">
        <v>57</v>
      </c>
      <c r="GV67" s="93" t="s">
        <v>57</v>
      </c>
      <c r="GW67" s="93" t="s">
        <v>57</v>
      </c>
      <c r="GX67" s="93" t="s">
        <v>57</v>
      </c>
      <c r="GY67" s="93" t="s">
        <v>57</v>
      </c>
      <c r="GZ67" s="93" t="s">
        <v>57</v>
      </c>
      <c r="HA67" s="93" t="s">
        <v>57</v>
      </c>
      <c r="HB67" s="93" t="s">
        <v>57</v>
      </c>
      <c r="HC67" s="93" t="s">
        <v>57</v>
      </c>
      <c r="HD67" s="93" t="s">
        <v>57</v>
      </c>
      <c r="HE67" s="93" t="s">
        <v>57</v>
      </c>
      <c r="HF67" s="93" t="s">
        <v>57</v>
      </c>
      <c r="HG67" s="93" t="s">
        <v>57</v>
      </c>
      <c r="HH67" s="93" t="s">
        <v>57</v>
      </c>
      <c r="HI67" s="93" t="s">
        <v>57</v>
      </c>
      <c r="HJ67" s="93" t="s">
        <v>57</v>
      </c>
      <c r="HK67" s="93" t="s">
        <v>57</v>
      </c>
      <c r="HL67" s="93" t="s">
        <v>57</v>
      </c>
      <c r="HM67" s="93" t="s">
        <v>57</v>
      </c>
      <c r="HN67" s="93" t="s">
        <v>57</v>
      </c>
      <c r="HO67" s="93" t="s">
        <v>57</v>
      </c>
      <c r="HP67" s="93" t="s">
        <v>57</v>
      </c>
      <c r="HQ67" s="93" t="s">
        <v>57</v>
      </c>
      <c r="HR67" s="93" t="s">
        <v>57</v>
      </c>
      <c r="HS67" s="93" t="s">
        <v>57</v>
      </c>
      <c r="HT67" s="93" t="s">
        <v>57</v>
      </c>
      <c r="HU67" s="93" t="s">
        <v>57</v>
      </c>
      <c r="HV67" s="93" t="s">
        <v>57</v>
      </c>
      <c r="HW67" s="93" t="s">
        <v>57</v>
      </c>
      <c r="HX67" s="93" t="s">
        <v>57</v>
      </c>
      <c r="HY67" s="93" t="s">
        <v>57</v>
      </c>
      <c r="HZ67" s="93" t="s">
        <v>57</v>
      </c>
      <c r="IA67" s="93" t="s">
        <v>57</v>
      </c>
      <c r="IB67" s="93" t="s">
        <v>57</v>
      </c>
      <c r="IC67" s="93" t="s">
        <v>57</v>
      </c>
      <c r="ID67" s="93" t="s">
        <v>57</v>
      </c>
      <c r="IE67" s="93" t="s">
        <v>57</v>
      </c>
      <c r="IF67" s="93" t="s">
        <v>57</v>
      </c>
      <c r="IG67" s="93" t="s">
        <v>57</v>
      </c>
      <c r="IH67" s="93" t="s">
        <v>57</v>
      </c>
      <c r="II67" s="93" t="s">
        <v>57</v>
      </c>
      <c r="IJ67" s="93" t="s">
        <v>57</v>
      </c>
      <c r="IK67" s="93" t="s">
        <v>57</v>
      </c>
      <c r="IL67" s="93" t="s">
        <v>57</v>
      </c>
      <c r="IM67" s="93" t="s">
        <v>57</v>
      </c>
      <c r="IN67" s="93" t="s">
        <v>57</v>
      </c>
      <c r="IO67" s="93" t="s">
        <v>57</v>
      </c>
      <c r="IP67" s="93" t="s">
        <v>57</v>
      </c>
      <c r="IQ67" s="93" t="s">
        <v>57</v>
      </c>
      <c r="IR67" s="93" t="s">
        <v>57</v>
      </c>
      <c r="IS67" s="93" t="s">
        <v>57</v>
      </c>
      <c r="IT67" s="93" t="s">
        <v>57</v>
      </c>
      <c r="IU67" s="93" t="s">
        <v>57</v>
      </c>
      <c r="IV67" s="93" t="s">
        <v>57</v>
      </c>
    </row>
  </sheetData>
  <phoneticPr fontId="43" type="noConversion"/>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V161"/>
  <sheetViews>
    <sheetView showGridLines="0" zoomScale="51" zoomScaleNormal="51" workbookViewId="0">
      <selection activeCell="A34" sqref="A34"/>
    </sheetView>
  </sheetViews>
  <sheetFormatPr defaultColWidth="9" defaultRowHeight="14.25" x14ac:dyDescent="0.2"/>
  <cols>
    <col min="1" max="1" width="27.375" style="63" customWidth="1"/>
    <col min="2" max="2" width="10.375" style="63" customWidth="1"/>
    <col min="3" max="3" width="14.875" style="63" customWidth="1"/>
    <col min="4" max="5" width="8.875" style="63" customWidth="1"/>
    <col min="6" max="6" width="12.5" style="63" customWidth="1"/>
    <col min="7" max="10" width="8.875" style="63" customWidth="1"/>
    <col min="11" max="11" width="4.125" style="64" customWidth="1"/>
    <col min="12" max="12" width="8.375" style="64" customWidth="1"/>
    <col min="13" max="13" width="11.75" style="64" customWidth="1"/>
    <col min="14" max="256" width="8.875" style="64" customWidth="1"/>
  </cols>
  <sheetData>
    <row r="1" spans="1:11" ht="16.899999999999999" customHeight="1" x14ac:dyDescent="0.2">
      <c r="A1" s="65" t="s">
        <v>1097</v>
      </c>
      <c r="B1" s="66" t="s">
        <v>1098</v>
      </c>
      <c r="C1" s="66" t="s">
        <v>123</v>
      </c>
      <c r="D1" s="66" t="s">
        <v>124</v>
      </c>
      <c r="E1" s="66" t="s">
        <v>125</v>
      </c>
      <c r="F1" s="66" t="s">
        <v>126</v>
      </c>
      <c r="G1" s="66" t="s">
        <v>127</v>
      </c>
      <c r="H1" s="66" t="s">
        <v>128</v>
      </c>
      <c r="I1" s="80" t="s">
        <v>1099</v>
      </c>
      <c r="J1" s="80" t="s">
        <v>1100</v>
      </c>
    </row>
    <row r="2" spans="1:11" ht="14.25" customHeight="1" x14ac:dyDescent="0.2">
      <c r="A2" s="67" t="s">
        <v>1101</v>
      </c>
      <c r="B2" s="66" t="s">
        <v>1102</v>
      </c>
      <c r="C2" s="66" t="s">
        <v>1103</v>
      </c>
      <c r="D2" s="66" t="s">
        <v>1104</v>
      </c>
      <c r="E2" s="66" t="s">
        <v>1017</v>
      </c>
      <c r="F2" s="66" t="s">
        <v>1105</v>
      </c>
      <c r="G2" s="66" t="s">
        <v>1105</v>
      </c>
      <c r="H2" s="66" t="s">
        <v>1106</v>
      </c>
      <c r="I2" s="66" t="s">
        <v>1107</v>
      </c>
      <c r="J2" s="66" t="s">
        <v>1108</v>
      </c>
      <c r="K2" s="664" t="s">
        <v>1109</v>
      </c>
    </row>
    <row r="3" spans="1:11" ht="14.25" customHeight="1" x14ac:dyDescent="0.2">
      <c r="A3" s="67" t="s">
        <v>1110</v>
      </c>
      <c r="B3" s="68" t="s">
        <v>98</v>
      </c>
      <c r="C3" s="68" t="s">
        <v>1111</v>
      </c>
      <c r="D3" s="68" t="s">
        <v>1112</v>
      </c>
      <c r="E3" s="68" t="s">
        <v>1017</v>
      </c>
      <c r="F3" s="68" t="s">
        <v>1105</v>
      </c>
      <c r="G3" s="68" t="s">
        <v>133</v>
      </c>
      <c r="H3" s="68" t="s">
        <v>133</v>
      </c>
      <c r="I3" s="68" t="s">
        <v>1107</v>
      </c>
      <c r="J3" s="68" t="s">
        <v>1113</v>
      </c>
      <c r="K3" s="665"/>
    </row>
    <row r="4" spans="1:11" ht="14.25" customHeight="1" x14ac:dyDescent="0.2">
      <c r="A4" s="67" t="s">
        <v>1114</v>
      </c>
      <c r="B4" s="68" t="s">
        <v>1115</v>
      </c>
      <c r="C4" s="68" t="s">
        <v>1116</v>
      </c>
      <c r="D4" s="68" t="s">
        <v>1117</v>
      </c>
      <c r="E4" s="68" t="s">
        <v>1017</v>
      </c>
      <c r="F4" s="68" t="s">
        <v>1105</v>
      </c>
      <c r="G4" s="68" t="s">
        <v>133</v>
      </c>
      <c r="H4" s="68" t="s">
        <v>133</v>
      </c>
      <c r="I4" s="68" t="s">
        <v>1118</v>
      </c>
      <c r="J4" s="68" t="s">
        <v>1119</v>
      </c>
      <c r="K4" s="665"/>
    </row>
    <row r="5" spans="1:11" ht="14.25" customHeight="1" x14ac:dyDescent="0.2">
      <c r="A5" s="67" t="s">
        <v>1120</v>
      </c>
      <c r="B5" s="68" t="s">
        <v>98</v>
      </c>
      <c r="C5" s="68" t="s">
        <v>1121</v>
      </c>
      <c r="D5" s="68" t="s">
        <v>1112</v>
      </c>
      <c r="E5" s="68" t="s">
        <v>1017</v>
      </c>
      <c r="F5" s="68" t="s">
        <v>1105</v>
      </c>
      <c r="G5" s="68" t="s">
        <v>133</v>
      </c>
      <c r="H5" s="68" t="s">
        <v>133</v>
      </c>
      <c r="I5" s="68" t="s">
        <v>1107</v>
      </c>
      <c r="J5" s="68" t="s">
        <v>1122</v>
      </c>
      <c r="K5" s="665"/>
    </row>
    <row r="6" spans="1:11" ht="14.25" customHeight="1" x14ac:dyDescent="0.2">
      <c r="A6" s="69" t="s">
        <v>1123</v>
      </c>
      <c r="B6" s="68" t="s">
        <v>1124</v>
      </c>
      <c r="C6" s="68" t="s">
        <v>1125</v>
      </c>
      <c r="D6" s="68" t="s">
        <v>1112</v>
      </c>
      <c r="E6" s="68" t="s">
        <v>1126</v>
      </c>
      <c r="F6" s="68" t="s">
        <v>1105</v>
      </c>
      <c r="G6" s="68" t="s">
        <v>133</v>
      </c>
      <c r="H6" s="68" t="s">
        <v>1127</v>
      </c>
      <c r="I6" s="68" t="s">
        <v>11</v>
      </c>
      <c r="J6" s="68" t="s">
        <v>1128</v>
      </c>
      <c r="K6" s="665"/>
    </row>
    <row r="7" spans="1:11" ht="14.25" customHeight="1" x14ac:dyDescent="0.2">
      <c r="A7" s="67" t="s">
        <v>1129</v>
      </c>
      <c r="B7" s="68" t="s">
        <v>98</v>
      </c>
      <c r="C7" s="68" t="s">
        <v>1130</v>
      </c>
      <c r="D7" s="68" t="s">
        <v>1112</v>
      </c>
      <c r="E7" s="68" t="s">
        <v>1017</v>
      </c>
      <c r="F7" s="68" t="s">
        <v>1105</v>
      </c>
      <c r="G7" s="68" t="s">
        <v>133</v>
      </c>
      <c r="H7" s="68" t="s">
        <v>133</v>
      </c>
      <c r="I7" s="68" t="s">
        <v>1107</v>
      </c>
      <c r="J7" s="68" t="s">
        <v>1131</v>
      </c>
      <c r="K7" s="665"/>
    </row>
    <row r="8" spans="1:11" ht="14.25" customHeight="1" x14ac:dyDescent="0.2">
      <c r="A8" s="67" t="s">
        <v>1132</v>
      </c>
      <c r="B8" s="68" t="s">
        <v>98</v>
      </c>
      <c r="C8" s="68" t="s">
        <v>1130</v>
      </c>
      <c r="D8" s="68" t="s">
        <v>1112</v>
      </c>
      <c r="E8" s="68" t="s">
        <v>1017</v>
      </c>
      <c r="F8" s="68" t="s">
        <v>1105</v>
      </c>
      <c r="G8" s="68" t="s">
        <v>133</v>
      </c>
      <c r="H8" s="68" t="s">
        <v>133</v>
      </c>
      <c r="I8" s="68" t="s">
        <v>1107</v>
      </c>
      <c r="J8" s="68" t="s">
        <v>1133</v>
      </c>
      <c r="K8" s="665"/>
    </row>
    <row r="9" spans="1:11" ht="14.25" customHeight="1" x14ac:dyDescent="0.2">
      <c r="A9" s="67" t="s">
        <v>1134</v>
      </c>
      <c r="B9" s="68" t="s">
        <v>98</v>
      </c>
      <c r="C9" s="68" t="s">
        <v>1135</v>
      </c>
      <c r="D9" s="68" t="s">
        <v>1112</v>
      </c>
      <c r="E9" s="68" t="s">
        <v>1017</v>
      </c>
      <c r="F9" s="68" t="s">
        <v>1105</v>
      </c>
      <c r="G9" s="68" t="s">
        <v>133</v>
      </c>
      <c r="H9" s="68" t="s">
        <v>133</v>
      </c>
      <c r="I9" s="68" t="s">
        <v>1107</v>
      </c>
      <c r="J9" s="68" t="s">
        <v>1133</v>
      </c>
      <c r="K9" s="665"/>
    </row>
    <row r="10" spans="1:11" ht="14.25" customHeight="1" x14ac:dyDescent="0.2">
      <c r="A10" s="67" t="s">
        <v>1136</v>
      </c>
      <c r="B10" s="68" t="s">
        <v>1102</v>
      </c>
      <c r="C10" s="68" t="s">
        <v>1137</v>
      </c>
      <c r="D10" s="68" t="s">
        <v>1138</v>
      </c>
      <c r="E10" s="68" t="s">
        <v>1126</v>
      </c>
      <c r="F10" s="68" t="s">
        <v>1139</v>
      </c>
      <c r="G10" s="68" t="s">
        <v>1105</v>
      </c>
      <c r="H10" s="68" t="s">
        <v>1140</v>
      </c>
      <c r="I10" s="68" t="s">
        <v>1107</v>
      </c>
      <c r="J10" s="68" t="s">
        <v>1141</v>
      </c>
      <c r="K10" s="665"/>
    </row>
    <row r="11" spans="1:11" ht="14.25" customHeight="1" x14ac:dyDescent="0.2">
      <c r="A11" s="69" t="s">
        <v>1142</v>
      </c>
      <c r="B11" s="68" t="s">
        <v>1143</v>
      </c>
      <c r="C11" s="68" t="s">
        <v>1135</v>
      </c>
      <c r="D11" s="68" t="s">
        <v>1112</v>
      </c>
      <c r="E11" s="68" t="s">
        <v>1126</v>
      </c>
      <c r="F11" s="68" t="s">
        <v>1105</v>
      </c>
      <c r="G11" s="68" t="s">
        <v>133</v>
      </c>
      <c r="H11" s="68" t="s">
        <v>133</v>
      </c>
      <c r="I11" s="68" t="s">
        <v>1107</v>
      </c>
      <c r="J11" s="68" t="s">
        <v>1144</v>
      </c>
      <c r="K11" s="665"/>
    </row>
    <row r="12" spans="1:11" ht="14.25" customHeight="1" x14ac:dyDescent="0.2">
      <c r="A12" s="67" t="s">
        <v>1145</v>
      </c>
      <c r="B12" s="68" t="s">
        <v>1146</v>
      </c>
      <c r="C12" s="68" t="s">
        <v>1147</v>
      </c>
      <c r="D12" s="68" t="s">
        <v>1112</v>
      </c>
      <c r="E12" s="68" t="s">
        <v>1126</v>
      </c>
      <c r="F12" s="68" t="s">
        <v>1105</v>
      </c>
      <c r="G12" s="68" t="s">
        <v>133</v>
      </c>
      <c r="H12" s="68" t="s">
        <v>133</v>
      </c>
      <c r="I12" s="68" t="s">
        <v>1107</v>
      </c>
      <c r="J12" s="68" t="s">
        <v>1148</v>
      </c>
      <c r="K12" s="665"/>
    </row>
    <row r="13" spans="1:11" ht="14.25" customHeight="1" x14ac:dyDescent="0.2">
      <c r="A13" s="67" t="s">
        <v>1149</v>
      </c>
      <c r="B13" s="68" t="s">
        <v>98</v>
      </c>
      <c r="C13" s="68" t="s">
        <v>1130</v>
      </c>
      <c r="D13" s="68" t="s">
        <v>1112</v>
      </c>
      <c r="E13" s="68" t="s">
        <v>1126</v>
      </c>
      <c r="F13" s="68" t="s">
        <v>1105</v>
      </c>
      <c r="G13" s="68" t="s">
        <v>133</v>
      </c>
      <c r="H13" s="68" t="s">
        <v>133</v>
      </c>
      <c r="I13" s="68" t="s">
        <v>1107</v>
      </c>
      <c r="J13" s="68" t="s">
        <v>1150</v>
      </c>
      <c r="K13" s="665"/>
    </row>
    <row r="14" spans="1:11" ht="14.25" customHeight="1" x14ac:dyDescent="0.2">
      <c r="A14" s="67" t="s">
        <v>1151</v>
      </c>
      <c r="B14" s="68" t="s">
        <v>98</v>
      </c>
      <c r="C14" s="68" t="s">
        <v>1152</v>
      </c>
      <c r="D14" s="68" t="s">
        <v>1112</v>
      </c>
      <c r="E14" s="68" t="s">
        <v>1126</v>
      </c>
      <c r="F14" s="68" t="s">
        <v>1105</v>
      </c>
      <c r="G14" s="68" t="s">
        <v>133</v>
      </c>
      <c r="H14" s="68" t="s">
        <v>133</v>
      </c>
      <c r="I14" s="68" t="s">
        <v>1107</v>
      </c>
      <c r="J14" s="68" t="s">
        <v>1131</v>
      </c>
      <c r="K14" s="665"/>
    </row>
    <row r="15" spans="1:11" ht="14.25" customHeight="1" x14ac:dyDescent="0.2">
      <c r="A15" s="67" t="s">
        <v>1153</v>
      </c>
      <c r="B15" s="68" t="s">
        <v>98</v>
      </c>
      <c r="C15" s="68" t="s">
        <v>1154</v>
      </c>
      <c r="D15" s="68" t="s">
        <v>1112</v>
      </c>
      <c r="E15" s="68" t="s">
        <v>1126</v>
      </c>
      <c r="F15" s="68" t="s">
        <v>1105</v>
      </c>
      <c r="G15" s="68" t="s">
        <v>133</v>
      </c>
      <c r="H15" s="68" t="s">
        <v>133</v>
      </c>
      <c r="I15" s="68" t="s">
        <v>1107</v>
      </c>
      <c r="J15" s="68" t="s">
        <v>1155</v>
      </c>
      <c r="K15" s="665"/>
    </row>
    <row r="16" spans="1:11" ht="14.25" customHeight="1" x14ac:dyDescent="0.2">
      <c r="A16" s="67" t="s">
        <v>1156</v>
      </c>
      <c r="B16" s="68" t="s">
        <v>98</v>
      </c>
      <c r="C16" s="68" t="s">
        <v>1157</v>
      </c>
      <c r="D16" s="68" t="s">
        <v>1112</v>
      </c>
      <c r="E16" s="68" t="s">
        <v>1017</v>
      </c>
      <c r="F16" s="68" t="s">
        <v>1105</v>
      </c>
      <c r="G16" s="68" t="s">
        <v>133</v>
      </c>
      <c r="H16" s="68" t="s">
        <v>1127</v>
      </c>
      <c r="I16" s="68" t="s">
        <v>11</v>
      </c>
      <c r="J16" s="68" t="s">
        <v>133</v>
      </c>
      <c r="K16" s="665"/>
    </row>
    <row r="17" spans="1:12" ht="14.25" customHeight="1" x14ac:dyDescent="0.2">
      <c r="A17" s="69" t="s">
        <v>1158</v>
      </c>
      <c r="B17" s="68" t="s">
        <v>98</v>
      </c>
      <c r="C17" s="68" t="s">
        <v>1159</v>
      </c>
      <c r="D17" s="68" t="s">
        <v>1160</v>
      </c>
      <c r="E17" s="68" t="s">
        <v>1017</v>
      </c>
      <c r="F17" s="68" t="s">
        <v>1105</v>
      </c>
      <c r="G17" s="68" t="s">
        <v>1161</v>
      </c>
      <c r="H17" s="68" t="s">
        <v>1127</v>
      </c>
      <c r="I17" s="68" t="s">
        <v>1107</v>
      </c>
      <c r="J17" s="68" t="s">
        <v>1162</v>
      </c>
      <c r="K17" s="665"/>
    </row>
    <row r="18" spans="1:12" ht="14.25" customHeight="1" x14ac:dyDescent="0.2">
      <c r="A18" s="67" t="s">
        <v>1163</v>
      </c>
      <c r="B18" s="68" t="s">
        <v>1164</v>
      </c>
      <c r="C18" s="68" t="s">
        <v>1130</v>
      </c>
      <c r="D18" s="68" t="s">
        <v>1112</v>
      </c>
      <c r="E18" s="68" t="s">
        <v>1017</v>
      </c>
      <c r="F18" s="68" t="s">
        <v>1105</v>
      </c>
      <c r="G18" s="68" t="s">
        <v>133</v>
      </c>
      <c r="H18" s="68" t="s">
        <v>133</v>
      </c>
      <c r="I18" s="68" t="s">
        <v>1107</v>
      </c>
      <c r="J18" s="68" t="s">
        <v>1113</v>
      </c>
      <c r="K18" s="665"/>
    </row>
    <row r="19" spans="1:12" ht="14.25" customHeight="1" x14ac:dyDescent="0.2">
      <c r="A19" s="67" t="s">
        <v>1165</v>
      </c>
      <c r="B19" s="68" t="s">
        <v>107</v>
      </c>
      <c r="C19" s="68" t="s">
        <v>1166</v>
      </c>
      <c r="D19" s="68" t="s">
        <v>1167</v>
      </c>
      <c r="E19" s="68" t="s">
        <v>1017</v>
      </c>
      <c r="F19" s="68" t="s">
        <v>1105</v>
      </c>
      <c r="G19" s="68" t="s">
        <v>133</v>
      </c>
      <c r="H19" s="68" t="s">
        <v>133</v>
      </c>
      <c r="I19" s="68" t="s">
        <v>1107</v>
      </c>
      <c r="J19" s="68" t="s">
        <v>133</v>
      </c>
      <c r="K19" s="665"/>
    </row>
    <row r="20" spans="1:12" ht="14.25" customHeight="1" x14ac:dyDescent="0.2">
      <c r="A20" s="67" t="s">
        <v>1168</v>
      </c>
      <c r="B20" s="68" t="s">
        <v>107</v>
      </c>
      <c r="C20" s="68" t="s">
        <v>1116</v>
      </c>
      <c r="D20" s="68" t="s">
        <v>1112</v>
      </c>
      <c r="E20" s="68" t="s">
        <v>1126</v>
      </c>
      <c r="F20" s="68" t="s">
        <v>1169</v>
      </c>
      <c r="G20" s="68" t="s">
        <v>1170</v>
      </c>
      <c r="H20" s="68" t="s">
        <v>1171</v>
      </c>
      <c r="I20" s="68" t="s">
        <v>1107</v>
      </c>
      <c r="J20" s="68" t="s">
        <v>1144</v>
      </c>
      <c r="K20" s="665"/>
    </row>
    <row r="21" spans="1:12" ht="14.25" customHeight="1" x14ac:dyDescent="0.2">
      <c r="A21" s="67" t="s">
        <v>1172</v>
      </c>
      <c r="B21" s="68" t="s">
        <v>1053</v>
      </c>
      <c r="C21" s="68" t="s">
        <v>1173</v>
      </c>
      <c r="D21" s="68" t="s">
        <v>1112</v>
      </c>
      <c r="E21" s="68" t="s">
        <v>1126</v>
      </c>
      <c r="F21" s="68" t="s">
        <v>1105</v>
      </c>
      <c r="G21" s="68" t="s">
        <v>133</v>
      </c>
      <c r="H21" s="68" t="s">
        <v>133</v>
      </c>
      <c r="I21" s="68" t="s">
        <v>1107</v>
      </c>
      <c r="J21" s="68" t="s">
        <v>1174</v>
      </c>
      <c r="K21" s="665"/>
    </row>
    <row r="22" spans="1:12" ht="14.25" customHeight="1" x14ac:dyDescent="0.2">
      <c r="A22" s="67" t="s">
        <v>1175</v>
      </c>
      <c r="B22" s="68" t="s">
        <v>107</v>
      </c>
      <c r="C22" s="68" t="s">
        <v>1176</v>
      </c>
      <c r="D22" s="68" t="s">
        <v>1167</v>
      </c>
      <c r="E22" s="68" t="s">
        <v>1126</v>
      </c>
      <c r="F22" s="68" t="s">
        <v>1105</v>
      </c>
      <c r="G22" s="68" t="s">
        <v>133</v>
      </c>
      <c r="H22" s="68" t="s">
        <v>133</v>
      </c>
      <c r="I22" s="68" t="s">
        <v>1177</v>
      </c>
      <c r="J22" s="68" t="s">
        <v>1178</v>
      </c>
      <c r="K22" s="665"/>
    </row>
    <row r="23" spans="1:12" ht="14.25" customHeight="1" x14ac:dyDescent="0.2">
      <c r="A23" s="67" t="s">
        <v>1179</v>
      </c>
      <c r="B23" s="68" t="s">
        <v>1180</v>
      </c>
      <c r="C23" s="68" t="s">
        <v>1181</v>
      </c>
      <c r="D23" s="68" t="s">
        <v>1112</v>
      </c>
      <c r="E23" s="68" t="s">
        <v>1017</v>
      </c>
      <c r="F23" s="68" t="s">
        <v>1105</v>
      </c>
      <c r="G23" s="68" t="s">
        <v>133</v>
      </c>
      <c r="H23" s="68" t="s">
        <v>133</v>
      </c>
      <c r="I23" s="68" t="s">
        <v>1107</v>
      </c>
      <c r="J23" s="68" t="s">
        <v>1182</v>
      </c>
      <c r="K23" s="665"/>
    </row>
    <row r="24" spans="1:12" ht="14.25" customHeight="1" x14ac:dyDescent="0.2">
      <c r="A24" s="67" t="s">
        <v>1183</v>
      </c>
      <c r="B24" s="68" t="s">
        <v>1180</v>
      </c>
      <c r="C24" s="68" t="s">
        <v>1147</v>
      </c>
      <c r="D24" s="68" t="s">
        <v>1112</v>
      </c>
      <c r="E24" s="68" t="s">
        <v>1126</v>
      </c>
      <c r="F24" s="68" t="s">
        <v>1105</v>
      </c>
      <c r="G24" s="68" t="s">
        <v>133</v>
      </c>
      <c r="H24" s="68" t="s">
        <v>133</v>
      </c>
      <c r="I24" s="68" t="s">
        <v>1107</v>
      </c>
      <c r="J24" s="68" t="s">
        <v>1184</v>
      </c>
      <c r="K24" s="665"/>
    </row>
    <row r="25" spans="1:12" ht="14.25" customHeight="1" x14ac:dyDescent="0.2">
      <c r="A25" s="67" t="s">
        <v>1185</v>
      </c>
      <c r="B25" s="68" t="s">
        <v>1180</v>
      </c>
      <c r="C25" s="68" t="s">
        <v>1135</v>
      </c>
      <c r="D25" s="68" t="s">
        <v>1112</v>
      </c>
      <c r="E25" s="68" t="s">
        <v>1126</v>
      </c>
      <c r="F25" s="68" t="s">
        <v>1105</v>
      </c>
      <c r="G25" s="68" t="s">
        <v>133</v>
      </c>
      <c r="H25" s="68" t="s">
        <v>133</v>
      </c>
      <c r="I25" s="68" t="s">
        <v>1107</v>
      </c>
      <c r="J25" s="68" t="s">
        <v>1186</v>
      </c>
      <c r="K25" s="665"/>
    </row>
    <row r="26" spans="1:12" ht="14.25" customHeight="1" x14ac:dyDescent="0.2">
      <c r="A26" s="69" t="s">
        <v>1187</v>
      </c>
      <c r="B26" s="68" t="s">
        <v>98</v>
      </c>
      <c r="C26" s="68" t="s">
        <v>1188</v>
      </c>
      <c r="D26" s="68" t="s">
        <v>1112</v>
      </c>
      <c r="E26" s="68" t="s">
        <v>1017</v>
      </c>
      <c r="F26" s="68" t="s">
        <v>1105</v>
      </c>
      <c r="G26" s="68" t="s">
        <v>1189</v>
      </c>
      <c r="H26" s="68" t="s">
        <v>1106</v>
      </c>
      <c r="I26" s="68" t="s">
        <v>11</v>
      </c>
      <c r="J26" s="68" t="s">
        <v>1190</v>
      </c>
      <c r="K26" s="665"/>
    </row>
    <row r="27" spans="1:12" ht="14.25" customHeight="1" x14ac:dyDescent="0.2">
      <c r="A27" s="69" t="s">
        <v>1191</v>
      </c>
      <c r="B27" s="68" t="s">
        <v>103</v>
      </c>
      <c r="C27" s="68" t="s">
        <v>1188</v>
      </c>
      <c r="D27" s="68" t="s">
        <v>1192</v>
      </c>
      <c r="E27" s="68" t="s">
        <v>1017</v>
      </c>
      <c r="F27" s="68" t="s">
        <v>1105</v>
      </c>
      <c r="G27" s="68" t="s">
        <v>1193</v>
      </c>
      <c r="H27" s="68" t="s">
        <v>1127</v>
      </c>
      <c r="I27" s="68" t="s">
        <v>11</v>
      </c>
      <c r="J27" s="68" t="s">
        <v>1194</v>
      </c>
      <c r="K27" s="665"/>
    </row>
    <row r="28" spans="1:12" ht="14.25" customHeight="1" x14ac:dyDescent="0.2">
      <c r="A28" s="67" t="s">
        <v>1195</v>
      </c>
      <c r="B28" s="68" t="s">
        <v>107</v>
      </c>
      <c r="C28" s="68" t="s">
        <v>1176</v>
      </c>
      <c r="D28" s="68" t="s">
        <v>1196</v>
      </c>
      <c r="E28" s="68" t="s">
        <v>1017</v>
      </c>
      <c r="F28" s="68" t="s">
        <v>1105</v>
      </c>
      <c r="G28" s="68" t="s">
        <v>133</v>
      </c>
      <c r="H28" s="68" t="s">
        <v>133</v>
      </c>
      <c r="I28" s="68" t="s">
        <v>1177</v>
      </c>
      <c r="J28" s="68" t="s">
        <v>1197</v>
      </c>
      <c r="K28" s="665"/>
    </row>
    <row r="29" spans="1:12" ht="14.25" customHeight="1" x14ac:dyDescent="0.2">
      <c r="A29" s="67" t="s">
        <v>1198</v>
      </c>
      <c r="B29" s="68" t="s">
        <v>1146</v>
      </c>
      <c r="C29" s="68" t="s">
        <v>1199</v>
      </c>
      <c r="D29" s="68" t="s">
        <v>1112</v>
      </c>
      <c r="E29" s="68" t="s">
        <v>1126</v>
      </c>
      <c r="F29" s="68" t="s">
        <v>1105</v>
      </c>
      <c r="G29" s="68" t="s">
        <v>133</v>
      </c>
      <c r="H29" s="68" t="s">
        <v>133</v>
      </c>
      <c r="I29" s="68" t="s">
        <v>1107</v>
      </c>
      <c r="J29" s="68" t="s">
        <v>1200</v>
      </c>
      <c r="K29" s="666"/>
    </row>
    <row r="30" spans="1:12" ht="14.25" customHeight="1" x14ac:dyDescent="0.2">
      <c r="A30" s="70" t="s">
        <v>1201</v>
      </c>
      <c r="B30" s="71" t="s">
        <v>103</v>
      </c>
      <c r="C30" s="71" t="s">
        <v>1202</v>
      </c>
      <c r="D30" s="71" t="s">
        <v>1203</v>
      </c>
      <c r="E30" s="71" t="s">
        <v>1126</v>
      </c>
      <c r="F30" s="71" t="s">
        <v>1204</v>
      </c>
      <c r="G30" s="71" t="s">
        <v>1105</v>
      </c>
      <c r="H30" s="71" t="s">
        <v>1127</v>
      </c>
      <c r="I30" s="71" t="s">
        <v>1177</v>
      </c>
      <c r="J30" s="71" t="s">
        <v>1205</v>
      </c>
      <c r="K30" s="667" t="s">
        <v>103</v>
      </c>
      <c r="L30" s="672" t="s">
        <v>1206</v>
      </c>
    </row>
    <row r="31" spans="1:12" ht="14.25" customHeight="1" x14ac:dyDescent="0.2">
      <c r="A31" s="70" t="s">
        <v>1207</v>
      </c>
      <c r="B31" s="71" t="s">
        <v>103</v>
      </c>
      <c r="C31" s="72" t="s">
        <v>1208</v>
      </c>
      <c r="D31" s="72" t="s">
        <v>1203</v>
      </c>
      <c r="E31" s="72" t="s">
        <v>1126</v>
      </c>
      <c r="F31" s="72" t="s">
        <v>1209</v>
      </c>
      <c r="G31" s="72" t="s">
        <v>1210</v>
      </c>
      <c r="H31" s="72" t="s">
        <v>1171</v>
      </c>
      <c r="I31" s="72" t="s">
        <v>1107</v>
      </c>
      <c r="J31" s="72" t="s">
        <v>1211</v>
      </c>
      <c r="K31" s="668"/>
      <c r="L31" s="673"/>
    </row>
    <row r="32" spans="1:12" ht="14.25" customHeight="1" x14ac:dyDescent="0.2">
      <c r="A32" s="70" t="s">
        <v>1212</v>
      </c>
      <c r="B32" s="71" t="s">
        <v>103</v>
      </c>
      <c r="C32" s="72" t="s">
        <v>1208</v>
      </c>
      <c r="D32" s="72" t="s">
        <v>1193</v>
      </c>
      <c r="E32" s="72" t="s">
        <v>1126</v>
      </c>
      <c r="F32" s="72" t="s">
        <v>1105</v>
      </c>
      <c r="G32" s="72" t="s">
        <v>1105</v>
      </c>
      <c r="H32" s="72" t="s">
        <v>1171</v>
      </c>
      <c r="I32" s="72" t="s">
        <v>1118</v>
      </c>
      <c r="J32" s="72" t="s">
        <v>1213</v>
      </c>
      <c r="K32" s="668"/>
      <c r="L32" s="673"/>
    </row>
    <row r="33" spans="1:12" ht="14.25" customHeight="1" x14ac:dyDescent="0.2">
      <c r="A33" s="70" t="s">
        <v>1214</v>
      </c>
      <c r="B33" s="71" t="s">
        <v>103</v>
      </c>
      <c r="C33" s="72" t="s">
        <v>1215</v>
      </c>
      <c r="D33" s="72" t="s">
        <v>1216</v>
      </c>
      <c r="E33" s="72" t="s">
        <v>1126</v>
      </c>
      <c r="F33" s="72" t="s">
        <v>1209</v>
      </c>
      <c r="G33" s="72" t="s">
        <v>1217</v>
      </c>
      <c r="H33" s="72" t="s">
        <v>1171</v>
      </c>
      <c r="I33" s="72" t="s">
        <v>1107</v>
      </c>
      <c r="J33" s="72" t="s">
        <v>1218</v>
      </c>
      <c r="K33" s="668"/>
      <c r="L33" s="673"/>
    </row>
    <row r="34" spans="1:12" ht="14.25" customHeight="1" x14ac:dyDescent="0.2">
      <c r="A34" s="70" t="s">
        <v>1219</v>
      </c>
      <c r="B34" s="71" t="s">
        <v>103</v>
      </c>
      <c r="C34" s="72" t="s">
        <v>1215</v>
      </c>
      <c r="D34" s="72" t="s">
        <v>1216</v>
      </c>
      <c r="E34" s="72" t="s">
        <v>1126</v>
      </c>
      <c r="F34" s="72" t="s">
        <v>1209</v>
      </c>
      <c r="G34" s="72" t="s">
        <v>1220</v>
      </c>
      <c r="H34" s="72" t="s">
        <v>1221</v>
      </c>
      <c r="I34" s="72" t="s">
        <v>1107</v>
      </c>
      <c r="J34" s="72" t="s">
        <v>1222</v>
      </c>
      <c r="K34" s="668"/>
      <c r="L34" s="673"/>
    </row>
    <row r="35" spans="1:12" ht="14.25" customHeight="1" x14ac:dyDescent="0.2">
      <c r="A35" s="70" t="s">
        <v>1223</v>
      </c>
      <c r="B35" s="71" t="s">
        <v>103</v>
      </c>
      <c r="C35" s="72" t="s">
        <v>1224</v>
      </c>
      <c r="D35" s="72" t="s">
        <v>1216</v>
      </c>
      <c r="E35" s="72" t="s">
        <v>1126</v>
      </c>
      <c r="F35" s="72" t="s">
        <v>1209</v>
      </c>
      <c r="G35" s="72" t="s">
        <v>1210</v>
      </c>
      <c r="H35" s="72" t="s">
        <v>1171</v>
      </c>
      <c r="I35" s="72" t="s">
        <v>11</v>
      </c>
      <c r="J35" s="72" t="s">
        <v>1225</v>
      </c>
      <c r="K35" s="668"/>
      <c r="L35" s="673"/>
    </row>
    <row r="36" spans="1:12" ht="14.25" customHeight="1" x14ac:dyDescent="0.2">
      <c r="A36" s="70" t="s">
        <v>1226</v>
      </c>
      <c r="B36" s="71" t="s">
        <v>103</v>
      </c>
      <c r="C36" s="72" t="s">
        <v>1227</v>
      </c>
      <c r="D36" s="72" t="s">
        <v>1216</v>
      </c>
      <c r="E36" s="72" t="s">
        <v>1126</v>
      </c>
      <c r="F36" s="72" t="s">
        <v>1209</v>
      </c>
      <c r="G36" s="72" t="s">
        <v>1210</v>
      </c>
      <c r="H36" s="72" t="s">
        <v>1171</v>
      </c>
      <c r="I36" s="72" t="s">
        <v>1107</v>
      </c>
      <c r="J36" s="72" t="s">
        <v>1228</v>
      </c>
      <c r="K36" s="668"/>
      <c r="L36" s="673"/>
    </row>
    <row r="37" spans="1:12" ht="14.25" customHeight="1" x14ac:dyDescent="0.2">
      <c r="A37" s="70" t="s">
        <v>1229</v>
      </c>
      <c r="B37" s="71" t="s">
        <v>103</v>
      </c>
      <c r="C37" s="72" t="s">
        <v>1227</v>
      </c>
      <c r="D37" s="72" t="s">
        <v>1216</v>
      </c>
      <c r="E37" s="72" t="s">
        <v>1126</v>
      </c>
      <c r="F37" s="72" t="s">
        <v>1209</v>
      </c>
      <c r="G37" s="72" t="s">
        <v>1220</v>
      </c>
      <c r="H37" s="72" t="s">
        <v>1221</v>
      </c>
      <c r="I37" s="72" t="s">
        <v>1107</v>
      </c>
      <c r="J37" s="72" t="s">
        <v>1230</v>
      </c>
      <c r="K37" s="668"/>
      <c r="L37" s="673"/>
    </row>
    <row r="38" spans="1:12" ht="14.25" customHeight="1" x14ac:dyDescent="0.2">
      <c r="A38" s="70" t="s">
        <v>1231</v>
      </c>
      <c r="B38" s="71" t="s">
        <v>103</v>
      </c>
      <c r="C38" s="72" t="s">
        <v>1227</v>
      </c>
      <c r="D38" s="72" t="s">
        <v>1216</v>
      </c>
      <c r="E38" s="72" t="s">
        <v>1126</v>
      </c>
      <c r="F38" s="72" t="s">
        <v>1209</v>
      </c>
      <c r="G38" s="72" t="s">
        <v>1216</v>
      </c>
      <c r="H38" s="72" t="s">
        <v>1232</v>
      </c>
      <c r="I38" s="72" t="s">
        <v>11</v>
      </c>
      <c r="J38" s="72" t="s">
        <v>1233</v>
      </c>
      <c r="K38" s="668"/>
      <c r="L38" s="673"/>
    </row>
    <row r="39" spans="1:12" ht="14.25" customHeight="1" x14ac:dyDescent="0.2">
      <c r="A39" s="70" t="s">
        <v>1234</v>
      </c>
      <c r="B39" s="71" t="s">
        <v>103</v>
      </c>
      <c r="C39" s="72" t="s">
        <v>1227</v>
      </c>
      <c r="D39" s="72" t="s">
        <v>1216</v>
      </c>
      <c r="E39" s="72" t="s">
        <v>1126</v>
      </c>
      <c r="F39" s="72" t="s">
        <v>1209</v>
      </c>
      <c r="G39" s="72" t="s">
        <v>1235</v>
      </c>
      <c r="H39" s="72" t="s">
        <v>1232</v>
      </c>
      <c r="I39" s="72" t="s">
        <v>11</v>
      </c>
      <c r="J39" s="72" t="s">
        <v>1233</v>
      </c>
      <c r="K39" s="668"/>
      <c r="L39" s="673"/>
    </row>
    <row r="40" spans="1:12" ht="14.25" customHeight="1" x14ac:dyDescent="0.2">
      <c r="A40" s="70" t="s">
        <v>1236</v>
      </c>
      <c r="B40" s="71" t="s">
        <v>103</v>
      </c>
      <c r="C40" s="72" t="s">
        <v>1227</v>
      </c>
      <c r="D40" s="72" t="s">
        <v>1216</v>
      </c>
      <c r="E40" s="72" t="s">
        <v>1126</v>
      </c>
      <c r="F40" s="72" t="s">
        <v>1209</v>
      </c>
      <c r="G40" s="72" t="s">
        <v>1220</v>
      </c>
      <c r="H40" s="72" t="s">
        <v>1221</v>
      </c>
      <c r="I40" s="72" t="s">
        <v>1107</v>
      </c>
      <c r="J40" s="72" t="s">
        <v>1237</v>
      </c>
      <c r="K40" s="668"/>
      <c r="L40" s="673"/>
    </row>
    <row r="41" spans="1:12" ht="14.25" customHeight="1" x14ac:dyDescent="0.2">
      <c r="A41" s="70" t="s">
        <v>1238</v>
      </c>
      <c r="B41" s="71" t="s">
        <v>103</v>
      </c>
      <c r="C41" s="72" t="s">
        <v>1227</v>
      </c>
      <c r="D41" s="72" t="s">
        <v>1216</v>
      </c>
      <c r="E41" s="72" t="s">
        <v>1126</v>
      </c>
      <c r="F41" s="72" t="s">
        <v>1209</v>
      </c>
      <c r="G41" s="72" t="s">
        <v>1220</v>
      </c>
      <c r="H41" s="72" t="s">
        <v>1171</v>
      </c>
      <c r="I41" s="72" t="s">
        <v>1239</v>
      </c>
      <c r="J41" s="72" t="s">
        <v>1240</v>
      </c>
      <c r="K41" s="668"/>
      <c r="L41" s="673"/>
    </row>
    <row r="42" spans="1:12" ht="14.25" customHeight="1" x14ac:dyDescent="0.2">
      <c r="A42" s="70" t="s">
        <v>135</v>
      </c>
      <c r="B42" s="71" t="s">
        <v>103</v>
      </c>
      <c r="C42" s="72" t="s">
        <v>1241</v>
      </c>
      <c r="D42" s="72" t="s">
        <v>1216</v>
      </c>
      <c r="E42" s="72" t="s">
        <v>1126</v>
      </c>
      <c r="F42" s="72" t="s">
        <v>1209</v>
      </c>
      <c r="G42" s="72" t="s">
        <v>1210</v>
      </c>
      <c r="H42" s="72" t="s">
        <v>1171</v>
      </c>
      <c r="I42" s="72" t="s">
        <v>11</v>
      </c>
      <c r="J42" s="72" t="s">
        <v>1242</v>
      </c>
      <c r="K42" s="668"/>
      <c r="L42" s="673"/>
    </row>
    <row r="43" spans="1:12" ht="14.25" customHeight="1" x14ac:dyDescent="0.2">
      <c r="A43" s="70" t="s">
        <v>1243</v>
      </c>
      <c r="B43" s="71" t="s">
        <v>103</v>
      </c>
      <c r="C43" s="72" t="s">
        <v>1244</v>
      </c>
      <c r="D43" s="72" t="s">
        <v>1216</v>
      </c>
      <c r="E43" s="72" t="s">
        <v>1126</v>
      </c>
      <c r="F43" s="72" t="s">
        <v>1209</v>
      </c>
      <c r="G43" s="72" t="s">
        <v>1210</v>
      </c>
      <c r="H43" s="72" t="s">
        <v>1171</v>
      </c>
      <c r="I43" s="72" t="s">
        <v>1107</v>
      </c>
      <c r="J43" s="72" t="s">
        <v>1205</v>
      </c>
      <c r="K43" s="668"/>
      <c r="L43" s="673"/>
    </row>
    <row r="44" spans="1:12" ht="14.25" customHeight="1" x14ac:dyDescent="0.2">
      <c r="A44" s="70" t="s">
        <v>1245</v>
      </c>
      <c r="B44" s="71" t="s">
        <v>103</v>
      </c>
      <c r="C44" s="72" t="s">
        <v>1244</v>
      </c>
      <c r="D44" s="72" t="s">
        <v>1216</v>
      </c>
      <c r="E44" s="72" t="s">
        <v>1126</v>
      </c>
      <c r="F44" s="72" t="s">
        <v>1209</v>
      </c>
      <c r="G44" s="72" t="s">
        <v>1246</v>
      </c>
      <c r="H44" s="72" t="s">
        <v>1171</v>
      </c>
      <c r="I44" s="72" t="s">
        <v>1107</v>
      </c>
      <c r="J44" s="72" t="s">
        <v>1247</v>
      </c>
      <c r="K44" s="668"/>
      <c r="L44" s="673"/>
    </row>
    <row r="45" spans="1:12" ht="14.25" customHeight="1" x14ac:dyDescent="0.2">
      <c r="A45" s="70" t="s">
        <v>1248</v>
      </c>
      <c r="B45" s="71" t="s">
        <v>103</v>
      </c>
      <c r="C45" s="72" t="s">
        <v>1249</v>
      </c>
      <c r="D45" s="72" t="s">
        <v>1216</v>
      </c>
      <c r="E45" s="72" t="s">
        <v>1126</v>
      </c>
      <c r="F45" s="72" t="s">
        <v>1209</v>
      </c>
      <c r="G45" s="72" t="s">
        <v>1246</v>
      </c>
      <c r="H45" s="72" t="s">
        <v>1250</v>
      </c>
      <c r="I45" s="72" t="s">
        <v>11</v>
      </c>
      <c r="J45" s="72" t="s">
        <v>1251</v>
      </c>
      <c r="K45" s="669"/>
      <c r="L45" s="674"/>
    </row>
    <row r="46" spans="1:12" ht="14.25" customHeight="1" x14ac:dyDescent="0.2">
      <c r="A46" s="73" t="s">
        <v>1252</v>
      </c>
      <c r="B46" s="74" t="s">
        <v>1253</v>
      </c>
      <c r="C46" s="74" t="s">
        <v>1254</v>
      </c>
      <c r="D46" s="74" t="s">
        <v>1255</v>
      </c>
      <c r="E46" s="74" t="s">
        <v>1126</v>
      </c>
      <c r="F46" s="74" t="s">
        <v>1204</v>
      </c>
      <c r="G46" s="74" t="s">
        <v>1105</v>
      </c>
      <c r="H46" s="74" t="s">
        <v>1127</v>
      </c>
      <c r="I46" s="74" t="s">
        <v>1177</v>
      </c>
      <c r="J46" s="74" t="s">
        <v>1256</v>
      </c>
      <c r="K46" s="667" t="s">
        <v>1257</v>
      </c>
      <c r="L46" s="672" t="s">
        <v>1258</v>
      </c>
    </row>
    <row r="47" spans="1:12" ht="14.25" customHeight="1" x14ac:dyDescent="0.2">
      <c r="A47" s="73" t="s">
        <v>1259</v>
      </c>
      <c r="B47" s="74" t="s">
        <v>1253</v>
      </c>
      <c r="C47" s="75" t="s">
        <v>1202</v>
      </c>
      <c r="D47" s="75" t="s">
        <v>1260</v>
      </c>
      <c r="E47" s="75" t="s">
        <v>1126</v>
      </c>
      <c r="F47" s="75" t="s">
        <v>1105</v>
      </c>
      <c r="G47" s="75" t="s">
        <v>1210</v>
      </c>
      <c r="H47" s="75" t="s">
        <v>1221</v>
      </c>
      <c r="I47" s="75" t="s">
        <v>1107</v>
      </c>
      <c r="J47" s="75" t="s">
        <v>1261</v>
      </c>
      <c r="K47" s="670"/>
      <c r="L47" s="675"/>
    </row>
    <row r="48" spans="1:12" ht="14.25" customHeight="1" x14ac:dyDescent="0.2">
      <c r="A48" s="73" t="s">
        <v>1262</v>
      </c>
      <c r="B48" s="74" t="s">
        <v>1253</v>
      </c>
      <c r="C48" s="75" t="s">
        <v>1263</v>
      </c>
      <c r="D48" s="75" t="s">
        <v>1264</v>
      </c>
      <c r="E48" s="75" t="s">
        <v>1126</v>
      </c>
      <c r="F48" s="75" t="s">
        <v>1105</v>
      </c>
      <c r="G48" s="75" t="s">
        <v>1210</v>
      </c>
      <c r="H48" s="75" t="s">
        <v>1232</v>
      </c>
      <c r="I48" s="75" t="s">
        <v>1107</v>
      </c>
      <c r="J48" s="75" t="s">
        <v>1265</v>
      </c>
      <c r="K48" s="670"/>
      <c r="L48" s="675"/>
    </row>
    <row r="49" spans="1:13" ht="14.25" customHeight="1" x14ac:dyDescent="0.2">
      <c r="A49" s="73" t="s">
        <v>1266</v>
      </c>
      <c r="B49" s="74" t="s">
        <v>1253</v>
      </c>
      <c r="C49" s="75" t="s">
        <v>1267</v>
      </c>
      <c r="D49" s="75" t="s">
        <v>1268</v>
      </c>
      <c r="E49" s="75" t="s">
        <v>1126</v>
      </c>
      <c r="F49" s="75" t="s">
        <v>1269</v>
      </c>
      <c r="G49" s="75" t="s">
        <v>1105</v>
      </c>
      <c r="H49" s="75" t="s">
        <v>1171</v>
      </c>
      <c r="I49" s="75" t="s">
        <v>1118</v>
      </c>
      <c r="J49" s="75" t="s">
        <v>1270</v>
      </c>
      <c r="K49" s="670"/>
      <c r="L49" s="675"/>
    </row>
    <row r="50" spans="1:13" ht="14.25" customHeight="1" x14ac:dyDescent="0.2">
      <c r="A50" s="76" t="s">
        <v>1271</v>
      </c>
      <c r="B50" s="74" t="s">
        <v>1253</v>
      </c>
      <c r="C50" s="75" t="s">
        <v>1272</v>
      </c>
      <c r="D50" s="75" t="s">
        <v>1273</v>
      </c>
      <c r="E50" s="75" t="s">
        <v>1126</v>
      </c>
      <c r="F50" s="75" t="s">
        <v>1269</v>
      </c>
      <c r="G50" s="75" t="s">
        <v>1105</v>
      </c>
      <c r="H50" s="75" t="s">
        <v>1274</v>
      </c>
      <c r="I50" s="75" t="s">
        <v>1118</v>
      </c>
      <c r="J50" s="75" t="s">
        <v>1275</v>
      </c>
      <c r="K50" s="670"/>
      <c r="L50" s="675"/>
    </row>
    <row r="51" spans="1:13" ht="14.25" customHeight="1" x14ac:dyDescent="0.2">
      <c r="A51" s="73" t="s">
        <v>1276</v>
      </c>
      <c r="B51" s="74" t="s">
        <v>1253</v>
      </c>
      <c r="C51" s="75" t="s">
        <v>1277</v>
      </c>
      <c r="D51" s="75" t="s">
        <v>1278</v>
      </c>
      <c r="E51" s="75" t="s">
        <v>1126</v>
      </c>
      <c r="F51" s="75" t="s">
        <v>1105</v>
      </c>
      <c r="G51" s="75" t="s">
        <v>1220</v>
      </c>
      <c r="H51" s="75" t="s">
        <v>1171</v>
      </c>
      <c r="I51" s="75" t="s">
        <v>1279</v>
      </c>
      <c r="J51" s="75" t="s">
        <v>1280</v>
      </c>
      <c r="K51" s="670"/>
      <c r="L51" s="675"/>
    </row>
    <row r="52" spans="1:13" ht="14.25" customHeight="1" x14ac:dyDescent="0.2">
      <c r="A52" s="73" t="s">
        <v>1281</v>
      </c>
      <c r="B52" s="74" t="s">
        <v>1253</v>
      </c>
      <c r="C52" s="75" t="s">
        <v>1272</v>
      </c>
      <c r="D52" s="75" t="s">
        <v>1282</v>
      </c>
      <c r="E52" s="75" t="s">
        <v>1126</v>
      </c>
      <c r="F52" s="75" t="s">
        <v>1283</v>
      </c>
      <c r="G52" s="75" t="s">
        <v>1203</v>
      </c>
      <c r="H52" s="75" t="s">
        <v>1106</v>
      </c>
      <c r="I52" s="75" t="s">
        <v>11</v>
      </c>
      <c r="J52" s="75" t="s">
        <v>1284</v>
      </c>
      <c r="K52" s="670"/>
      <c r="L52" s="675"/>
    </row>
    <row r="53" spans="1:13" ht="14.25" customHeight="1" x14ac:dyDescent="0.2">
      <c r="A53" s="73" t="s">
        <v>1285</v>
      </c>
      <c r="B53" s="74" t="s">
        <v>1253</v>
      </c>
      <c r="C53" s="75" t="s">
        <v>1277</v>
      </c>
      <c r="D53" s="75" t="s">
        <v>1278</v>
      </c>
      <c r="E53" s="75" t="s">
        <v>1126</v>
      </c>
      <c r="F53" s="75" t="s">
        <v>1105</v>
      </c>
      <c r="G53" s="75" t="s">
        <v>1286</v>
      </c>
      <c r="H53" s="75" t="s">
        <v>1171</v>
      </c>
      <c r="I53" s="75" t="s">
        <v>1107</v>
      </c>
      <c r="J53" s="75" t="s">
        <v>1287</v>
      </c>
      <c r="K53" s="670"/>
      <c r="L53" s="675"/>
    </row>
    <row r="54" spans="1:13" ht="14.25" customHeight="1" x14ac:dyDescent="0.2">
      <c r="A54" s="73" t="s">
        <v>1288</v>
      </c>
      <c r="B54" s="74" t="s">
        <v>1253</v>
      </c>
      <c r="C54" s="75" t="s">
        <v>1277</v>
      </c>
      <c r="D54" s="75" t="s">
        <v>1278</v>
      </c>
      <c r="E54" s="75" t="s">
        <v>1126</v>
      </c>
      <c r="F54" s="75" t="s">
        <v>1105</v>
      </c>
      <c r="G54" s="75" t="s">
        <v>1286</v>
      </c>
      <c r="H54" s="75" t="s">
        <v>1171</v>
      </c>
      <c r="I54" s="75" t="s">
        <v>1107</v>
      </c>
      <c r="J54" s="75" t="s">
        <v>1289</v>
      </c>
      <c r="K54" s="670"/>
      <c r="L54" s="675"/>
    </row>
    <row r="55" spans="1:13" ht="14.25" customHeight="1" x14ac:dyDescent="0.2">
      <c r="A55" s="73" t="s">
        <v>1290</v>
      </c>
      <c r="B55" s="74" t="s">
        <v>1253</v>
      </c>
      <c r="C55" s="75" t="s">
        <v>1277</v>
      </c>
      <c r="D55" s="75" t="s">
        <v>1278</v>
      </c>
      <c r="E55" s="75" t="s">
        <v>1126</v>
      </c>
      <c r="F55" s="75" t="s">
        <v>1105</v>
      </c>
      <c r="G55" s="75" t="s">
        <v>1286</v>
      </c>
      <c r="H55" s="75" t="s">
        <v>1171</v>
      </c>
      <c r="I55" s="75" t="s">
        <v>11</v>
      </c>
      <c r="J55" s="75" t="s">
        <v>1291</v>
      </c>
      <c r="K55" s="670"/>
      <c r="L55" s="675"/>
    </row>
    <row r="56" spans="1:13" ht="14.25" customHeight="1" x14ac:dyDescent="0.2">
      <c r="A56" s="73" t="s">
        <v>1292</v>
      </c>
      <c r="B56" s="74" t="s">
        <v>1253</v>
      </c>
      <c r="C56" s="75" t="s">
        <v>1293</v>
      </c>
      <c r="D56" s="75" t="s">
        <v>1278</v>
      </c>
      <c r="E56" s="75" t="s">
        <v>1126</v>
      </c>
      <c r="F56" s="75" t="s">
        <v>1105</v>
      </c>
      <c r="G56" s="75" t="s">
        <v>1286</v>
      </c>
      <c r="H56" s="75" t="s">
        <v>1232</v>
      </c>
      <c r="I56" s="75" t="s">
        <v>11</v>
      </c>
      <c r="J56" s="75" t="s">
        <v>1280</v>
      </c>
      <c r="K56" s="670"/>
      <c r="L56" s="675"/>
    </row>
    <row r="57" spans="1:13" ht="14.25" customHeight="1" x14ac:dyDescent="0.2">
      <c r="A57" s="73" t="s">
        <v>1294</v>
      </c>
      <c r="B57" s="74" t="s">
        <v>1253</v>
      </c>
      <c r="C57" s="75" t="s">
        <v>1295</v>
      </c>
      <c r="D57" s="75" t="s">
        <v>1171</v>
      </c>
      <c r="E57" s="75" t="s">
        <v>1126</v>
      </c>
      <c r="F57" s="75" t="s">
        <v>1296</v>
      </c>
      <c r="G57" s="75" t="s">
        <v>1169</v>
      </c>
      <c r="H57" s="75" t="s">
        <v>1171</v>
      </c>
      <c r="I57" s="75" t="s">
        <v>1107</v>
      </c>
      <c r="J57" s="75" t="s">
        <v>1297</v>
      </c>
      <c r="K57" s="671"/>
      <c r="L57" s="676"/>
    </row>
    <row r="58" spans="1:13" ht="14.25" customHeight="1" x14ac:dyDescent="0.2">
      <c r="A58" s="77" t="s">
        <v>1298</v>
      </c>
      <c r="B58" s="78" t="s">
        <v>1253</v>
      </c>
      <c r="C58" s="78" t="s">
        <v>1299</v>
      </c>
      <c r="D58" s="78" t="s">
        <v>1300</v>
      </c>
      <c r="E58" s="78" t="s">
        <v>1017</v>
      </c>
      <c r="F58" s="78" t="s">
        <v>1296</v>
      </c>
      <c r="G58" s="78" t="s">
        <v>1169</v>
      </c>
      <c r="H58" s="78" t="s">
        <v>1171</v>
      </c>
      <c r="I58" s="78" t="s">
        <v>1118</v>
      </c>
      <c r="J58" s="78" t="s">
        <v>1301</v>
      </c>
      <c r="K58" s="667" t="s">
        <v>1302</v>
      </c>
      <c r="L58" s="672" t="s">
        <v>1303</v>
      </c>
      <c r="M58" s="672" t="s">
        <v>1304</v>
      </c>
    </row>
    <row r="59" spans="1:13" ht="14.25" customHeight="1" x14ac:dyDescent="0.2">
      <c r="A59" s="77" t="s">
        <v>1305</v>
      </c>
      <c r="B59" s="78" t="s">
        <v>1253</v>
      </c>
      <c r="C59" s="79" t="s">
        <v>1306</v>
      </c>
      <c r="D59" s="79" t="s">
        <v>1300</v>
      </c>
      <c r="E59" s="79" t="s">
        <v>1017</v>
      </c>
      <c r="F59" s="79" t="s">
        <v>1296</v>
      </c>
      <c r="G59" s="79" t="s">
        <v>1169</v>
      </c>
      <c r="H59" s="79" t="s">
        <v>1171</v>
      </c>
      <c r="I59" s="79" t="s">
        <v>1118</v>
      </c>
      <c r="J59" s="79" t="s">
        <v>1307</v>
      </c>
      <c r="K59" s="668"/>
      <c r="L59" s="675"/>
      <c r="M59" s="675"/>
    </row>
    <row r="60" spans="1:13" ht="14.25" customHeight="1" x14ac:dyDescent="0.2">
      <c r="A60" s="77" t="s">
        <v>1308</v>
      </c>
      <c r="B60" s="78" t="s">
        <v>1253</v>
      </c>
      <c r="C60" s="79" t="s">
        <v>1309</v>
      </c>
      <c r="D60" s="79" t="s">
        <v>1300</v>
      </c>
      <c r="E60" s="79" t="s">
        <v>1017</v>
      </c>
      <c r="F60" s="79" t="s">
        <v>1296</v>
      </c>
      <c r="G60" s="79" t="s">
        <v>1169</v>
      </c>
      <c r="H60" s="79" t="s">
        <v>1171</v>
      </c>
      <c r="I60" s="79" t="s">
        <v>1107</v>
      </c>
      <c r="J60" s="79" t="s">
        <v>1310</v>
      </c>
      <c r="K60" s="668"/>
      <c r="L60" s="675"/>
      <c r="M60" s="675"/>
    </row>
    <row r="61" spans="1:13" ht="14.25" customHeight="1" x14ac:dyDescent="0.2">
      <c r="A61" s="77" t="s">
        <v>1311</v>
      </c>
      <c r="B61" s="78" t="s">
        <v>1253</v>
      </c>
      <c r="C61" s="79" t="s">
        <v>1309</v>
      </c>
      <c r="D61" s="79" t="s">
        <v>1300</v>
      </c>
      <c r="E61" s="79" t="s">
        <v>1017</v>
      </c>
      <c r="F61" s="79" t="s">
        <v>1105</v>
      </c>
      <c r="G61" s="79" t="s">
        <v>1286</v>
      </c>
      <c r="H61" s="79" t="s">
        <v>1171</v>
      </c>
      <c r="I61" s="79" t="s">
        <v>11</v>
      </c>
      <c r="J61" s="79" t="s">
        <v>1312</v>
      </c>
      <c r="K61" s="668"/>
      <c r="L61" s="675"/>
      <c r="M61" s="675"/>
    </row>
    <row r="62" spans="1:13" ht="14.25" customHeight="1" x14ac:dyDescent="0.2">
      <c r="A62" s="77" t="s">
        <v>1313</v>
      </c>
      <c r="B62" s="78" t="s">
        <v>1253</v>
      </c>
      <c r="C62" s="79" t="s">
        <v>1309</v>
      </c>
      <c r="D62" s="79" t="s">
        <v>1300</v>
      </c>
      <c r="E62" s="79" t="s">
        <v>1017</v>
      </c>
      <c r="F62" s="79" t="s">
        <v>1283</v>
      </c>
      <c r="G62" s="79" t="s">
        <v>1286</v>
      </c>
      <c r="H62" s="79" t="s">
        <v>1171</v>
      </c>
      <c r="I62" s="79" t="s">
        <v>11</v>
      </c>
      <c r="J62" s="79" t="s">
        <v>1312</v>
      </c>
      <c r="K62" s="668"/>
      <c r="L62" s="675"/>
      <c r="M62" s="675"/>
    </row>
    <row r="63" spans="1:13" ht="14.25" customHeight="1" x14ac:dyDescent="0.2">
      <c r="A63" s="77" t="s">
        <v>1314</v>
      </c>
      <c r="B63" s="78" t="s">
        <v>1253</v>
      </c>
      <c r="C63" s="79" t="s">
        <v>1315</v>
      </c>
      <c r="D63" s="79" t="s">
        <v>1200</v>
      </c>
      <c r="E63" s="79" t="s">
        <v>1017</v>
      </c>
      <c r="F63" s="79" t="s">
        <v>1296</v>
      </c>
      <c r="G63" s="79" t="s">
        <v>1169</v>
      </c>
      <c r="H63" s="79" t="s">
        <v>1171</v>
      </c>
      <c r="I63" s="79" t="s">
        <v>1118</v>
      </c>
      <c r="J63" s="79" t="s">
        <v>1316</v>
      </c>
      <c r="K63" s="668"/>
      <c r="L63" s="675"/>
      <c r="M63" s="675"/>
    </row>
    <row r="64" spans="1:13" ht="14.25" customHeight="1" x14ac:dyDescent="0.2">
      <c r="A64" s="77" t="s">
        <v>1317</v>
      </c>
      <c r="B64" s="78" t="s">
        <v>1253</v>
      </c>
      <c r="C64" s="79" t="s">
        <v>1318</v>
      </c>
      <c r="D64" s="79" t="s">
        <v>1300</v>
      </c>
      <c r="E64" s="79" t="s">
        <v>1017</v>
      </c>
      <c r="F64" s="79" t="s">
        <v>1296</v>
      </c>
      <c r="G64" s="79" t="s">
        <v>1169</v>
      </c>
      <c r="H64" s="79" t="s">
        <v>1171</v>
      </c>
      <c r="I64" s="79" t="s">
        <v>1319</v>
      </c>
      <c r="J64" s="79" t="s">
        <v>1320</v>
      </c>
      <c r="K64" s="668"/>
      <c r="L64" s="675"/>
      <c r="M64" s="675"/>
    </row>
    <row r="65" spans="1:13" ht="14.25" customHeight="1" x14ac:dyDescent="0.2">
      <c r="A65" s="77" t="s">
        <v>1321</v>
      </c>
      <c r="B65" s="78" t="s">
        <v>1253</v>
      </c>
      <c r="C65" s="79" t="s">
        <v>1309</v>
      </c>
      <c r="D65" s="79" t="s">
        <v>1300</v>
      </c>
      <c r="E65" s="79" t="s">
        <v>1017</v>
      </c>
      <c r="F65" s="79" t="s">
        <v>1283</v>
      </c>
      <c r="G65" s="79" t="s">
        <v>1246</v>
      </c>
      <c r="H65" s="79" t="s">
        <v>1171</v>
      </c>
      <c r="I65" s="79" t="s">
        <v>11</v>
      </c>
      <c r="J65" s="79" t="s">
        <v>1322</v>
      </c>
      <c r="K65" s="668"/>
      <c r="L65" s="675"/>
      <c r="M65" s="675"/>
    </row>
    <row r="66" spans="1:13" ht="14.25" customHeight="1" x14ac:dyDescent="0.2">
      <c r="A66" s="77" t="s">
        <v>1323</v>
      </c>
      <c r="B66" s="78" t="s">
        <v>1253</v>
      </c>
      <c r="C66" s="79" t="s">
        <v>1309</v>
      </c>
      <c r="D66" s="79" t="s">
        <v>1300</v>
      </c>
      <c r="E66" s="79" t="s">
        <v>1017</v>
      </c>
      <c r="F66" s="79" t="s">
        <v>1105</v>
      </c>
      <c r="G66" s="79" t="s">
        <v>1220</v>
      </c>
      <c r="H66" s="79" t="s">
        <v>1232</v>
      </c>
      <c r="I66" s="79" t="s">
        <v>11</v>
      </c>
      <c r="J66" s="79" t="s">
        <v>1324</v>
      </c>
      <c r="K66" s="669"/>
      <c r="L66" s="676"/>
      <c r="M66" s="676"/>
    </row>
    <row r="67" spans="1:13" ht="14.25" customHeight="1" x14ac:dyDescent="0.2">
      <c r="A67" s="81" t="s">
        <v>1325</v>
      </c>
      <c r="B67" s="82" t="s">
        <v>1253</v>
      </c>
      <c r="C67" s="82" t="s">
        <v>1272</v>
      </c>
      <c r="D67" s="82" t="s">
        <v>1171</v>
      </c>
      <c r="E67" s="82" t="s">
        <v>1126</v>
      </c>
      <c r="F67" s="82" t="s">
        <v>1326</v>
      </c>
      <c r="G67" s="82" t="s">
        <v>1260</v>
      </c>
      <c r="H67" s="82" t="s">
        <v>1171</v>
      </c>
      <c r="I67" s="82" t="s">
        <v>11</v>
      </c>
      <c r="J67" s="82" t="s">
        <v>1190</v>
      </c>
      <c r="K67" s="667" t="s">
        <v>1327</v>
      </c>
      <c r="L67" s="675" t="s">
        <v>1328</v>
      </c>
    </row>
    <row r="68" spans="1:13" ht="14.25" customHeight="1" x14ac:dyDescent="0.2">
      <c r="A68" s="81" t="s">
        <v>1329</v>
      </c>
      <c r="B68" s="82" t="s">
        <v>1253</v>
      </c>
      <c r="C68" s="83" t="s">
        <v>1272</v>
      </c>
      <c r="D68" s="83" t="s">
        <v>1278</v>
      </c>
      <c r="E68" s="83" t="s">
        <v>1126</v>
      </c>
      <c r="F68" s="83" t="s">
        <v>1326</v>
      </c>
      <c r="G68" s="83" t="s">
        <v>1260</v>
      </c>
      <c r="H68" s="83" t="s">
        <v>1106</v>
      </c>
      <c r="I68" s="83" t="s">
        <v>11</v>
      </c>
      <c r="J68" s="83" t="s">
        <v>1330</v>
      </c>
      <c r="K68" s="668"/>
      <c r="L68" s="675"/>
    </row>
    <row r="69" spans="1:13" ht="14.25" customHeight="1" x14ac:dyDescent="0.2">
      <c r="A69" s="81" t="s">
        <v>1331</v>
      </c>
      <c r="B69" s="82" t="s">
        <v>1253</v>
      </c>
      <c r="C69" s="83" t="s">
        <v>1332</v>
      </c>
      <c r="D69" s="83" t="s">
        <v>1333</v>
      </c>
      <c r="E69" s="83" t="s">
        <v>1126</v>
      </c>
      <c r="F69" s="83" t="s">
        <v>1105</v>
      </c>
      <c r="G69" s="83" t="s">
        <v>1334</v>
      </c>
      <c r="H69" s="83" t="s">
        <v>1140</v>
      </c>
      <c r="I69" s="83" t="s">
        <v>11</v>
      </c>
      <c r="J69" s="83" t="s">
        <v>1335</v>
      </c>
      <c r="K69" s="668"/>
      <c r="L69" s="675"/>
    </row>
    <row r="70" spans="1:13" ht="14.25" customHeight="1" x14ac:dyDescent="0.2">
      <c r="A70" s="81" t="s">
        <v>1336</v>
      </c>
      <c r="B70" s="82" t="s">
        <v>1253</v>
      </c>
      <c r="C70" s="83" t="s">
        <v>1277</v>
      </c>
      <c r="D70" s="83" t="s">
        <v>1278</v>
      </c>
      <c r="E70" s="83" t="s">
        <v>1126</v>
      </c>
      <c r="F70" s="83" t="s">
        <v>1337</v>
      </c>
      <c r="G70" s="83" t="s">
        <v>1273</v>
      </c>
      <c r="H70" s="83" t="s">
        <v>1106</v>
      </c>
      <c r="I70" s="83" t="s">
        <v>11</v>
      </c>
      <c r="J70" s="83" t="s">
        <v>1338</v>
      </c>
      <c r="K70" s="668"/>
      <c r="L70" s="675"/>
    </row>
    <row r="71" spans="1:13" ht="14.25" customHeight="1" x14ac:dyDescent="0.2">
      <c r="A71" s="81" t="s">
        <v>1339</v>
      </c>
      <c r="B71" s="82" t="s">
        <v>1253</v>
      </c>
      <c r="C71" s="83" t="s">
        <v>1263</v>
      </c>
      <c r="D71" s="83" t="s">
        <v>1278</v>
      </c>
      <c r="E71" s="83" t="s">
        <v>1126</v>
      </c>
      <c r="F71" s="83" t="s">
        <v>1326</v>
      </c>
      <c r="G71" s="83" t="s">
        <v>1273</v>
      </c>
      <c r="H71" s="83" t="s">
        <v>1232</v>
      </c>
      <c r="I71" s="83" t="s">
        <v>11</v>
      </c>
      <c r="J71" s="83" t="s">
        <v>1340</v>
      </c>
      <c r="K71" s="668"/>
      <c r="L71" s="675"/>
    </row>
    <row r="72" spans="1:13" ht="14.25" customHeight="1" x14ac:dyDescent="0.2">
      <c r="A72" s="81" t="s">
        <v>1341</v>
      </c>
      <c r="B72" s="82" t="s">
        <v>1253</v>
      </c>
      <c r="C72" s="83" t="s">
        <v>1263</v>
      </c>
      <c r="D72" s="83" t="s">
        <v>1278</v>
      </c>
      <c r="E72" s="83" t="s">
        <v>1126</v>
      </c>
      <c r="F72" s="83" t="s">
        <v>1337</v>
      </c>
      <c r="G72" s="83" t="s">
        <v>1260</v>
      </c>
      <c r="H72" s="83" t="s">
        <v>1106</v>
      </c>
      <c r="I72" s="83" t="s">
        <v>11</v>
      </c>
      <c r="J72" s="83" t="s">
        <v>1316</v>
      </c>
      <c r="K72" s="668"/>
      <c r="L72" s="675"/>
    </row>
    <row r="73" spans="1:13" ht="14.25" customHeight="1" x14ac:dyDescent="0.2">
      <c r="A73" s="81" t="s">
        <v>1342</v>
      </c>
      <c r="B73" s="82" t="s">
        <v>1253</v>
      </c>
      <c r="C73" s="83" t="s">
        <v>1263</v>
      </c>
      <c r="D73" s="83" t="s">
        <v>1282</v>
      </c>
      <c r="E73" s="83" t="s">
        <v>1126</v>
      </c>
      <c r="F73" s="83" t="s">
        <v>1343</v>
      </c>
      <c r="G73" s="83" t="s">
        <v>1260</v>
      </c>
      <c r="H73" s="83" t="s">
        <v>1106</v>
      </c>
      <c r="I73" s="83" t="s">
        <v>11</v>
      </c>
      <c r="J73" s="83" t="s">
        <v>1316</v>
      </c>
      <c r="K73" s="668"/>
      <c r="L73" s="675"/>
    </row>
    <row r="74" spans="1:13" ht="14.25" customHeight="1" x14ac:dyDescent="0.2">
      <c r="A74" s="81" t="s">
        <v>1344</v>
      </c>
      <c r="B74" s="82" t="s">
        <v>1253</v>
      </c>
      <c r="C74" s="83" t="s">
        <v>1263</v>
      </c>
      <c r="D74" s="83" t="s">
        <v>1278</v>
      </c>
      <c r="E74" s="83" t="s">
        <v>1126</v>
      </c>
      <c r="F74" s="83" t="s">
        <v>1326</v>
      </c>
      <c r="G74" s="83" t="s">
        <v>1260</v>
      </c>
      <c r="H74" s="83" t="s">
        <v>1221</v>
      </c>
      <c r="I74" s="83" t="s">
        <v>11</v>
      </c>
      <c r="J74" s="83" t="s">
        <v>1345</v>
      </c>
      <c r="K74" s="668"/>
      <c r="L74" s="675"/>
    </row>
    <row r="75" spans="1:13" ht="14.25" customHeight="1" x14ac:dyDescent="0.2">
      <c r="A75" s="81" t="s">
        <v>1346</v>
      </c>
      <c r="B75" s="82" t="s">
        <v>1253</v>
      </c>
      <c r="C75" s="83" t="s">
        <v>1263</v>
      </c>
      <c r="D75" s="83" t="s">
        <v>1278</v>
      </c>
      <c r="E75" s="83" t="s">
        <v>1126</v>
      </c>
      <c r="F75" s="83" t="s">
        <v>1347</v>
      </c>
      <c r="G75" s="83" t="s">
        <v>1260</v>
      </c>
      <c r="H75" s="83" t="s">
        <v>1221</v>
      </c>
      <c r="I75" s="83" t="s">
        <v>11</v>
      </c>
      <c r="J75" s="83" t="s">
        <v>1348</v>
      </c>
      <c r="K75" s="669"/>
      <c r="L75" s="676"/>
    </row>
    <row r="76" spans="1:13" ht="14.25" customHeight="1" x14ac:dyDescent="0.2">
      <c r="A76" s="70" t="s">
        <v>1349</v>
      </c>
      <c r="B76" s="71" t="s">
        <v>1350</v>
      </c>
      <c r="C76" s="71" t="s">
        <v>1227</v>
      </c>
      <c r="D76" s="71" t="s">
        <v>1273</v>
      </c>
      <c r="E76" s="71" t="s">
        <v>1126</v>
      </c>
      <c r="F76" s="71" t="s">
        <v>1326</v>
      </c>
      <c r="G76" s="71" t="s">
        <v>1351</v>
      </c>
      <c r="H76" s="71" t="s">
        <v>1140</v>
      </c>
      <c r="I76" s="71" t="s">
        <v>1118</v>
      </c>
      <c r="J76" s="71" t="s">
        <v>1352</v>
      </c>
      <c r="K76" s="667" t="s">
        <v>1350</v>
      </c>
      <c r="L76" s="677"/>
    </row>
    <row r="77" spans="1:13" ht="14.25" customHeight="1" x14ac:dyDescent="0.2">
      <c r="A77" s="70" t="s">
        <v>1353</v>
      </c>
      <c r="B77" s="71" t="s">
        <v>1350</v>
      </c>
      <c r="C77" s="72" t="s">
        <v>1227</v>
      </c>
      <c r="D77" s="72" t="s">
        <v>1273</v>
      </c>
      <c r="E77" s="72" t="s">
        <v>1126</v>
      </c>
      <c r="F77" s="72" t="s">
        <v>1326</v>
      </c>
      <c r="G77" s="72" t="s">
        <v>1354</v>
      </c>
      <c r="H77" s="72" t="s">
        <v>1106</v>
      </c>
      <c r="I77" s="72" t="s">
        <v>11</v>
      </c>
      <c r="J77" s="72" t="s">
        <v>1316</v>
      </c>
      <c r="K77" s="668"/>
      <c r="L77" s="677"/>
    </row>
    <row r="78" spans="1:13" ht="14.25" customHeight="1" x14ac:dyDescent="0.2">
      <c r="A78" s="70" t="s">
        <v>1355</v>
      </c>
      <c r="B78" s="71" t="s">
        <v>1350</v>
      </c>
      <c r="C78" s="72" t="s">
        <v>1227</v>
      </c>
      <c r="D78" s="72" t="s">
        <v>1216</v>
      </c>
      <c r="E78" s="72" t="s">
        <v>1126</v>
      </c>
      <c r="F78" s="72" t="s">
        <v>1356</v>
      </c>
      <c r="G78" s="72" t="s">
        <v>1357</v>
      </c>
      <c r="H78" s="72" t="s">
        <v>1140</v>
      </c>
      <c r="I78" s="72" t="s">
        <v>11</v>
      </c>
      <c r="J78" s="72" t="s">
        <v>1358</v>
      </c>
      <c r="K78" s="668"/>
      <c r="L78" s="677"/>
    </row>
    <row r="79" spans="1:13" ht="14.25" customHeight="1" x14ac:dyDescent="0.2">
      <c r="A79" s="70" t="s">
        <v>1359</v>
      </c>
      <c r="B79" s="71" t="s">
        <v>1350</v>
      </c>
      <c r="C79" s="72" t="s">
        <v>1215</v>
      </c>
      <c r="D79" s="72" t="s">
        <v>1216</v>
      </c>
      <c r="E79" s="72" t="s">
        <v>1126</v>
      </c>
      <c r="F79" s="72" t="s">
        <v>1356</v>
      </c>
      <c r="G79" s="72" t="s">
        <v>1273</v>
      </c>
      <c r="H79" s="72" t="s">
        <v>1140</v>
      </c>
      <c r="I79" s="72" t="s">
        <v>11</v>
      </c>
      <c r="J79" s="72" t="s">
        <v>1316</v>
      </c>
      <c r="K79" s="668"/>
      <c r="L79" s="677"/>
    </row>
    <row r="80" spans="1:13" ht="14.25" customHeight="1" x14ac:dyDescent="0.2">
      <c r="A80" s="70" t="s">
        <v>1360</v>
      </c>
      <c r="B80" s="71" t="s">
        <v>1350</v>
      </c>
      <c r="C80" s="72" t="s">
        <v>1244</v>
      </c>
      <c r="D80" s="72" t="s">
        <v>1273</v>
      </c>
      <c r="E80" s="72" t="s">
        <v>1126</v>
      </c>
      <c r="F80" s="72" t="s">
        <v>1361</v>
      </c>
      <c r="G80" s="72" t="s">
        <v>1362</v>
      </c>
      <c r="H80" s="72" t="s">
        <v>1140</v>
      </c>
      <c r="I80" s="72" t="s">
        <v>1118</v>
      </c>
      <c r="J80" s="72" t="s">
        <v>1363</v>
      </c>
      <c r="K80" s="668"/>
      <c r="L80" s="677"/>
    </row>
    <row r="81" spans="1:12" ht="14.25" customHeight="1" x14ac:dyDescent="0.2">
      <c r="A81" s="70" t="s">
        <v>1364</v>
      </c>
      <c r="B81" s="71" t="s">
        <v>1350</v>
      </c>
      <c r="C81" s="72" t="s">
        <v>1227</v>
      </c>
      <c r="D81" s="72" t="s">
        <v>1273</v>
      </c>
      <c r="E81" s="72" t="s">
        <v>1126</v>
      </c>
      <c r="F81" s="72" t="s">
        <v>1326</v>
      </c>
      <c r="G81" s="72" t="s">
        <v>1357</v>
      </c>
      <c r="H81" s="72" t="s">
        <v>1232</v>
      </c>
      <c r="I81" s="72" t="s">
        <v>11</v>
      </c>
      <c r="J81" s="72" t="s">
        <v>1330</v>
      </c>
      <c r="K81" s="669"/>
      <c r="L81" s="677"/>
    </row>
    <row r="82" spans="1:12" ht="14.25" customHeight="1" x14ac:dyDescent="0.2">
      <c r="A82" s="73" t="s">
        <v>1365</v>
      </c>
      <c r="B82" s="74" t="s">
        <v>1366</v>
      </c>
      <c r="C82" s="74" t="s">
        <v>1277</v>
      </c>
      <c r="D82" s="74" t="s">
        <v>1171</v>
      </c>
      <c r="E82" s="74" t="s">
        <v>1126</v>
      </c>
      <c r="F82" s="74" t="s">
        <v>1367</v>
      </c>
      <c r="G82" s="74" t="s">
        <v>1275</v>
      </c>
      <c r="H82" s="74" t="s">
        <v>1140</v>
      </c>
      <c r="I82" s="74" t="s">
        <v>1319</v>
      </c>
      <c r="J82" s="74" t="s">
        <v>1368</v>
      </c>
      <c r="K82" s="667" t="s">
        <v>1366</v>
      </c>
      <c r="L82" s="677"/>
    </row>
    <row r="83" spans="1:12" ht="14.25" customHeight="1" x14ac:dyDescent="0.2">
      <c r="A83" s="73" t="s">
        <v>1369</v>
      </c>
      <c r="B83" s="74" t="s">
        <v>1366</v>
      </c>
      <c r="C83" s="75" t="s">
        <v>1277</v>
      </c>
      <c r="D83" s="75" t="s">
        <v>1282</v>
      </c>
      <c r="E83" s="75" t="s">
        <v>1126</v>
      </c>
      <c r="F83" s="75" t="s">
        <v>1326</v>
      </c>
      <c r="G83" s="75" t="s">
        <v>1273</v>
      </c>
      <c r="H83" s="75" t="s">
        <v>1171</v>
      </c>
      <c r="I83" s="75" t="s">
        <v>1118</v>
      </c>
      <c r="J83" s="75" t="s">
        <v>1370</v>
      </c>
      <c r="K83" s="668"/>
      <c r="L83" s="677"/>
    </row>
    <row r="84" spans="1:12" ht="14.25" customHeight="1" x14ac:dyDescent="0.2">
      <c r="A84" s="73" t="s">
        <v>1371</v>
      </c>
      <c r="B84" s="74" t="s">
        <v>1366</v>
      </c>
      <c r="C84" s="75" t="s">
        <v>1277</v>
      </c>
      <c r="D84" s="75" t="s">
        <v>1372</v>
      </c>
      <c r="E84" s="75" t="s">
        <v>1126</v>
      </c>
      <c r="F84" s="75" t="s">
        <v>1367</v>
      </c>
      <c r="G84" s="75" t="s">
        <v>1333</v>
      </c>
      <c r="H84" s="75" t="s">
        <v>1140</v>
      </c>
      <c r="I84" s="75" t="s">
        <v>1118</v>
      </c>
      <c r="J84" s="75" t="s">
        <v>1373</v>
      </c>
      <c r="K84" s="668"/>
      <c r="L84" s="677"/>
    </row>
    <row r="85" spans="1:12" ht="14.25" customHeight="1" x14ac:dyDescent="0.2">
      <c r="A85" s="73" t="s">
        <v>1374</v>
      </c>
      <c r="B85" s="74" t="s">
        <v>1366</v>
      </c>
      <c r="C85" s="75" t="s">
        <v>1277</v>
      </c>
      <c r="D85" s="75" t="s">
        <v>1278</v>
      </c>
      <c r="E85" s="75" t="s">
        <v>1126</v>
      </c>
      <c r="F85" s="75" t="s">
        <v>1347</v>
      </c>
      <c r="G85" s="75" t="s">
        <v>1375</v>
      </c>
      <c r="H85" s="75" t="s">
        <v>1140</v>
      </c>
      <c r="I85" s="75" t="s">
        <v>1118</v>
      </c>
      <c r="J85" s="75" t="s">
        <v>1376</v>
      </c>
      <c r="K85" s="668"/>
      <c r="L85" s="677"/>
    </row>
    <row r="86" spans="1:12" ht="14.25" customHeight="1" x14ac:dyDescent="0.2">
      <c r="A86" s="73" t="s">
        <v>1377</v>
      </c>
      <c r="B86" s="74" t="s">
        <v>1366</v>
      </c>
      <c r="C86" s="75" t="s">
        <v>1277</v>
      </c>
      <c r="D86" s="75" t="s">
        <v>1278</v>
      </c>
      <c r="E86" s="75" t="s">
        <v>1126</v>
      </c>
      <c r="F86" s="75" t="s">
        <v>1367</v>
      </c>
      <c r="G86" s="75" t="s">
        <v>1378</v>
      </c>
      <c r="H86" s="75" t="s">
        <v>1140</v>
      </c>
      <c r="I86" s="75" t="s">
        <v>1118</v>
      </c>
      <c r="J86" s="75" t="s">
        <v>1379</v>
      </c>
      <c r="K86" s="668"/>
      <c r="L86" s="677"/>
    </row>
    <row r="87" spans="1:12" ht="14.25" customHeight="1" x14ac:dyDescent="0.2">
      <c r="A87" s="76" t="s">
        <v>1380</v>
      </c>
      <c r="B87" s="74" t="s">
        <v>1366</v>
      </c>
      <c r="C87" s="75" t="s">
        <v>1277</v>
      </c>
      <c r="D87" s="75" t="s">
        <v>1275</v>
      </c>
      <c r="E87" s="75" t="s">
        <v>1126</v>
      </c>
      <c r="F87" s="75" t="s">
        <v>1367</v>
      </c>
      <c r="G87" s="75" t="s">
        <v>1381</v>
      </c>
      <c r="H87" s="75" t="s">
        <v>1232</v>
      </c>
      <c r="I87" s="75" t="s">
        <v>11</v>
      </c>
      <c r="J87" s="75" t="s">
        <v>1316</v>
      </c>
      <c r="K87" s="668"/>
      <c r="L87" s="677"/>
    </row>
    <row r="88" spans="1:12" ht="14.25" customHeight="1" x14ac:dyDescent="0.2">
      <c r="A88" s="73" t="s">
        <v>1382</v>
      </c>
      <c r="B88" s="74" t="s">
        <v>1366</v>
      </c>
      <c r="C88" s="75" t="s">
        <v>1263</v>
      </c>
      <c r="D88" s="75" t="s">
        <v>1278</v>
      </c>
      <c r="E88" s="75" t="s">
        <v>1126</v>
      </c>
      <c r="F88" s="75" t="s">
        <v>1367</v>
      </c>
      <c r="G88" s="75" t="s">
        <v>1383</v>
      </c>
      <c r="H88" s="75" t="s">
        <v>1221</v>
      </c>
      <c r="I88" s="75" t="s">
        <v>11</v>
      </c>
      <c r="J88" s="75" t="s">
        <v>1316</v>
      </c>
      <c r="K88" s="668"/>
      <c r="L88" s="677"/>
    </row>
    <row r="89" spans="1:12" ht="14.25" customHeight="1" x14ac:dyDescent="0.2">
      <c r="A89" s="73" t="s">
        <v>1384</v>
      </c>
      <c r="B89" s="74" t="s">
        <v>1366</v>
      </c>
      <c r="C89" s="75" t="s">
        <v>1277</v>
      </c>
      <c r="D89" s="75" t="s">
        <v>1278</v>
      </c>
      <c r="E89" s="75" t="s">
        <v>1126</v>
      </c>
      <c r="F89" s="75" t="s">
        <v>1367</v>
      </c>
      <c r="G89" s="75" t="s">
        <v>1333</v>
      </c>
      <c r="H89" s="75" t="s">
        <v>1221</v>
      </c>
      <c r="I89" s="75" t="s">
        <v>1118</v>
      </c>
      <c r="J89" s="75" t="s">
        <v>1316</v>
      </c>
      <c r="K89" s="669"/>
      <c r="L89" s="677"/>
    </row>
    <row r="90" spans="1:12" ht="14.25" customHeight="1" x14ac:dyDescent="0.2">
      <c r="A90" s="67" t="s">
        <v>1385</v>
      </c>
      <c r="B90" s="66" t="s">
        <v>107</v>
      </c>
      <c r="C90" s="66" t="s">
        <v>1386</v>
      </c>
      <c r="D90" s="66" t="s">
        <v>1167</v>
      </c>
      <c r="E90" s="66" t="s">
        <v>1126</v>
      </c>
      <c r="F90" s="66" t="s">
        <v>1139</v>
      </c>
      <c r="G90" s="66" t="s">
        <v>1170</v>
      </c>
      <c r="H90" s="66" t="s">
        <v>1127</v>
      </c>
      <c r="I90" s="66" t="s">
        <v>1107</v>
      </c>
      <c r="J90" s="66" t="s">
        <v>1316</v>
      </c>
      <c r="K90" s="667" t="s">
        <v>1387</v>
      </c>
      <c r="L90" s="678"/>
    </row>
    <row r="91" spans="1:12" ht="14.25" customHeight="1" x14ac:dyDescent="0.2">
      <c r="A91" s="67" t="s">
        <v>1388</v>
      </c>
      <c r="B91" s="68" t="s">
        <v>103</v>
      </c>
      <c r="C91" s="68" t="s">
        <v>1389</v>
      </c>
      <c r="D91" s="68" t="s">
        <v>1203</v>
      </c>
      <c r="E91" s="68" t="s">
        <v>1126</v>
      </c>
      <c r="F91" s="68" t="s">
        <v>1139</v>
      </c>
      <c r="G91" s="68" t="s">
        <v>1105</v>
      </c>
      <c r="H91" s="68" t="s">
        <v>1171</v>
      </c>
      <c r="I91" s="68" t="s">
        <v>1107</v>
      </c>
      <c r="J91" s="68" t="s">
        <v>1390</v>
      </c>
      <c r="K91" s="668"/>
      <c r="L91" s="678"/>
    </row>
    <row r="92" spans="1:12" ht="14.25" customHeight="1" x14ac:dyDescent="0.2">
      <c r="A92" s="67" t="s">
        <v>1391</v>
      </c>
      <c r="B92" s="68" t="s">
        <v>1392</v>
      </c>
      <c r="C92" s="68" t="s">
        <v>1393</v>
      </c>
      <c r="D92" s="68" t="s">
        <v>1273</v>
      </c>
      <c r="E92" s="68" t="s">
        <v>1126</v>
      </c>
      <c r="F92" s="68" t="s">
        <v>1269</v>
      </c>
      <c r="G92" s="68" t="s">
        <v>1105</v>
      </c>
      <c r="H92" s="68" t="s">
        <v>1221</v>
      </c>
      <c r="I92" s="68" t="s">
        <v>11</v>
      </c>
      <c r="J92" s="68" t="s">
        <v>1316</v>
      </c>
      <c r="K92" s="668"/>
      <c r="L92" s="678"/>
    </row>
    <row r="93" spans="1:12" ht="14.25" customHeight="1" x14ac:dyDescent="0.2">
      <c r="A93" s="69" t="s">
        <v>1394</v>
      </c>
      <c r="B93" s="68" t="s">
        <v>107</v>
      </c>
      <c r="C93" s="68" t="s">
        <v>1395</v>
      </c>
      <c r="D93" s="68" t="s">
        <v>1167</v>
      </c>
      <c r="E93" s="68" t="s">
        <v>1126</v>
      </c>
      <c r="F93" s="68" t="s">
        <v>1139</v>
      </c>
      <c r="G93" s="68" t="s">
        <v>1170</v>
      </c>
      <c r="H93" s="68" t="s">
        <v>1221</v>
      </c>
      <c r="I93" s="68" t="s">
        <v>1107</v>
      </c>
      <c r="J93" s="68" t="s">
        <v>1396</v>
      </c>
      <c r="K93" s="668"/>
      <c r="L93" s="678"/>
    </row>
    <row r="94" spans="1:12" ht="14.25" customHeight="1" x14ac:dyDescent="0.2">
      <c r="A94" s="67" t="s">
        <v>1397</v>
      </c>
      <c r="B94" s="68" t="s">
        <v>1398</v>
      </c>
      <c r="C94" s="68" t="s">
        <v>1399</v>
      </c>
      <c r="D94" s="68" t="s">
        <v>1316</v>
      </c>
      <c r="E94" s="68" t="s">
        <v>1126</v>
      </c>
      <c r="F94" s="68" t="s">
        <v>1316</v>
      </c>
      <c r="G94" s="68" t="s">
        <v>1170</v>
      </c>
      <c r="H94" s="68" t="s">
        <v>1171</v>
      </c>
      <c r="I94" s="68" t="s">
        <v>1107</v>
      </c>
      <c r="J94" s="68" t="s">
        <v>1400</v>
      </c>
      <c r="K94" s="668"/>
      <c r="L94" s="678"/>
    </row>
    <row r="95" spans="1:12" ht="14.25" customHeight="1" x14ac:dyDescent="0.2">
      <c r="A95" s="67" t="s">
        <v>1401</v>
      </c>
      <c r="B95" s="68" t="s">
        <v>1402</v>
      </c>
      <c r="C95" s="68" t="s">
        <v>1403</v>
      </c>
      <c r="D95" s="68" t="s">
        <v>1404</v>
      </c>
      <c r="E95" s="68" t="s">
        <v>1126</v>
      </c>
      <c r="F95" s="68" t="s">
        <v>1405</v>
      </c>
      <c r="G95" s="68" t="s">
        <v>1170</v>
      </c>
      <c r="H95" s="68" t="s">
        <v>1127</v>
      </c>
      <c r="I95" s="68" t="s">
        <v>1107</v>
      </c>
      <c r="J95" s="68" t="s">
        <v>1316</v>
      </c>
      <c r="K95" s="668"/>
      <c r="L95" s="678"/>
    </row>
    <row r="96" spans="1:12" ht="14.25" customHeight="1" x14ac:dyDescent="0.2">
      <c r="A96" s="67" t="s">
        <v>1406</v>
      </c>
      <c r="B96" s="68" t="s">
        <v>1402</v>
      </c>
      <c r="C96" s="68" t="s">
        <v>1407</v>
      </c>
      <c r="D96" s="68" t="s">
        <v>1404</v>
      </c>
      <c r="E96" s="68" t="s">
        <v>1126</v>
      </c>
      <c r="F96" s="68" t="s">
        <v>1405</v>
      </c>
      <c r="G96" s="68" t="s">
        <v>1170</v>
      </c>
      <c r="H96" s="68" t="s">
        <v>1221</v>
      </c>
      <c r="I96" s="68" t="s">
        <v>11</v>
      </c>
      <c r="J96" s="68" t="s">
        <v>1316</v>
      </c>
      <c r="K96" s="668"/>
      <c r="L96" s="678"/>
    </row>
    <row r="97" spans="1:13" ht="14.25" customHeight="1" x14ac:dyDescent="0.2">
      <c r="A97" s="69" t="s">
        <v>1408</v>
      </c>
      <c r="B97" s="68" t="s">
        <v>107</v>
      </c>
      <c r="C97" s="68" t="s">
        <v>1395</v>
      </c>
      <c r="D97" s="68" t="s">
        <v>1167</v>
      </c>
      <c r="E97" s="68" t="s">
        <v>1126</v>
      </c>
      <c r="F97" s="68" t="s">
        <v>1139</v>
      </c>
      <c r="G97" s="68" t="s">
        <v>1170</v>
      </c>
      <c r="H97" s="68" t="s">
        <v>1221</v>
      </c>
      <c r="I97" s="68" t="s">
        <v>1107</v>
      </c>
      <c r="J97" s="68" t="s">
        <v>1316</v>
      </c>
      <c r="K97" s="668"/>
      <c r="L97" s="678"/>
    </row>
    <row r="98" spans="1:13" ht="14.25" customHeight="1" x14ac:dyDescent="0.2">
      <c r="A98" s="67" t="s">
        <v>1409</v>
      </c>
      <c r="B98" s="68" t="s">
        <v>1410</v>
      </c>
      <c r="C98" s="68" t="s">
        <v>1411</v>
      </c>
      <c r="D98" s="68" t="s">
        <v>1284</v>
      </c>
      <c r="E98" s="68" t="s">
        <v>1126</v>
      </c>
      <c r="F98" s="68" t="s">
        <v>1169</v>
      </c>
      <c r="G98" s="68" t="s">
        <v>1412</v>
      </c>
      <c r="H98" s="68" t="s">
        <v>1171</v>
      </c>
      <c r="I98" s="68" t="s">
        <v>11</v>
      </c>
      <c r="J98" s="68" t="s">
        <v>1316</v>
      </c>
      <c r="K98" s="668"/>
      <c r="L98" s="678"/>
    </row>
    <row r="99" spans="1:13" ht="14.25" customHeight="1" x14ac:dyDescent="0.2">
      <c r="A99" s="67" t="s">
        <v>1413</v>
      </c>
      <c r="B99" s="68" t="s">
        <v>1410</v>
      </c>
      <c r="C99" s="68" t="s">
        <v>1414</v>
      </c>
      <c r="D99" s="68" t="s">
        <v>1284</v>
      </c>
      <c r="E99" s="68" t="s">
        <v>1126</v>
      </c>
      <c r="F99" s="68" t="s">
        <v>1204</v>
      </c>
      <c r="G99" s="68" t="s">
        <v>1412</v>
      </c>
      <c r="H99" s="68" t="s">
        <v>1221</v>
      </c>
      <c r="I99" s="68" t="s">
        <v>1107</v>
      </c>
      <c r="J99" s="68" t="s">
        <v>1415</v>
      </c>
      <c r="K99" s="668"/>
      <c r="L99" s="678"/>
    </row>
    <row r="100" spans="1:13" ht="14.25" customHeight="1" x14ac:dyDescent="0.2">
      <c r="A100" s="67" t="s">
        <v>1416</v>
      </c>
      <c r="B100" s="68" t="s">
        <v>1410</v>
      </c>
      <c r="C100" s="68" t="s">
        <v>1417</v>
      </c>
      <c r="D100" s="68" t="s">
        <v>1418</v>
      </c>
      <c r="E100" s="68" t="s">
        <v>1126</v>
      </c>
      <c r="F100" s="68" t="s">
        <v>1105</v>
      </c>
      <c r="G100" s="68" t="s">
        <v>1412</v>
      </c>
      <c r="H100" s="68" t="s">
        <v>1171</v>
      </c>
      <c r="I100" s="68" t="s">
        <v>11</v>
      </c>
      <c r="J100" s="68" t="s">
        <v>1316</v>
      </c>
      <c r="K100" s="668"/>
      <c r="L100" s="678"/>
    </row>
    <row r="101" spans="1:13" ht="14.25" customHeight="1" x14ac:dyDescent="0.2">
      <c r="A101" s="67" t="s">
        <v>1419</v>
      </c>
      <c r="B101" s="68" t="s">
        <v>1410</v>
      </c>
      <c r="C101" s="68" t="s">
        <v>1420</v>
      </c>
      <c r="D101" s="68" t="s">
        <v>1421</v>
      </c>
      <c r="E101" s="68" t="s">
        <v>1126</v>
      </c>
      <c r="F101" s="68" t="s">
        <v>1169</v>
      </c>
      <c r="G101" s="68" t="s">
        <v>1422</v>
      </c>
      <c r="H101" s="68" t="s">
        <v>1232</v>
      </c>
      <c r="I101" s="68" t="s">
        <v>11</v>
      </c>
      <c r="J101" s="68" t="s">
        <v>1316</v>
      </c>
      <c r="K101" s="668"/>
      <c r="L101" s="678"/>
    </row>
    <row r="102" spans="1:13" ht="14.25" customHeight="1" x14ac:dyDescent="0.2">
      <c r="A102" s="67" t="s">
        <v>1423</v>
      </c>
      <c r="B102" s="68" t="s">
        <v>1402</v>
      </c>
      <c r="C102" s="68" t="s">
        <v>1424</v>
      </c>
      <c r="D102" s="68" t="s">
        <v>1425</v>
      </c>
      <c r="E102" s="68" t="s">
        <v>1126</v>
      </c>
      <c r="F102" s="68" t="s">
        <v>1425</v>
      </c>
      <c r="G102" s="68" t="s">
        <v>1170</v>
      </c>
      <c r="H102" s="68" t="s">
        <v>1221</v>
      </c>
      <c r="I102" s="68" t="s">
        <v>1107</v>
      </c>
      <c r="J102" s="68" t="s">
        <v>1316</v>
      </c>
      <c r="K102" s="668"/>
      <c r="L102" s="678"/>
    </row>
    <row r="103" spans="1:13" ht="14.25" customHeight="1" x14ac:dyDescent="0.2">
      <c r="A103" s="69" t="s">
        <v>1426</v>
      </c>
      <c r="B103" s="68" t="s">
        <v>1402</v>
      </c>
      <c r="C103" s="68" t="s">
        <v>1427</v>
      </c>
      <c r="D103" s="68" t="s">
        <v>1425</v>
      </c>
      <c r="E103" s="68" t="s">
        <v>1126</v>
      </c>
      <c r="F103" s="68" t="s">
        <v>1425</v>
      </c>
      <c r="G103" s="68" t="s">
        <v>1170</v>
      </c>
      <c r="H103" s="68" t="s">
        <v>1221</v>
      </c>
      <c r="I103" s="68" t="s">
        <v>11</v>
      </c>
      <c r="J103" s="68" t="s">
        <v>1316</v>
      </c>
      <c r="K103" s="668"/>
      <c r="L103" s="678"/>
    </row>
    <row r="104" spans="1:13" ht="14.25" customHeight="1" x14ac:dyDescent="0.2">
      <c r="A104" s="67" t="s">
        <v>1428</v>
      </c>
      <c r="B104" s="68" t="s">
        <v>1428</v>
      </c>
      <c r="C104" s="68" t="s">
        <v>1386</v>
      </c>
      <c r="D104" s="68" t="s">
        <v>1429</v>
      </c>
      <c r="E104" s="68" t="s">
        <v>1126</v>
      </c>
      <c r="F104" s="68" t="s">
        <v>1105</v>
      </c>
      <c r="G104" s="68" t="s">
        <v>1430</v>
      </c>
      <c r="H104" s="68" t="s">
        <v>1431</v>
      </c>
      <c r="I104" s="68" t="s">
        <v>1107</v>
      </c>
      <c r="J104" s="68" t="s">
        <v>1316</v>
      </c>
      <c r="K104" s="668"/>
      <c r="L104" s="678"/>
    </row>
    <row r="105" spans="1:13" ht="14.25" customHeight="1" x14ac:dyDescent="0.2">
      <c r="A105" s="67" t="s">
        <v>1432</v>
      </c>
      <c r="B105" s="68" t="s">
        <v>1392</v>
      </c>
      <c r="C105" s="68" t="s">
        <v>1433</v>
      </c>
      <c r="D105" s="68" t="s">
        <v>1372</v>
      </c>
      <c r="E105" s="68" t="s">
        <v>1126</v>
      </c>
      <c r="F105" s="68" t="s">
        <v>1105</v>
      </c>
      <c r="G105" s="68" t="s">
        <v>1105</v>
      </c>
      <c r="H105" s="68" t="s">
        <v>1232</v>
      </c>
      <c r="I105" s="68" t="s">
        <v>11</v>
      </c>
      <c r="J105" s="68" t="s">
        <v>1316</v>
      </c>
      <c r="K105" s="669"/>
      <c r="L105" s="678"/>
    </row>
    <row r="106" spans="1:13" s="62" customFormat="1" ht="16.5" x14ac:dyDescent="0.2">
      <c r="A106" s="84" t="s">
        <v>1434</v>
      </c>
      <c r="B106" s="85"/>
      <c r="C106" s="85"/>
      <c r="D106" s="85"/>
      <c r="E106" s="85"/>
      <c r="F106" s="85"/>
      <c r="G106" s="85"/>
      <c r="H106" s="85"/>
      <c r="I106" s="85"/>
      <c r="J106" s="85"/>
      <c r="K106" s="86"/>
      <c r="L106" s="86"/>
      <c r="M106" s="86"/>
    </row>
    <row r="107" spans="1:13" s="62" customFormat="1" ht="17.25" customHeight="1" x14ac:dyDescent="0.2">
      <c r="A107" s="662" t="s">
        <v>1435</v>
      </c>
      <c r="B107" s="662"/>
      <c r="C107" s="662"/>
      <c r="D107" s="662"/>
      <c r="E107" s="662"/>
      <c r="F107" s="662"/>
      <c r="G107" s="662"/>
      <c r="H107" s="662"/>
      <c r="I107" s="662"/>
      <c r="J107" s="662"/>
      <c r="K107" s="86"/>
      <c r="L107" s="86"/>
      <c r="M107" s="86"/>
    </row>
    <row r="108" spans="1:13" s="62" customFormat="1" ht="51.75" customHeight="1" x14ac:dyDescent="0.2">
      <c r="A108" s="662" t="s">
        <v>1436</v>
      </c>
      <c r="B108" s="662"/>
      <c r="C108" s="662"/>
      <c r="D108" s="662"/>
      <c r="E108" s="662"/>
      <c r="F108" s="662"/>
      <c r="G108" s="662"/>
      <c r="H108" s="662"/>
      <c r="I108" s="662"/>
      <c r="J108" s="662"/>
      <c r="K108" s="86"/>
      <c r="L108" s="86"/>
      <c r="M108" s="86"/>
    </row>
    <row r="109" spans="1:13" s="62" customFormat="1" ht="33" customHeight="1" x14ac:dyDescent="0.2">
      <c r="A109" s="662" t="s">
        <v>1437</v>
      </c>
      <c r="B109" s="662"/>
      <c r="C109" s="662"/>
      <c r="D109" s="662"/>
      <c r="E109" s="662"/>
      <c r="F109" s="662"/>
      <c r="G109" s="662"/>
      <c r="H109" s="662"/>
      <c r="I109" s="662"/>
      <c r="J109" s="662"/>
      <c r="K109" s="86"/>
      <c r="L109" s="86"/>
      <c r="M109" s="86"/>
    </row>
    <row r="110" spans="1:13" s="62" customFormat="1" ht="17.25" customHeight="1" x14ac:dyDescent="0.2">
      <c r="A110" s="662" t="s">
        <v>1438</v>
      </c>
      <c r="B110" s="662"/>
      <c r="C110" s="662"/>
      <c r="D110" s="662"/>
      <c r="E110" s="662"/>
      <c r="F110" s="662"/>
      <c r="G110" s="662"/>
      <c r="H110" s="662"/>
      <c r="I110" s="662"/>
      <c r="J110" s="662"/>
      <c r="K110" s="86"/>
      <c r="L110" s="86"/>
      <c r="M110" s="86"/>
    </row>
    <row r="111" spans="1:13" s="62" customFormat="1" ht="51" customHeight="1" x14ac:dyDescent="0.2">
      <c r="A111" s="662" t="s">
        <v>1439</v>
      </c>
      <c r="B111" s="662"/>
      <c r="C111" s="662"/>
      <c r="D111" s="662"/>
      <c r="E111" s="662"/>
      <c r="F111" s="662"/>
      <c r="G111" s="662"/>
      <c r="H111" s="662"/>
      <c r="I111" s="662"/>
      <c r="J111" s="662"/>
      <c r="K111" s="86"/>
      <c r="L111" s="86"/>
      <c r="M111" s="86"/>
    </row>
    <row r="112" spans="1:13" s="62" customFormat="1" ht="33.75" customHeight="1" x14ac:dyDescent="0.2">
      <c r="A112" s="662" t="s">
        <v>1440</v>
      </c>
      <c r="B112" s="662"/>
      <c r="C112" s="662"/>
      <c r="D112" s="662"/>
      <c r="E112" s="662"/>
      <c r="F112" s="662"/>
      <c r="G112" s="662"/>
      <c r="H112" s="662"/>
      <c r="I112" s="662"/>
      <c r="J112" s="662"/>
      <c r="K112" s="86"/>
      <c r="L112" s="86"/>
      <c r="M112" s="86"/>
    </row>
    <row r="113" spans="1:13" s="62" customFormat="1" ht="17.25" customHeight="1" x14ac:dyDescent="0.2">
      <c r="A113" s="662" t="s">
        <v>1441</v>
      </c>
      <c r="B113" s="662"/>
      <c r="C113" s="662"/>
      <c r="D113" s="662"/>
      <c r="E113" s="662"/>
      <c r="F113" s="662"/>
      <c r="G113" s="662"/>
      <c r="H113" s="662"/>
      <c r="I113" s="662"/>
      <c r="J113" s="662"/>
      <c r="K113" s="86"/>
      <c r="L113" s="86"/>
      <c r="M113" s="86"/>
    </row>
    <row r="114" spans="1:13" s="62" customFormat="1" ht="17.25" customHeight="1" x14ac:dyDescent="0.2">
      <c r="A114" s="662" t="s">
        <v>1442</v>
      </c>
      <c r="B114" s="662"/>
      <c r="C114" s="662"/>
      <c r="D114" s="662"/>
      <c r="E114" s="662"/>
      <c r="F114" s="662"/>
      <c r="G114" s="662"/>
      <c r="H114" s="662"/>
      <c r="I114" s="662"/>
      <c r="J114" s="662"/>
      <c r="K114" s="86"/>
      <c r="L114" s="86"/>
      <c r="M114" s="86"/>
    </row>
    <row r="115" spans="1:13" s="62" customFormat="1" ht="17.25" customHeight="1" x14ac:dyDescent="0.2">
      <c r="A115" s="662" t="s">
        <v>1443</v>
      </c>
      <c r="B115" s="662"/>
      <c r="C115" s="662"/>
      <c r="D115" s="662"/>
      <c r="E115" s="662"/>
      <c r="F115" s="662"/>
      <c r="G115" s="662"/>
      <c r="H115" s="662"/>
      <c r="I115" s="662"/>
      <c r="J115" s="662"/>
      <c r="K115" s="86"/>
      <c r="L115" s="86"/>
      <c r="M115" s="86"/>
    </row>
    <row r="116" spans="1:13" s="62" customFormat="1" ht="17.25" customHeight="1" x14ac:dyDescent="0.2">
      <c r="A116" s="663" t="s">
        <v>1444</v>
      </c>
      <c r="B116" s="662"/>
      <c r="C116" s="662"/>
      <c r="D116" s="662"/>
      <c r="E116" s="662"/>
      <c r="F116" s="662"/>
      <c r="G116" s="662"/>
      <c r="H116" s="662"/>
      <c r="I116" s="662"/>
      <c r="J116" s="662"/>
      <c r="K116" s="86"/>
      <c r="L116" s="86"/>
      <c r="M116" s="86"/>
    </row>
    <row r="117" spans="1:13" s="62" customFormat="1" ht="17.25" customHeight="1" x14ac:dyDescent="0.2">
      <c r="A117" s="662" t="s">
        <v>1445</v>
      </c>
      <c r="B117" s="662"/>
      <c r="C117" s="662"/>
      <c r="D117" s="662"/>
      <c r="E117" s="662"/>
      <c r="F117" s="662"/>
      <c r="G117" s="662"/>
      <c r="H117" s="662"/>
      <c r="I117" s="662"/>
      <c r="J117" s="662"/>
      <c r="K117" s="86"/>
      <c r="L117" s="86"/>
      <c r="M117" s="86"/>
    </row>
    <row r="118" spans="1:13" s="62" customFormat="1" ht="17.25" customHeight="1" x14ac:dyDescent="0.2">
      <c r="A118" s="662" t="s">
        <v>1446</v>
      </c>
      <c r="B118" s="662"/>
      <c r="C118" s="662"/>
      <c r="D118" s="662"/>
      <c r="E118" s="662"/>
      <c r="F118" s="662"/>
      <c r="G118" s="662"/>
      <c r="H118" s="662"/>
      <c r="I118" s="662"/>
      <c r="J118" s="662"/>
      <c r="K118" s="86"/>
      <c r="L118" s="86"/>
      <c r="M118" s="86"/>
    </row>
    <row r="119" spans="1:13" s="62" customFormat="1" ht="17.25" customHeight="1" x14ac:dyDescent="0.2">
      <c r="A119" s="662" t="s">
        <v>1447</v>
      </c>
      <c r="B119" s="662"/>
      <c r="C119" s="662"/>
      <c r="D119" s="662"/>
      <c r="E119" s="662"/>
      <c r="F119" s="662"/>
      <c r="G119" s="662"/>
      <c r="H119" s="662"/>
      <c r="I119" s="662"/>
      <c r="J119" s="662"/>
      <c r="K119" s="86"/>
      <c r="L119" s="86"/>
      <c r="M119" s="86"/>
    </row>
    <row r="120" spans="1:13" s="62" customFormat="1" ht="17.25" customHeight="1" x14ac:dyDescent="0.2">
      <c r="A120" s="662" t="s">
        <v>1448</v>
      </c>
      <c r="B120" s="662"/>
      <c r="C120" s="662"/>
      <c r="D120" s="662"/>
      <c r="E120" s="662"/>
      <c r="F120" s="662"/>
      <c r="G120" s="662"/>
      <c r="H120" s="662"/>
      <c r="I120" s="662"/>
      <c r="J120" s="662"/>
      <c r="K120" s="86"/>
      <c r="L120" s="86"/>
      <c r="M120" s="86"/>
    </row>
    <row r="121" spans="1:13" s="62" customFormat="1" ht="17.25" customHeight="1" x14ac:dyDescent="0.2">
      <c r="A121" s="662" t="s">
        <v>1449</v>
      </c>
      <c r="B121" s="662"/>
      <c r="C121" s="662"/>
      <c r="D121" s="662"/>
      <c r="E121" s="662"/>
      <c r="F121" s="662"/>
      <c r="G121" s="662"/>
      <c r="H121" s="662"/>
      <c r="I121" s="662"/>
      <c r="J121" s="662"/>
      <c r="K121" s="86"/>
      <c r="L121" s="86"/>
      <c r="M121" s="86"/>
    </row>
    <row r="122" spans="1:13" s="62" customFormat="1" ht="35.25" customHeight="1" x14ac:dyDescent="0.2">
      <c r="A122" s="662" t="s">
        <v>1450</v>
      </c>
      <c r="B122" s="662"/>
      <c r="C122" s="662"/>
      <c r="D122" s="662"/>
      <c r="E122" s="662"/>
      <c r="F122" s="662"/>
      <c r="G122" s="662"/>
      <c r="H122" s="662"/>
      <c r="I122" s="662"/>
      <c r="J122" s="662"/>
      <c r="K122" s="86"/>
      <c r="L122" s="86"/>
      <c r="M122" s="86"/>
    </row>
    <row r="123" spans="1:13" s="62" customFormat="1" ht="54.75" customHeight="1" x14ac:dyDescent="0.2">
      <c r="A123" s="662" t="s">
        <v>1451</v>
      </c>
      <c r="B123" s="662"/>
      <c r="C123" s="662"/>
      <c r="D123" s="662"/>
      <c r="E123" s="662"/>
      <c r="F123" s="662"/>
      <c r="G123" s="662"/>
      <c r="H123" s="662"/>
      <c r="I123" s="662"/>
      <c r="J123" s="662"/>
      <c r="K123" s="86"/>
      <c r="L123" s="86"/>
      <c r="M123" s="86"/>
    </row>
    <row r="124" spans="1:13" s="62" customFormat="1" ht="17.25" customHeight="1" x14ac:dyDescent="0.2">
      <c r="A124" s="662" t="s">
        <v>1452</v>
      </c>
      <c r="B124" s="662"/>
      <c r="C124" s="662"/>
      <c r="D124" s="662"/>
      <c r="E124" s="662"/>
      <c r="F124" s="662"/>
      <c r="G124" s="662"/>
      <c r="H124" s="662"/>
      <c r="I124" s="662"/>
      <c r="J124" s="662"/>
      <c r="K124" s="86"/>
      <c r="L124" s="86"/>
      <c r="M124" s="86"/>
    </row>
    <row r="125" spans="1:13" s="62" customFormat="1" ht="17.25" customHeight="1" x14ac:dyDescent="0.2">
      <c r="A125" s="662" t="s">
        <v>1453</v>
      </c>
      <c r="B125" s="662"/>
      <c r="C125" s="662"/>
      <c r="D125" s="662"/>
      <c r="E125" s="662"/>
      <c r="F125" s="662"/>
      <c r="G125" s="662"/>
      <c r="H125" s="662"/>
      <c r="I125" s="662"/>
      <c r="J125" s="662"/>
      <c r="K125" s="86"/>
      <c r="L125" s="86"/>
      <c r="M125" s="86"/>
    </row>
    <row r="126" spans="1:13" s="62" customFormat="1" ht="35.25" customHeight="1" x14ac:dyDescent="0.2">
      <c r="A126" s="662" t="s">
        <v>1454</v>
      </c>
      <c r="B126" s="662"/>
      <c r="C126" s="662"/>
      <c r="D126" s="662"/>
      <c r="E126" s="662"/>
      <c r="F126" s="662"/>
      <c r="G126" s="662"/>
      <c r="H126" s="662"/>
      <c r="I126" s="662"/>
      <c r="J126" s="662"/>
      <c r="K126" s="86"/>
      <c r="L126" s="86"/>
      <c r="M126" s="86"/>
    </row>
    <row r="127" spans="1:13" s="62" customFormat="1" ht="17.25" customHeight="1" x14ac:dyDescent="0.2">
      <c r="A127" s="662" t="s">
        <v>1455</v>
      </c>
      <c r="B127" s="662"/>
      <c r="C127" s="662"/>
      <c r="D127" s="662"/>
      <c r="E127" s="662"/>
      <c r="F127" s="662"/>
      <c r="G127" s="662"/>
      <c r="H127" s="662"/>
      <c r="I127" s="662"/>
      <c r="J127" s="662"/>
      <c r="K127" s="86"/>
      <c r="L127" s="86"/>
      <c r="M127" s="86"/>
    </row>
    <row r="128" spans="1:13" s="62" customFormat="1" ht="17.25" customHeight="1" x14ac:dyDescent="0.2">
      <c r="A128" s="662" t="s">
        <v>1456</v>
      </c>
      <c r="B128" s="662"/>
      <c r="C128" s="662"/>
      <c r="D128" s="662"/>
      <c r="E128" s="662"/>
      <c r="F128" s="662"/>
      <c r="G128" s="662"/>
      <c r="H128" s="662"/>
      <c r="I128" s="662"/>
      <c r="J128" s="662"/>
      <c r="K128" s="86"/>
      <c r="L128" s="86"/>
      <c r="M128" s="86"/>
    </row>
    <row r="129" spans="1:13" s="62" customFormat="1" ht="17.25" customHeight="1" x14ac:dyDescent="0.2">
      <c r="A129" s="662" t="s">
        <v>1457</v>
      </c>
      <c r="B129" s="662"/>
      <c r="C129" s="662"/>
      <c r="D129" s="662"/>
      <c r="E129" s="662"/>
      <c r="F129" s="662"/>
      <c r="G129" s="662"/>
      <c r="H129" s="662"/>
      <c r="I129" s="662"/>
      <c r="J129" s="662"/>
      <c r="K129" s="86"/>
      <c r="L129" s="86"/>
      <c r="M129" s="86"/>
    </row>
    <row r="130" spans="1:13" s="62" customFormat="1" ht="17.25" customHeight="1" x14ac:dyDescent="0.2">
      <c r="A130" s="662" t="s">
        <v>1458</v>
      </c>
      <c r="B130" s="662"/>
      <c r="C130" s="662"/>
      <c r="D130" s="662"/>
      <c r="E130" s="662"/>
      <c r="F130" s="662"/>
      <c r="G130" s="662"/>
      <c r="H130" s="662"/>
      <c r="I130" s="662"/>
      <c r="J130" s="662"/>
      <c r="K130" s="86"/>
      <c r="L130" s="86"/>
      <c r="M130" s="86"/>
    </row>
    <row r="131" spans="1:13" s="62" customFormat="1" ht="38.25" customHeight="1" x14ac:dyDescent="0.2">
      <c r="A131" s="662" t="s">
        <v>1459</v>
      </c>
      <c r="B131" s="662"/>
      <c r="C131" s="662"/>
      <c r="D131" s="662"/>
      <c r="E131" s="662"/>
      <c r="F131" s="662"/>
      <c r="G131" s="662"/>
      <c r="H131" s="662"/>
      <c r="I131" s="662"/>
      <c r="J131" s="662"/>
      <c r="K131" s="86"/>
      <c r="L131" s="86"/>
      <c r="M131" s="86"/>
    </row>
    <row r="132" spans="1:13" x14ac:dyDescent="0.2">
      <c r="A132" s="87"/>
      <c r="B132" s="87"/>
      <c r="C132" s="87"/>
      <c r="D132" s="87"/>
      <c r="E132" s="87"/>
      <c r="F132" s="87"/>
      <c r="G132" s="87"/>
      <c r="H132" s="87"/>
      <c r="I132" s="87"/>
      <c r="J132" s="87"/>
    </row>
    <row r="133" spans="1:13" x14ac:dyDescent="0.2">
      <c r="A133" s="87"/>
      <c r="B133" s="87"/>
      <c r="C133" s="87"/>
      <c r="D133" s="87"/>
      <c r="E133" s="87"/>
      <c r="F133" s="87"/>
      <c r="G133" s="87"/>
      <c r="H133" s="87"/>
      <c r="I133" s="87"/>
      <c r="J133" s="87"/>
    </row>
    <row r="134" spans="1:13" x14ac:dyDescent="0.2">
      <c r="A134" s="87"/>
      <c r="B134" s="87"/>
      <c r="C134" s="87"/>
      <c r="D134" s="87"/>
      <c r="E134" s="87"/>
      <c r="F134" s="87"/>
      <c r="G134" s="87"/>
      <c r="H134" s="87"/>
      <c r="I134" s="87"/>
      <c r="J134" s="87"/>
    </row>
    <row r="135" spans="1:13" x14ac:dyDescent="0.2">
      <c r="A135" s="87"/>
      <c r="B135" s="87"/>
      <c r="C135" s="87"/>
      <c r="D135" s="87"/>
      <c r="E135" s="87"/>
      <c r="F135" s="87"/>
      <c r="G135" s="87"/>
      <c r="H135" s="87"/>
      <c r="I135" s="87"/>
      <c r="J135" s="87"/>
    </row>
    <row r="136" spans="1:13" x14ac:dyDescent="0.2">
      <c r="A136" s="87"/>
      <c r="B136" s="87"/>
      <c r="C136" s="87"/>
      <c r="D136" s="87"/>
      <c r="E136" s="87"/>
      <c r="F136" s="87"/>
      <c r="G136" s="87"/>
      <c r="H136" s="87"/>
      <c r="I136" s="87"/>
      <c r="J136" s="87"/>
    </row>
    <row r="137" spans="1:13" x14ac:dyDescent="0.2">
      <c r="A137" s="87"/>
      <c r="B137" s="87"/>
      <c r="C137" s="87"/>
      <c r="D137" s="87"/>
      <c r="E137" s="87"/>
      <c r="F137" s="87"/>
      <c r="G137" s="87"/>
      <c r="H137" s="87"/>
      <c r="I137" s="87"/>
      <c r="J137" s="87"/>
    </row>
    <row r="138" spans="1:13" x14ac:dyDescent="0.2">
      <c r="A138" s="87"/>
      <c r="B138" s="87"/>
      <c r="C138" s="87"/>
      <c r="D138" s="87"/>
      <c r="E138" s="87"/>
      <c r="F138" s="87"/>
      <c r="G138" s="87"/>
      <c r="H138" s="87"/>
      <c r="I138" s="87"/>
      <c r="J138" s="87"/>
    </row>
    <row r="139" spans="1:13" x14ac:dyDescent="0.2">
      <c r="A139" s="87"/>
      <c r="B139" s="87"/>
      <c r="C139" s="87"/>
      <c r="D139" s="87"/>
      <c r="E139" s="87"/>
      <c r="F139" s="87"/>
      <c r="G139" s="87"/>
      <c r="H139" s="87"/>
      <c r="I139" s="87"/>
      <c r="J139" s="87"/>
    </row>
    <row r="140" spans="1:13" x14ac:dyDescent="0.2">
      <c r="A140" s="87"/>
      <c r="B140" s="87"/>
      <c r="C140" s="87"/>
      <c r="D140" s="87"/>
      <c r="E140" s="87"/>
      <c r="F140" s="87"/>
      <c r="G140" s="87"/>
      <c r="H140" s="87"/>
      <c r="I140" s="87"/>
      <c r="J140" s="87"/>
    </row>
    <row r="141" spans="1:13" x14ac:dyDescent="0.2">
      <c r="A141" s="87"/>
      <c r="B141" s="87"/>
      <c r="C141" s="87"/>
      <c r="D141" s="87"/>
      <c r="E141" s="87"/>
      <c r="F141" s="87"/>
      <c r="G141" s="87"/>
      <c r="H141" s="87"/>
      <c r="I141" s="87"/>
      <c r="J141" s="87"/>
    </row>
    <row r="142" spans="1:13" x14ac:dyDescent="0.2">
      <c r="A142" s="87"/>
      <c r="B142" s="87"/>
      <c r="C142" s="87"/>
      <c r="D142" s="87"/>
      <c r="E142" s="87"/>
      <c r="F142" s="87"/>
      <c r="G142" s="87"/>
      <c r="H142" s="87"/>
      <c r="I142" s="87"/>
      <c r="J142" s="87"/>
    </row>
    <row r="143" spans="1:13" x14ac:dyDescent="0.2">
      <c r="A143" s="87"/>
      <c r="B143" s="87"/>
      <c r="C143" s="87"/>
      <c r="D143" s="87"/>
      <c r="E143" s="87"/>
      <c r="F143" s="87"/>
      <c r="G143" s="87"/>
      <c r="H143" s="87"/>
      <c r="I143" s="87"/>
      <c r="J143" s="87"/>
    </row>
    <row r="144" spans="1:13" x14ac:dyDescent="0.2">
      <c r="A144" s="87"/>
      <c r="B144" s="87"/>
      <c r="C144" s="87"/>
      <c r="D144" s="87"/>
      <c r="E144" s="87"/>
      <c r="F144" s="87"/>
      <c r="G144" s="87"/>
      <c r="H144" s="87"/>
      <c r="I144" s="87"/>
      <c r="J144" s="87"/>
    </row>
    <row r="145" spans="1:10" x14ac:dyDescent="0.2">
      <c r="A145" s="87"/>
      <c r="B145" s="87"/>
      <c r="C145" s="87"/>
      <c r="D145" s="87"/>
      <c r="E145" s="87"/>
      <c r="F145" s="87"/>
      <c r="G145" s="87"/>
      <c r="H145" s="87"/>
      <c r="I145" s="87"/>
      <c r="J145" s="87"/>
    </row>
    <row r="146" spans="1:10" x14ac:dyDescent="0.2">
      <c r="A146" s="87"/>
      <c r="B146" s="87"/>
      <c r="C146" s="87"/>
      <c r="D146" s="87"/>
      <c r="E146" s="87"/>
      <c r="F146" s="87"/>
      <c r="G146" s="87"/>
      <c r="H146" s="87"/>
      <c r="I146" s="87"/>
      <c r="J146" s="87"/>
    </row>
    <row r="147" spans="1:10" x14ac:dyDescent="0.2">
      <c r="A147" s="87"/>
      <c r="B147" s="87"/>
      <c r="C147" s="87"/>
      <c r="D147" s="87"/>
      <c r="E147" s="87"/>
      <c r="F147" s="87"/>
      <c r="G147" s="87"/>
      <c r="H147" s="87"/>
      <c r="I147" s="87"/>
      <c r="J147" s="87"/>
    </row>
    <row r="148" spans="1:10" x14ac:dyDescent="0.2">
      <c r="A148" s="87"/>
      <c r="B148" s="87"/>
      <c r="C148" s="87"/>
      <c r="D148" s="87"/>
      <c r="E148" s="87"/>
      <c r="F148" s="87"/>
      <c r="G148" s="87"/>
      <c r="H148" s="87"/>
      <c r="I148" s="87"/>
      <c r="J148" s="87"/>
    </row>
    <row r="149" spans="1:10" x14ac:dyDescent="0.2">
      <c r="A149" s="87"/>
      <c r="B149" s="87"/>
      <c r="C149" s="87"/>
      <c r="D149" s="87"/>
      <c r="E149" s="87"/>
      <c r="F149" s="87"/>
      <c r="G149" s="87"/>
      <c r="H149" s="87"/>
      <c r="I149" s="87"/>
      <c r="J149" s="87"/>
    </row>
    <row r="150" spans="1:10" x14ac:dyDescent="0.2">
      <c r="A150" s="87"/>
      <c r="B150" s="87"/>
      <c r="C150" s="87"/>
      <c r="D150" s="87"/>
      <c r="E150" s="87"/>
      <c r="F150" s="87"/>
      <c r="G150" s="87"/>
      <c r="H150" s="87"/>
      <c r="I150" s="87"/>
      <c r="J150" s="87"/>
    </row>
    <row r="151" spans="1:10" x14ac:dyDescent="0.2">
      <c r="A151" s="87"/>
      <c r="B151" s="87"/>
      <c r="C151" s="87"/>
      <c r="D151" s="87"/>
      <c r="E151" s="87"/>
      <c r="F151" s="87"/>
      <c r="G151" s="87"/>
      <c r="H151" s="87"/>
      <c r="I151" s="87"/>
      <c r="J151" s="87"/>
    </row>
    <row r="152" spans="1:10" x14ac:dyDescent="0.2">
      <c r="A152" s="87"/>
      <c r="B152" s="87"/>
      <c r="C152" s="87"/>
      <c r="D152" s="87"/>
      <c r="E152" s="87"/>
      <c r="F152" s="87"/>
      <c r="G152" s="87"/>
      <c r="H152" s="87"/>
      <c r="I152" s="87"/>
      <c r="J152" s="87"/>
    </row>
    <row r="153" spans="1:10" x14ac:dyDescent="0.2">
      <c r="A153" s="87"/>
      <c r="B153" s="87"/>
      <c r="C153" s="87"/>
      <c r="D153" s="87"/>
      <c r="E153" s="87"/>
      <c r="F153" s="87"/>
      <c r="G153" s="87"/>
      <c r="H153" s="87"/>
      <c r="I153" s="87"/>
      <c r="J153" s="87"/>
    </row>
    <row r="154" spans="1:10" x14ac:dyDescent="0.2">
      <c r="A154" s="87"/>
      <c r="B154" s="87"/>
      <c r="C154" s="87"/>
      <c r="D154" s="87"/>
      <c r="E154" s="87"/>
      <c r="F154" s="87"/>
      <c r="G154" s="87"/>
      <c r="H154" s="87"/>
      <c r="I154" s="87"/>
      <c r="J154" s="87"/>
    </row>
    <row r="155" spans="1:10" x14ac:dyDescent="0.2">
      <c r="A155" s="87"/>
      <c r="B155" s="87"/>
      <c r="C155" s="87"/>
      <c r="D155" s="87"/>
      <c r="E155" s="87"/>
      <c r="F155" s="87"/>
      <c r="G155" s="87"/>
      <c r="H155" s="87"/>
      <c r="I155" s="87"/>
      <c r="J155" s="87"/>
    </row>
    <row r="156" spans="1:10" x14ac:dyDescent="0.2">
      <c r="A156" s="87"/>
      <c r="B156" s="87"/>
      <c r="C156" s="87"/>
      <c r="D156" s="87"/>
      <c r="E156" s="87"/>
      <c r="F156" s="87"/>
      <c r="G156" s="87"/>
      <c r="H156" s="87"/>
      <c r="I156" s="87"/>
      <c r="J156" s="87"/>
    </row>
    <row r="157" spans="1:10" x14ac:dyDescent="0.2">
      <c r="A157" s="87"/>
      <c r="B157" s="87"/>
      <c r="C157" s="87"/>
      <c r="D157" s="87"/>
      <c r="E157" s="87"/>
      <c r="F157" s="87"/>
      <c r="G157" s="87"/>
      <c r="H157" s="87"/>
      <c r="I157" s="87"/>
      <c r="J157" s="87"/>
    </row>
    <row r="158" spans="1:10" x14ac:dyDescent="0.2">
      <c r="A158" s="87"/>
      <c r="B158" s="87"/>
      <c r="C158" s="87"/>
      <c r="D158" s="87"/>
      <c r="E158" s="87"/>
      <c r="F158" s="87"/>
      <c r="G158" s="87"/>
      <c r="H158" s="87"/>
      <c r="I158" s="87"/>
      <c r="J158" s="87"/>
    </row>
    <row r="159" spans="1:10" x14ac:dyDescent="0.2">
      <c r="A159" s="87"/>
      <c r="B159" s="87"/>
      <c r="C159" s="87"/>
      <c r="D159" s="87"/>
      <c r="E159" s="87"/>
      <c r="F159" s="87"/>
      <c r="G159" s="87"/>
      <c r="H159" s="87"/>
      <c r="I159" s="87"/>
      <c r="J159" s="87"/>
    </row>
    <row r="160" spans="1:10" x14ac:dyDescent="0.2">
      <c r="A160" s="87"/>
      <c r="B160" s="87"/>
      <c r="C160" s="87"/>
      <c r="D160" s="87"/>
      <c r="E160" s="87"/>
      <c r="F160" s="87"/>
      <c r="G160" s="87"/>
      <c r="H160" s="87"/>
      <c r="I160" s="87"/>
      <c r="J160" s="87"/>
    </row>
    <row r="161" spans="1:10" x14ac:dyDescent="0.2">
      <c r="A161" s="87"/>
      <c r="B161" s="87"/>
      <c r="C161" s="87"/>
      <c r="D161" s="87"/>
      <c r="E161" s="87"/>
      <c r="F161" s="87"/>
      <c r="G161" s="87"/>
      <c r="H161" s="87"/>
      <c r="I161" s="87"/>
      <c r="J161" s="87"/>
    </row>
  </sheetData>
  <sheetProtection sheet="1" objects="1" scenarios="1" formatCells="0"/>
  <mergeCells count="41">
    <mergeCell ref="M58:M66"/>
    <mergeCell ref="K76:K81"/>
    <mergeCell ref="K82:K89"/>
    <mergeCell ref="K90:K105"/>
    <mergeCell ref="L30:L45"/>
    <mergeCell ref="L46:L57"/>
    <mergeCell ref="L58:L66"/>
    <mergeCell ref="L67:L75"/>
    <mergeCell ref="L76:L81"/>
    <mergeCell ref="L82:L89"/>
    <mergeCell ref="L90:L105"/>
    <mergeCell ref="K2:K29"/>
    <mergeCell ref="K30:K45"/>
    <mergeCell ref="K46:K57"/>
    <mergeCell ref="K58:K66"/>
    <mergeCell ref="K67:K75"/>
    <mergeCell ref="A127:J127"/>
    <mergeCell ref="A128:J128"/>
    <mergeCell ref="A129:J129"/>
    <mergeCell ref="A130:J130"/>
    <mergeCell ref="A131:J131"/>
    <mergeCell ref="A122:J122"/>
    <mergeCell ref="A123:J123"/>
    <mergeCell ref="A124:J124"/>
    <mergeCell ref="A125:J125"/>
    <mergeCell ref="A126:J126"/>
    <mergeCell ref="A117:J117"/>
    <mergeCell ref="A118:J118"/>
    <mergeCell ref="A119:J119"/>
    <mergeCell ref="A120:J120"/>
    <mergeCell ref="A121:J121"/>
    <mergeCell ref="A112:J112"/>
    <mergeCell ref="A113:J113"/>
    <mergeCell ref="A114:J114"/>
    <mergeCell ref="A115:J115"/>
    <mergeCell ref="A116:J116"/>
    <mergeCell ref="A107:J107"/>
    <mergeCell ref="A108:J108"/>
    <mergeCell ref="A109:J109"/>
    <mergeCell ref="A110:J110"/>
    <mergeCell ref="A111:J111"/>
  </mergeCells>
  <phoneticPr fontId="43" type="noConversion"/>
  <dataValidations count="8">
    <dataValidation allowBlank="1" showInputMessage="1" showErrorMessage="1" promptTitle="阔剑地雷" prompt="这种武器的弹道是密集的射束流，其杀伤范围为120度。" sqref="A103" xr:uid="{00000000-0002-0000-0300-000000000000}"/>
    <dataValidation allowBlank="1" showInputMessage="1" showErrorMessage="1" promptTitle="炸药筒和手雷" prompt="每枚对3码之内的物体造成4D10点伤害，（超过3码且在）6码之内的造成2D10点伤害，（超过6码且在）9码之内的造成1D10点伤害。" sqref="A93 A97" xr:uid="{00000000-0002-0000-0300-000001000000}"/>
    <dataValidation allowBlank="1" showInputMessage="1" showErrorMessage="1" promptTitle="绞索" prompt="目标需要用一个战技摆脱，否则每轮受到1D6点伤害。只对人类和相近的对手有效。" sqref="A11" xr:uid="{00000000-0002-0000-0300-000002000000}"/>
    <dataValidation allowBlank="1" showInputMessage="1" showErrorMessage="1" promptTitle="莫兰上校的气动步枪" prompt="靠压缩空气发射，不需要火药，因而比较安静。" sqref="A50" xr:uid="{00000000-0002-0000-0300-000003000000}"/>
    <dataValidation allowBlank="1" showInputMessage="1" showErrorMessage="1" promptTitle="催泪瓦斯" prompt="至近攻击规则无效；目标须通过一个DEX五分之一的检定否则暂时目盲。只对人类和相近的对手有效。" sqref="A17" xr:uid="{00000000-0002-0000-0300-000004000000}"/>
    <dataValidation allowBlank="1" showInputMessage="1" showErrorMessage="1" promptTitle="速射机枪" prompt="装在直升机上的加特林机枪。要不经过安装直接使用，使用者必须达到体格2。" sqref="A87" xr:uid="{00000000-0002-0000-0300-000005000000}"/>
    <dataValidation allowBlank="1" showInputMessage="1" showErrorMessage="1" promptTitle="电击枪" prompt="仅对体格2及以下的目标有效，目标在1D6回合内不能行动（或KP 决定)。" sqref="A26:A27" xr:uid="{00000000-0002-0000-0300-000006000000}"/>
    <dataValidation allowBlank="1" showInputMessage="1" showErrorMessage="1" promptTitle="电锯" prompt="非常难操作的武器。大失败概率加倍；大失败的情况非常糟糕，可能会锁住使用者的头肩，或者直接切向他们的腿脚，而对使用者造成2D8点伤害。或者链条会断裂并缠在使用者的躯干上（2D8伤害)。故障值可能导致链锯的电机停转、锯条堵塞或脱链。受到链锯的重伤会随机丧失一条肢体。" sqref="A6" xr:uid="{00000000-0002-0000-0300-000007000000}"/>
  </dataValidations>
  <pageMargins left="0.75" right="0.75" top="1" bottom="1" header="0.51180555555555596" footer="0.5118055555555559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V36"/>
  <sheetViews>
    <sheetView showGridLines="0" topLeftCell="A10" workbookViewId="0">
      <selection activeCell="B35" sqref="B35"/>
    </sheetView>
  </sheetViews>
  <sheetFormatPr defaultColWidth="9" defaultRowHeight="16.5" x14ac:dyDescent="0.2"/>
  <cols>
    <col min="1" max="1" width="8.25" style="13" customWidth="1"/>
    <col min="2" max="2" width="13" style="13" customWidth="1"/>
    <col min="3" max="10" width="8.25" style="13" customWidth="1"/>
    <col min="11" max="11" width="11.25" style="13" customWidth="1"/>
    <col min="12" max="256" width="8.25" style="13" customWidth="1"/>
  </cols>
  <sheetData>
    <row r="1" spans="1:16" x14ac:dyDescent="0.2">
      <c r="A1" s="679" t="s">
        <v>1460</v>
      </c>
      <c r="B1" s="679"/>
      <c r="C1" s="679"/>
      <c r="D1" s="679"/>
      <c r="E1" s="679"/>
      <c r="F1" s="679"/>
      <c r="G1" s="679"/>
      <c r="H1" s="679"/>
      <c r="I1" s="679"/>
      <c r="J1" s="679"/>
      <c r="K1" s="679"/>
      <c r="L1" s="679"/>
      <c r="M1" s="679"/>
      <c r="N1" s="679"/>
      <c r="O1" s="679"/>
      <c r="P1" s="679"/>
    </row>
    <row r="2" spans="1:16" s="12" customFormat="1" x14ac:dyDescent="0.2">
      <c r="B2" s="680" t="s">
        <v>1461</v>
      </c>
      <c r="C2" s="680"/>
      <c r="E2" s="360" t="s">
        <v>1462</v>
      </c>
      <c r="F2" s="362"/>
      <c r="H2" s="360" t="s">
        <v>119</v>
      </c>
      <c r="I2" s="362"/>
      <c r="K2" s="360" t="s">
        <v>1463</v>
      </c>
      <c r="L2" s="362"/>
      <c r="N2" s="360" t="s">
        <v>1464</v>
      </c>
      <c r="O2" s="362"/>
    </row>
    <row r="3" spans="1:16" x14ac:dyDescent="0.2">
      <c r="B3" s="54" t="s">
        <v>1465</v>
      </c>
      <c r="C3" s="54" t="s">
        <v>1466</v>
      </c>
      <c r="E3" s="15" t="s">
        <v>1465</v>
      </c>
      <c r="F3" s="23" t="s">
        <v>1466</v>
      </c>
      <c r="H3" s="15" t="s">
        <v>1465</v>
      </c>
      <c r="I3" s="23" t="s">
        <v>1466</v>
      </c>
      <c r="K3" s="15" t="s">
        <v>1465</v>
      </c>
      <c r="L3" s="23" t="s">
        <v>1466</v>
      </c>
      <c r="N3" s="15" t="s">
        <v>1465</v>
      </c>
      <c r="O3" s="23" t="s">
        <v>1466</v>
      </c>
    </row>
    <row r="4" spans="1:16" x14ac:dyDescent="0.2">
      <c r="B4" s="55" t="s">
        <v>69</v>
      </c>
      <c r="C4" s="55">
        <v>5</v>
      </c>
      <c r="E4" s="17" t="s">
        <v>1467</v>
      </c>
      <c r="F4" s="57">
        <v>1</v>
      </c>
      <c r="H4" s="17" t="s">
        <v>1115</v>
      </c>
      <c r="I4" s="57">
        <v>5</v>
      </c>
      <c r="K4" s="17" t="s">
        <v>1253</v>
      </c>
      <c r="L4" s="57">
        <v>25</v>
      </c>
      <c r="N4" s="17" t="s">
        <v>1402</v>
      </c>
      <c r="O4" s="57">
        <v>1</v>
      </c>
    </row>
    <row r="5" spans="1:16" x14ac:dyDescent="0.2">
      <c r="B5" s="56" t="s">
        <v>1036</v>
      </c>
      <c r="C5" s="56">
        <v>5</v>
      </c>
      <c r="E5" s="18" t="s">
        <v>1072</v>
      </c>
      <c r="F5" s="58">
        <v>1</v>
      </c>
      <c r="H5" s="18" t="s">
        <v>1124</v>
      </c>
      <c r="I5" s="58">
        <v>10</v>
      </c>
      <c r="K5" s="18" t="s">
        <v>1350</v>
      </c>
      <c r="L5" s="58">
        <v>15</v>
      </c>
      <c r="N5" s="18" t="s">
        <v>1088</v>
      </c>
      <c r="O5" s="58">
        <v>1</v>
      </c>
    </row>
    <row r="6" spans="1:16" x14ac:dyDescent="0.2">
      <c r="B6" s="55" t="s">
        <v>1023</v>
      </c>
      <c r="C6" s="55">
        <v>5</v>
      </c>
      <c r="E6" s="17" t="s">
        <v>1468</v>
      </c>
      <c r="F6" s="57">
        <v>1</v>
      </c>
      <c r="H6" s="17" t="s">
        <v>98</v>
      </c>
      <c r="I6" s="57">
        <v>25</v>
      </c>
      <c r="K6" s="17" t="s">
        <v>1102</v>
      </c>
      <c r="L6" s="57">
        <v>15</v>
      </c>
      <c r="N6" s="17" t="s">
        <v>1469</v>
      </c>
      <c r="O6" s="57">
        <v>1</v>
      </c>
    </row>
    <row r="7" spans="1:16" x14ac:dyDescent="0.2">
      <c r="B7" s="56" t="s">
        <v>1022</v>
      </c>
      <c r="C7" s="56">
        <v>5</v>
      </c>
      <c r="E7" s="18" t="s">
        <v>1070</v>
      </c>
      <c r="F7" s="58">
        <v>10</v>
      </c>
      <c r="H7" s="18" t="s">
        <v>1146</v>
      </c>
      <c r="I7" s="58">
        <v>15</v>
      </c>
      <c r="K7" s="18" t="s">
        <v>1428</v>
      </c>
      <c r="L7" s="58">
        <v>10</v>
      </c>
      <c r="N7" s="18" t="s">
        <v>1410</v>
      </c>
      <c r="O7" s="58">
        <v>1</v>
      </c>
    </row>
    <row r="8" spans="1:16" x14ac:dyDescent="0.2">
      <c r="B8" s="55" t="s">
        <v>1019</v>
      </c>
      <c r="C8" s="55">
        <v>5</v>
      </c>
      <c r="E8" s="17" t="s">
        <v>1470</v>
      </c>
      <c r="F8" s="57">
        <v>1</v>
      </c>
      <c r="H8" s="17" t="s">
        <v>1180</v>
      </c>
      <c r="I8" s="57">
        <v>20</v>
      </c>
      <c r="K8" s="17" t="s">
        <v>1366</v>
      </c>
      <c r="L8" s="57">
        <v>10</v>
      </c>
      <c r="N8" s="17" t="s">
        <v>1089</v>
      </c>
      <c r="O8" s="57">
        <v>1</v>
      </c>
    </row>
    <row r="9" spans="1:16" x14ac:dyDescent="0.2">
      <c r="B9" s="56" t="s">
        <v>1030</v>
      </c>
      <c r="C9" s="56">
        <v>5</v>
      </c>
      <c r="E9" s="18" t="s">
        <v>1471</v>
      </c>
      <c r="F9" s="58">
        <v>1</v>
      </c>
      <c r="H9" s="18" t="s">
        <v>1143</v>
      </c>
      <c r="I9" s="58">
        <v>15</v>
      </c>
      <c r="K9" s="18" t="s">
        <v>103</v>
      </c>
      <c r="L9" s="58">
        <v>20</v>
      </c>
      <c r="N9" s="20" t="s">
        <v>112</v>
      </c>
      <c r="O9" s="61">
        <v>5</v>
      </c>
    </row>
    <row r="10" spans="1:16" x14ac:dyDescent="0.2">
      <c r="B10" s="55" t="s">
        <v>1472</v>
      </c>
      <c r="C10" s="55">
        <v>5</v>
      </c>
      <c r="E10" s="17" t="s">
        <v>94</v>
      </c>
      <c r="F10" s="57">
        <v>1</v>
      </c>
      <c r="H10" s="17" t="s">
        <v>1164</v>
      </c>
      <c r="I10" s="57">
        <v>10</v>
      </c>
      <c r="K10" s="59" t="s">
        <v>1392</v>
      </c>
      <c r="L10" s="60">
        <v>10</v>
      </c>
    </row>
    <row r="11" spans="1:16" x14ac:dyDescent="0.2">
      <c r="B11" s="56" t="s">
        <v>1033</v>
      </c>
      <c r="C11" s="56">
        <v>5</v>
      </c>
      <c r="E11" s="18" t="s">
        <v>1473</v>
      </c>
      <c r="F11" s="58">
        <v>1</v>
      </c>
      <c r="H11" s="20" t="s">
        <v>1053</v>
      </c>
      <c r="I11" s="61">
        <v>20</v>
      </c>
    </row>
    <row r="12" spans="1:16" x14ac:dyDescent="0.2">
      <c r="B12" s="55" t="s">
        <v>1474</v>
      </c>
      <c r="C12" s="55">
        <v>5</v>
      </c>
      <c r="E12" s="17" t="s">
        <v>1475</v>
      </c>
      <c r="F12" s="57">
        <v>1</v>
      </c>
    </row>
    <row r="13" spans="1:16" x14ac:dyDescent="0.2">
      <c r="B13" s="56" t="s">
        <v>1476</v>
      </c>
      <c r="C13" s="56">
        <v>5</v>
      </c>
      <c r="E13" s="18" t="s">
        <v>1477</v>
      </c>
      <c r="F13" s="58">
        <v>1</v>
      </c>
    </row>
    <row r="14" spans="1:16" x14ac:dyDescent="0.2">
      <c r="B14" s="55" t="s">
        <v>1018</v>
      </c>
      <c r="C14" s="55">
        <v>5</v>
      </c>
      <c r="E14" s="17" t="s">
        <v>1478</v>
      </c>
      <c r="F14" s="57">
        <v>1</v>
      </c>
    </row>
    <row r="15" spans="1:16" x14ac:dyDescent="0.2">
      <c r="B15" s="56" t="s">
        <v>1024</v>
      </c>
      <c r="C15" s="56">
        <v>5</v>
      </c>
      <c r="E15" s="18" t="s">
        <v>1479</v>
      </c>
      <c r="F15" s="58">
        <v>1</v>
      </c>
    </row>
    <row r="16" spans="1:16" x14ac:dyDescent="0.2">
      <c r="B16" s="55" t="s">
        <v>1038</v>
      </c>
      <c r="C16" s="55">
        <v>5</v>
      </c>
      <c r="E16" s="59" t="s">
        <v>1480</v>
      </c>
      <c r="F16" s="60">
        <v>1</v>
      </c>
    </row>
    <row r="17" spans="2:3" x14ac:dyDescent="0.2">
      <c r="B17" s="56" t="s">
        <v>1481</v>
      </c>
      <c r="C17" s="56">
        <v>5</v>
      </c>
    </row>
    <row r="18" spans="2:3" x14ac:dyDescent="0.2">
      <c r="B18" s="55" t="s">
        <v>1482</v>
      </c>
      <c r="C18" s="55">
        <v>5</v>
      </c>
    </row>
    <row r="19" spans="2:3" x14ac:dyDescent="0.2">
      <c r="B19" s="56" t="s">
        <v>1026</v>
      </c>
      <c r="C19" s="56">
        <v>5</v>
      </c>
    </row>
    <row r="20" spans="2:3" x14ac:dyDescent="0.2">
      <c r="B20" s="55" t="s">
        <v>1483</v>
      </c>
      <c r="C20" s="55">
        <v>5</v>
      </c>
    </row>
    <row r="21" spans="2:3" x14ac:dyDescent="0.2">
      <c r="B21" s="56" t="s">
        <v>1484</v>
      </c>
      <c r="C21" s="56">
        <v>5</v>
      </c>
    </row>
    <row r="22" spans="2:3" x14ac:dyDescent="0.2">
      <c r="B22" s="55" t="s">
        <v>1032</v>
      </c>
      <c r="C22" s="55">
        <v>5</v>
      </c>
    </row>
    <row r="23" spans="2:3" x14ac:dyDescent="0.2">
      <c r="B23" s="56" t="s">
        <v>1485</v>
      </c>
      <c r="C23" s="56">
        <v>5</v>
      </c>
    </row>
    <row r="24" spans="2:3" x14ac:dyDescent="0.2">
      <c r="B24" s="55" t="s">
        <v>1486</v>
      </c>
      <c r="C24" s="55">
        <v>5</v>
      </c>
    </row>
    <row r="25" spans="2:3" x14ac:dyDescent="0.2">
      <c r="B25" s="56" t="s">
        <v>1043</v>
      </c>
      <c r="C25" s="56">
        <v>5</v>
      </c>
    </row>
    <row r="26" spans="2:3" x14ac:dyDescent="0.2">
      <c r="B26" s="55" t="s">
        <v>1487</v>
      </c>
      <c r="C26" s="55">
        <v>5</v>
      </c>
    </row>
    <row r="27" spans="2:3" x14ac:dyDescent="0.2">
      <c r="B27" s="56" t="s">
        <v>1031</v>
      </c>
      <c r="C27" s="56">
        <v>5</v>
      </c>
    </row>
    <row r="28" spans="2:3" x14ac:dyDescent="0.2">
      <c r="B28" s="55" t="s">
        <v>1488</v>
      </c>
      <c r="C28" s="55">
        <v>5</v>
      </c>
    </row>
    <row r="29" spans="2:3" x14ac:dyDescent="0.2">
      <c r="B29" s="56" t="s">
        <v>1489</v>
      </c>
      <c r="C29" s="56">
        <v>5</v>
      </c>
    </row>
    <row r="30" spans="2:3" x14ac:dyDescent="0.2">
      <c r="B30" s="55" t="s">
        <v>1490</v>
      </c>
      <c r="C30" s="55">
        <v>5</v>
      </c>
    </row>
    <row r="31" spans="2:3" x14ac:dyDescent="0.2">
      <c r="B31" s="56" t="s">
        <v>1028</v>
      </c>
      <c r="C31" s="56">
        <v>5</v>
      </c>
    </row>
    <row r="32" spans="2:3" x14ac:dyDescent="0.2">
      <c r="B32" s="55" t="s">
        <v>1039</v>
      </c>
      <c r="C32" s="55">
        <v>5</v>
      </c>
    </row>
    <row r="33" spans="2:3" x14ac:dyDescent="0.2">
      <c r="B33" s="56" t="s">
        <v>1040</v>
      </c>
      <c r="C33" s="56">
        <v>5</v>
      </c>
    </row>
    <row r="34" spans="2:3" x14ac:dyDescent="0.2">
      <c r="B34" s="55" t="s">
        <v>1491</v>
      </c>
      <c r="C34" s="55">
        <v>5</v>
      </c>
    </row>
    <row r="35" spans="2:3" x14ac:dyDescent="0.2">
      <c r="B35" s="56" t="s">
        <v>1034</v>
      </c>
      <c r="C35" s="56">
        <v>5</v>
      </c>
    </row>
    <row r="36" spans="2:3" x14ac:dyDescent="0.2">
      <c r="B36" s="55" t="s">
        <v>1492</v>
      </c>
      <c r="C36" s="55">
        <v>5</v>
      </c>
    </row>
  </sheetData>
  <sheetProtection formatCells="0" formatColumns="0" formatRows="0" insertColumns="0" insertRows="0" insertHyperlinks="0" deleteColumns="0" deleteRows="0" sort="0"/>
  <mergeCells count="6">
    <mergeCell ref="A1:P1"/>
    <mergeCell ref="B2:C2"/>
    <mergeCell ref="E2:F2"/>
    <mergeCell ref="H2:I2"/>
    <mergeCell ref="K2:L2"/>
    <mergeCell ref="N2:O2"/>
  </mergeCells>
  <phoneticPr fontId="43" type="noConversion"/>
  <dataValidations count="51">
    <dataValidation allowBlank="1" showInputMessage="1" showErrorMessage="1" promptTitle="Geomantic Omen (05%)" prompt="风水是一门很神奇的技艺。风水本为相地之术，即临场校察地理的方法，也叫地相、古称堪舆术。可以使用查看罗盘等风水工具来得知住宅基地、坟地等的自然形势的方位格局，以辨凶吉。如果迷路，或许也能凭此逃出生天。（该技能KP暗骰）" sqref="B26" xr:uid="{00000000-0002-0000-0400-000000000000}"/>
    <dataValidation allowBlank="1" showInputMessage="1" showErrorMessage="1" promptTitle="Meteorology (01%)" prompt="这是门关于大气的科学研究，包括天气系统和形态，以及大气现象。使用这技能可以判断长期的天气形态以及对其影响进行预报，例如雨、雪以及雾。" sqref="E15" xr:uid="{00000000-0002-0000-0400-000001000000}"/>
    <dataValidation allowBlank="1" showInputMessage="1" showErrorMessage="1" promptTitle="Literature (05%)" prompt="使用者可以根据所学习的程度跳出相应的舞蹈。越难的舞蹈鉴定遇难。比如冰上华尔兹，可能就得进行联合鉴定才能成功。该技能适用RP，请自行扮演。" sqref="B16" xr:uid="{00000000-0002-0000-0400-000002000000}"/>
    <dataValidation allowBlank="1" showInputMessage="1" showErrorMessage="1" promptTitle="Engineering (01%)" prompt="尽管严格上来说这并不是科学，但是为了方便归到了这里。科学是与辨认特定的现象相关（通过观察和记录）。然而工程学将这些发现利用起来进行实际利用，例如机器，结构，以及材料。" sqref="E14" xr:uid="{00000000-0002-0000-0400-000003000000}"/>
    <dataValidation allowBlank="1" showInputMessage="1" showErrorMessage="1" promptTitle="Submachine Gun (15%)" prompt="用于发射任何一把机械手枪或是半机枪；也包括使用连发的突击步枪。" sqref="K5" xr:uid="{00000000-0002-0000-0400-000004000000}"/>
    <dataValidation allowBlank="1" showInputMessage="1" showErrorMessage="1" promptTitle="Pharmacy (01%)" prompt="关于化学复合物以及它们的在有机生命体上的效果的研究。传统上来说，这包括药物的配方、创造以及施用。这个技能的应用在与确认药物被安全以及有效地使用。" sqref="E10" xr:uid="{00000000-0002-0000-0400-000005000000}"/>
    <dataValidation allowBlank="1" showInputMessage="1" showErrorMessage="1" promptTitle="Architecture (05%)" prompt="使用者可以通过建筑鉴定了解某栋建筑的基本构造。也可以通过建筑对房屋进行修缮维护，比如添瓦加砖铺地板，刷墙壁纸两不闲。" sqref="B14" xr:uid="{00000000-0002-0000-0400-000006000000}"/>
    <dataValidation allowBlank="1" showInputMessage="1" showErrorMessage="1" promptTitle="Sculpture (05%)" prompt="使用者可以以雕塑为生，也可以通过一个困难以上鉴定来进行速刻。通过一个普通鉴定能了解到某些雕塑的诞生过程以及他的材质。当然，有时候你也可以大开脑洞凿个中空的雕塑做点什么？" sqref="B24" xr:uid="{00000000-0002-0000-0400-000007000000}"/>
    <dataValidation allowBlank="1" showInputMessage="1" showErrorMessage="1" promptTitle="Animal Handling (05%)" prompt="命令以及训练已驯化动物去完成一些简单任务的技能。这个技能最常用于狗上，但也包括鸟、猫、猴子以及其他（取决于KP的判断）。至于对动物的骑乘，例如马或者骆驼，则要用骑术技能来进行行动以及操控这些坐骑。" sqref="N9" xr:uid="{00000000-0002-0000-0400-000008000000}"/>
    <dataValidation allowBlank="1" showInputMessage="1" showErrorMessage="1" promptTitle="Zoology (01%)" prompt="对专门联系到动物王国的生物学的研究，包括仍存在以及灭绝动物的生态结构，进化，分类，行为习性，以及分布。使用这技能来从动物与环境的互动（脚印，兽粪，痕迹等等），行为举止，以及区域特点上辨认出其物种。" sqref="E12" xr:uid="{00000000-0002-0000-0400-000009000000}"/>
    <dataValidation allowBlank="1" showInputMessage="1" showErrorMessage="1" promptTitle="Spear (20%)" prompt="长矛和鱼叉。如果拿来投掷，使用投掷技能。" sqref="H11" xr:uid="{00000000-0002-0000-0400-00000A000000}"/>
    <dataValidation allowBlank="1" showInputMessage="1" showErrorMessage="1" promptTitle="Heavy Weapons (10%)" prompt="用于榴弹发射器、反坦克火箭等。" sqref="K10" xr:uid="{00000000-0002-0000-0400-00000B000000}"/>
    <dataValidation allowBlank="1" showInputMessage="1" showErrorMessage="1" promptTitle="Physics (01%)" prompt="使调查员能够理论上了解压力、材料、运动、磁力、电力、光学、辐射和相关的现象，以及给予一定的能力来构建实验器材来验证想法。对于知识的了解程度取决于所在的年代。" sqref="E9" xr:uid="{00000000-0002-0000-0400-00000C000000}"/>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xr:uid="{00000000-0002-0000-0400-00000D000000}"/>
    <dataValidation allowBlank="1" showInputMessage="1" showErrorMessage="1" promptTitle="Flail (10%)" prompt="双节棍、流星锤和其他中世纪武器。" sqref="H10" xr:uid="{00000000-0002-0000-0400-00000E000000}"/>
    <dataValidation allowBlank="1" showInputMessage="1" showErrorMessage="1" promptTitle="Fishing (05%)" prompt="技艺者可以使用鱼竿、鱼叉、渔网等工具进行捕鱼。大成功说不定能钓到美人鱼上钩喔。" sqref="B18" xr:uid="{00000000-0002-0000-0400-00000F000000}"/>
    <dataValidation allowBlank="1" showInputMessage="1" showErrorMessage="1" promptTitle="Cryptography (01%)" prompt="关于由其他人发展出来的用于隐藏对话或者信息内容用的暗码或者密语的研究。这技能使调查员能够辨认、创造以及破译暗码。破译一个暗码可能会是一个漫长的工作，通常需要很长时间的调查研究以及大量的演算处理。" sqref="E13" xr:uid="{00000000-0002-0000-0400-000010000000}"/>
    <dataValidation allowBlank="1" showInputMessage="1" showErrorMessage="1" promptTitle="Handgun (20%)" prompt="用来使用所有的类似于手枪的火器，当进行非连续的射击使用手枪技能。对于现代全自动手枪，当使用连射时，用冲锋枪的技能进行判定。" sqref="K9" xr:uid="{00000000-0002-0000-0400-000011000000}"/>
    <dataValidation allowBlank="1" showInputMessage="1" showErrorMessage="1" promptTitle="Sewing (05%)" prompt="裁缝可以使用针或者缝纫机将布匹丝绸缝纫成某件布制品，根据成品所需难度提高鉴定难度。比如双面绣，建议极难，除非是一脉单传。有缝自有裁，也可以使用剪刀等工具对物品进行裁切。当然，超出剪刀等工具的范围就不适用该技能。" sqref="B12" xr:uid="{00000000-0002-0000-0400-000012000000}"/>
    <dataValidation allowBlank="1" showInputMessage="1" showErrorMessage="1" promptTitle="Forensic(01%)" prompt="对于证据的分析和检定的研究。通常与犯罪现场调查（检验指纹、DNA、头发以及体液）和实验室工作相联系，以此来确定真相以及为法庭争论提供专业的证人和证据。" sqref="E16" xr:uid="{00000000-0002-0000-0400-000013000000}"/>
    <dataValidation allowBlank="1" showInputMessage="1" showErrorMessage="1" promptTitle="Garrote (15%)" prompt="任意长度的用于锁喉的兵器。被锁喉者必须以战技（Fighting Maneuver ）逃脱，否则每回合会受到1D6伤害。" sqref="H9" xr:uid="{00000000-0002-0000-0400-000014000000}"/>
    <dataValidation allowBlank="1" showInputMessage="1" showErrorMessage="1" promptTitle="Botany (01%)" prompt="关于植物生命的研究，包括物种分类，结构，生长，繁殖，化学特性，进化原理，疾病，以及显微研究。在这技能的帮助下，调查员可以辨认出某种特定植物的特性以及它的具体用处。" sqref="E11" xr:uid="{00000000-0002-0000-0400-000015000000}"/>
    <dataValidation allowBlank="1" showInputMessage="1" showErrorMessage="1" promptTitle="Calligraphy (05%)" prompt="使用者可以使用书法挥斥方遒，力透纸背。如果了解对方的书法习惯的话，可以伪造出近乎一模一样的笔迹。也可以替人写字卖钱养家糊口。书法家的名头也是赚足了眼球的。" sqref="B9" xr:uid="{00000000-0002-0000-0400-000016000000}"/>
    <dataValidation allowBlank="1" showInputMessage="1" showErrorMessage="1" promptTitle="Terracotta (05%)" prompt="使用者可以用来伪造陶瓷器，或者能理解某些陶瓷器的烧制过程。或许在某些时候（荒野求生）能有所帮助吧。" sqref="B23" xr:uid="{00000000-0002-0000-0400-000017000000}"/>
    <dataValidation allowBlank="1" showInputMessage="1" showErrorMessage="1" promptTitle="Whip (05%)" prompt="套牛绳和鞭子。" sqref="H4" xr:uid="{00000000-0002-0000-0400-000018000000}"/>
    <dataValidation allowBlank="1" showInputMessage="1" showErrorMessage="1" promptTitle="Diving (01%)" prompt="使用者接受过在深海游泳的使用以及维持潜水设备的训练，水下导航，合适的下潜配重，以及应对紧急情况的方法。" sqref="N8" xr:uid="{00000000-0002-0000-0400-000019000000}"/>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xr:uid="{00000000-0002-0000-0400-00001A000000}"/>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xr:uid="{00000000-0002-0000-0400-00001B000000}"/>
    <dataValidation allowBlank="1" showInputMessage="1" showErrorMessage="1" promptTitle="Singing (05%)" prompt="唱歌有很多唱法，在选择歌唱的时候请自行选择一种唱法写入背景故事，比如：演歌、歌剧歌唱、流行歌等。如果歌唱失败，会让人恨不得撕烂他的嘴。死亡歌声或许能吓退什么呢？" sqref="B22" xr:uid="{00000000-0002-0000-0400-00001C000000}"/>
    <dataValidation allowBlank="1" showInputMessage="1" showErrorMessage="1" promptTitle="Forgery (05%)" prompt="熟练于细节，使用者可以制作高质量的伪造文档，使它以某人的笔迹写成，制作官僚作风的形式或许可，或者进行卷册的复制。伪造者需要合适的材料（墨水，不同的纸张等）以及想要复制的文档的原件。" sqref="B7" xr:uid="{00000000-0002-0000-0400-00001D000000}"/>
    <dataValidation allowBlank="1" showInputMessage="1" showErrorMessage="1" promptTitle="Sword (20%)" prompt="所有半米长以上的刃器。" sqref="H8" xr:uid="{00000000-0002-0000-0400-00001E000000}"/>
    <dataValidation allowBlank="1" showInputMessage="1" showErrorMessage="1" promptTitle="Mathematics (01%)" prompt="对于数字和逻辑的研究，包括数学理论和应用以及理论上的解决方法设计和推演发展。这技能可能允许使用者辨认非欧几里得几何，解决困难的公式，以及破译复杂的图样或者暗码" sqref="E7" xr:uid="{00000000-0002-0000-0400-00001F000000}"/>
    <dataValidation allowBlank="1" showInputMessage="1" showErrorMessage="1" promptTitle="Artillery (01%)" prompt="这技能呈现出对一些形式的军事训练和经历。使用者具有在战争中操作战地武器的经验。这些武器通常过于巨大以至于无法单人进行操作，并且个人无法再没有工作队支援的情况下使用这武器，或者应当提高难度等级。" sqref="N7" xr:uid="{00000000-0002-0000-0400-000020000000}"/>
    <dataValidation allowBlank="1" showInputMessage="1" showErrorMessage="1" promptTitle="Flamethrower (10%)" prompt="喷射可燃性液体或瓦斯的武器。可以由使用者带着或是安装在交通工具上。" sqref="K7" xr:uid="{00000000-0002-0000-0400-000021000000}"/>
    <dataValidation allowBlank="1" showInputMessage="1" showErrorMessage="1" promptTitle="Chemistry (01%)" prompt="调查员可以创造或者提取复杂的化学复合物，包括简单的炸药，毒药，气体以及酸液，需要至少一天以上并且在合适的设备以及化学药剂的帮助。也可以对一种不明的物质进行分析，如果有这合适的设备以及试剂。" sqref="E5" xr:uid="{00000000-0002-0000-0400-000022000000}"/>
    <dataValidation allowBlank="1" showInputMessage="1" showErrorMessage="1" promptTitle="Bow (15%)" prompt="用于弓、十字弓、中世纪长弓、强力合成弓。" sqref="K6" xr:uid="{00000000-0002-0000-0400-000023000000}"/>
    <dataValidation allowBlank="1" showInputMessage="1" showErrorMessage="1" promptTitle="Acrobatics (05%)" prompt="技艺者可以进行某些杂耍技巧，或者变戏法之类的技巧。可以配合跳跃进行空中动作，配合妙手变魔术等。如果进行跑酷的话也可以使用杂技进行鉴定。在跳楼的时候可以通过该技能代替跳跃来减免伤害。" sqref="B25" xr:uid="{00000000-0002-0000-0400-000024000000}"/>
    <dataValidation allowBlank="1" showInputMessage="1" showErrorMessage="1" promptTitle="Photography (05%)" prompt="包括静止以及运动摄影。这技能允许某人拍摄和修饰清晰的照片，并且强化细节。正常的拍摄不需要鉴定。当想要进行有效的偷拍或者对细节进行捕捉的时候需要进行鉴定。这技能也允许调查员判断照片的真伪，以及拍摄的角度和位置。" sqref="B6" xr:uid="{00000000-0002-0000-0400-000025000000}"/>
    <dataValidation allowBlank="1" showInputMessage="1" showErrorMessage="1" promptTitle="Biology (01%)" prompt="关于生命和存活的有机物的学科，在这技能的帮助下，一个人可能能够研究出能够对抗可怕的克苏鲁神话细菌的疫苗，将自己从能够令人产生幻觉的丛林植物下隔离开来，或者对鲜血以及/或者有机物质进行分析。" sqref="E6" xr:uid="{00000000-0002-0000-0400-000026000000}"/>
    <dataValidation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sqref="N4" xr:uid="{00000000-0002-0000-0400-000027000000}"/>
    <dataValidation allowBlank="1" showInputMessage="1" showErrorMessage="1" promptTitle="Axe (15%)" prompt="使用长柄斧的技能。如果是短柄小斧则使用打架。如果拿来投掷，使用投掷技能。" sqref="H7" xr:uid="{00000000-0002-0000-0400-000028000000}"/>
    <dataValidation allowBlank="1" showInputMessage="1" showErrorMessage="1" promptTitle="Astronomy (01%)" prompt="使调查员可以知道在某个特定的日子或者某个时间时哪颗恒星或者行星的位置，何时彗星和流星雨会出现，以及重要的恒星的名字。这技能同样会提供有关其他世界的生命，银河的存在和结构，以及类似的知识的现代概念。" sqref="E8" xr:uid="{00000000-0002-0000-0400-000029000000}"/>
    <dataValidation allowBlank="1" showInputMessage="1" showErrorMessage="1" promptTitle="Cooking (05%)" prompt="当使用者需要做饭时可以通过该鉴定决定做出的饭菜是否可口。可以通过后期训练担当五星级酒店掌勺大厨。俗话说的好，抓住男人的心先要抓住男人胃。" sqref="B11" xr:uid="{00000000-0002-0000-0400-00002A000000}"/>
    <dataValidation allowBlank="1" showInputMessage="1" showErrorMessage="1" promptTitle="Machine Gun (10%)" prompt="从安装在脚架上的武器进行连发射击的武器。只要是用单发射击，改用步枪技能。在现代，突击步枪、半机枪与轻型机枪的差异已经相当小。" sqref="K8" xr:uid="{00000000-0002-0000-0400-00002B000000}"/>
    <dataValidation allowBlank="1" showInputMessage="1" showErrorMessage="1" promptTitle="Vintage (05%)" prompt="技艺者可以花费一段时间来酿酒。如果失败了或许酿出来的只是酒糟吧。可以通过品酒来得出酒的度数、类别，或许也能知道这酒的出处吧。" sqref="B17" xr:uid="{00000000-0002-0000-0400-00002C000000}"/>
    <dataValidation allowBlank="1" showInputMessage="1" showErrorMessage="1" promptTitle="Fine Art (05%)" prompt="艺术家在绘画和素描上十分熟练。然而这各种各样的艺术工作许多天或者许多月来完成，艺术家可能能快速素描出准确的印象，物体或者人物。这技能也代表了对艺术世界的熟悉。" sqref="B5" xr:uid="{00000000-0002-0000-0400-00002D000000}"/>
    <dataValidation allowBlank="1" showInputMessage="1" showErrorMessage="1" promptTitle="Hypnosis (01%)" prompt="调查员可以在一名自愿并经历过高度暗示、放松的目标身上引出出神似的状态，并且可能回忆起忘却的记忆。对那些遭受了精神创伤的人，这技能可以当做催眠疗法来使用，减轻一名病人的恐惧或者躁狂。" sqref="N5" xr:uid="{00000000-0002-0000-0400-00002E000000}"/>
    <dataValidation allowBlank="1" showInputMessage="1" showErrorMessage="1" promptTitle="Chainsaw (10%)" prompt="即电锯_x000a_第一个量产的瓦斯动力的链锯于1927 年面世；早期也有各种版本存在。" sqref="H5" xr:uid="{00000000-0002-0000-0400-00002F000000}"/>
    <dataValidation allowBlank="1" showInputMessage="1" showErrorMessage="1" promptTitle="Hairdressing (05%)" prompt="理发师可以使用剪刀等工具帮他人理发，如果要给自己理发建议困难鉴定。该技能偏向于RP，请自行扮演。" sqref="B13" xr:uid="{00000000-0002-0000-0400-000030000000}"/>
    <dataValidation allowBlank="1" showInputMessage="1" showErrorMessage="1" promptTitle="Read Lips (01%)" prompt="这个技能允许调查员不需要听到说话者的声音，就能知道他们的对话内容。必须保持视线，如果只看到一个说话者的嘴唇，对话的另外一半就听不到。_x000a_读唇也可以用于与另一个人进行安静沟通（如果两人都有此技能），允许相对复杂的语意传达。" sqref="N6" xr:uid="{00000000-0002-0000-0400-000031000000}"/>
    <dataValidation allowBlank="1" showInputMessage="1" showErrorMessage="1" promptTitle="Acting (05%)" prompt="表演者受到过戏剧以及/或电影演技的训练（在现代，这可能也包括电视），使你能适应一个人物角色，记住剧本，以及使用舞台/电影化妆来改变他们的外貌。见乔装" sqref="B4" xr:uid="{00000000-0002-0000-0400-000032000000}"/>
  </dataValidations>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51"/>
  <sheetViews>
    <sheetView showGridLines="0" showRowColHeaders="0" workbookViewId="0">
      <selection activeCell="D3" sqref="D3:E4"/>
    </sheetView>
  </sheetViews>
  <sheetFormatPr defaultColWidth="9" defaultRowHeight="17.25" x14ac:dyDescent="0.2"/>
  <cols>
    <col min="1" max="1" width="4" style="49" customWidth="1"/>
    <col min="2" max="22" width="4" style="4" customWidth="1"/>
    <col min="23" max="23" width="5.375" style="4" customWidth="1"/>
    <col min="24" max="24" width="6.5" style="4" customWidth="1"/>
    <col min="25" max="256" width="4" style="4" customWidth="1"/>
  </cols>
  <sheetData>
    <row r="1" spans="1:45" x14ac:dyDescent="0.2">
      <c r="W1" s="50"/>
      <c r="X1" s="50"/>
      <c r="Y1" s="50"/>
      <c r="Z1" s="50"/>
    </row>
    <row r="2" spans="1:45" x14ac:dyDescent="0.2">
      <c r="A2" s="49">
        <f ca="1">RANDBETWEEN(1,6)</f>
        <v>1</v>
      </c>
      <c r="B2" s="681" t="s">
        <v>1</v>
      </c>
      <c r="C2" s="682"/>
      <c r="D2" s="682"/>
      <c r="E2" s="682"/>
      <c r="F2" s="682"/>
      <c r="G2" s="682"/>
      <c r="H2" s="682"/>
      <c r="I2" s="682"/>
      <c r="J2" s="682"/>
      <c r="K2" s="682"/>
      <c r="L2" s="682"/>
      <c r="M2" s="682"/>
      <c r="N2" s="682"/>
      <c r="O2" s="682"/>
      <c r="P2" s="682"/>
      <c r="Q2" s="682"/>
      <c r="R2" s="682"/>
      <c r="S2" s="683"/>
      <c r="U2" s="684" t="s">
        <v>1493</v>
      </c>
      <c r="V2" s="685"/>
      <c r="W2" s="50"/>
      <c r="X2" s="50"/>
      <c r="Y2" s="50"/>
      <c r="Z2" s="50"/>
      <c r="AA2" s="686" t="s">
        <v>1494</v>
      </c>
      <c r="AB2" s="687"/>
      <c r="AC2" s="687"/>
      <c r="AD2" s="687"/>
      <c r="AE2" s="687"/>
      <c r="AF2" s="687"/>
      <c r="AG2" s="687"/>
      <c r="AH2" s="687"/>
      <c r="AI2" s="687"/>
      <c r="AJ2" s="687"/>
      <c r="AK2" s="687"/>
      <c r="AL2" s="687"/>
      <c r="AM2" s="687"/>
      <c r="AN2" s="687"/>
      <c r="AO2" s="687"/>
      <c r="AP2" s="687"/>
      <c r="AQ2" s="687"/>
      <c r="AR2" s="688"/>
    </row>
    <row r="3" spans="1:45" ht="17.25" customHeight="1" x14ac:dyDescent="0.2">
      <c r="A3" s="49">
        <f ca="1">RANDBETWEEN(1,6)</f>
        <v>5</v>
      </c>
      <c r="B3" s="708" t="s">
        <v>1495</v>
      </c>
      <c r="C3" s="709"/>
      <c r="D3" s="712">
        <f ca="1">SUM(A2:A4)*5</f>
        <v>40</v>
      </c>
      <c r="E3" s="712"/>
      <c r="F3" s="689">
        <f t="shared" ref="F3:F7" ca="1" si="0">INT(D3/2)</f>
        <v>20</v>
      </c>
      <c r="G3" s="689"/>
      <c r="H3" s="714" t="s">
        <v>1496</v>
      </c>
      <c r="I3" s="714"/>
      <c r="J3" s="716">
        <f ca="1">SUM(A8:A10)*5</f>
        <v>65</v>
      </c>
      <c r="K3" s="716"/>
      <c r="L3" s="690">
        <f t="shared" ref="L3:L7" ca="1" si="1">INT(J3/2)</f>
        <v>32</v>
      </c>
      <c r="M3" s="690"/>
      <c r="N3" s="709" t="s">
        <v>1497</v>
      </c>
      <c r="O3" s="709"/>
      <c r="P3" s="712">
        <f ca="1">SUM(A14:A16)*5</f>
        <v>65</v>
      </c>
      <c r="Q3" s="712"/>
      <c r="R3" s="689">
        <f ca="1">INT(P3/2)</f>
        <v>32</v>
      </c>
      <c r="S3" s="691"/>
      <c r="U3" s="733">
        <f ca="1">SUM(A24:A26)*5</f>
        <v>45</v>
      </c>
      <c r="V3" s="734"/>
      <c r="W3" s="50"/>
      <c r="X3" s="50"/>
      <c r="Y3" s="50"/>
      <c r="Z3" s="50"/>
      <c r="AA3" s="704" t="str">
        <f ca="1">IF(D3&lt;=15,"穿衣服都有些吃力",IF(D3&lt;=40,"手无缚鸡之力",IF(D3&lt;=60,"有正常人的力量",IF(D3&lt;=80,"超乎常人的力度",IF(D3&lt;100,"可能是一拳超人")))))</f>
        <v>手无缚鸡之力</v>
      </c>
      <c r="AB3" s="705"/>
      <c r="AC3" s="705"/>
      <c r="AD3" s="705"/>
      <c r="AE3" s="705"/>
      <c r="AF3" s="705"/>
      <c r="AG3" s="706" t="str">
        <f ca="1">IF(J3&lt;=20,"安了假腿",IF(J3&lt;=40,"很不灵活",IF(J3&lt;=60,"不上不下真尴尬",IF(J3&lt;=80,"是一位运动健将",IF(J3&lt;100,"跑得比香港记者还快")))))</f>
        <v>是一位运动健将</v>
      </c>
      <c r="AH3" s="706"/>
      <c r="AI3" s="706"/>
      <c r="AJ3" s="706"/>
      <c r="AK3" s="706"/>
      <c r="AL3" s="706"/>
      <c r="AM3" s="705" t="str">
        <f ca="1">IF(P3&lt;=20,"尔不过玩物",IF(P3&lt;=40,"痴愚盲目",IF(P3&lt;=60,"如常人一般会有一定自制力",IF(P3&lt;=80,"我心如铁，心坚石穿",IF(P3&lt;100,"泰山崩于面而色不变")))))</f>
        <v>我心如铁，心坚石穿</v>
      </c>
      <c r="AN3" s="705"/>
      <c r="AO3" s="705"/>
      <c r="AP3" s="705"/>
      <c r="AQ3" s="705"/>
      <c r="AR3" s="707"/>
    </row>
    <row r="4" spans="1:45" x14ac:dyDescent="0.2">
      <c r="A4" s="49">
        <f t="shared" ref="A4:A22" ca="1" si="2">RANDBETWEEN(1,6)</f>
        <v>2</v>
      </c>
      <c r="B4" s="708"/>
      <c r="C4" s="709"/>
      <c r="D4" s="712"/>
      <c r="E4" s="712"/>
      <c r="F4" s="692">
        <f t="shared" ref="F4:F8" ca="1" si="3">INT(D3/5)</f>
        <v>8</v>
      </c>
      <c r="G4" s="692"/>
      <c r="H4" s="714"/>
      <c r="I4" s="714"/>
      <c r="J4" s="716"/>
      <c r="K4" s="716"/>
      <c r="L4" s="690">
        <f t="shared" ref="L4:L8" ca="1" si="4">INT(J3/5)</f>
        <v>13</v>
      </c>
      <c r="M4" s="690"/>
      <c r="N4" s="709"/>
      <c r="O4" s="709"/>
      <c r="P4" s="712"/>
      <c r="Q4" s="712"/>
      <c r="R4" s="689">
        <f ca="1">INT(P3/5)</f>
        <v>13</v>
      </c>
      <c r="S4" s="691"/>
      <c r="U4" s="735"/>
      <c r="V4" s="736"/>
      <c r="W4" s="50"/>
      <c r="X4" s="50"/>
      <c r="Y4" s="50"/>
      <c r="Z4" s="50"/>
      <c r="AA4" s="704"/>
      <c r="AB4" s="705"/>
      <c r="AC4" s="705"/>
      <c r="AD4" s="705"/>
      <c r="AE4" s="705"/>
      <c r="AF4" s="705"/>
      <c r="AG4" s="706"/>
      <c r="AH4" s="706"/>
      <c r="AI4" s="706"/>
      <c r="AJ4" s="706"/>
      <c r="AK4" s="706"/>
      <c r="AL4" s="706"/>
      <c r="AM4" s="705"/>
      <c r="AN4" s="705"/>
      <c r="AO4" s="705"/>
      <c r="AP4" s="705"/>
      <c r="AQ4" s="705"/>
      <c r="AR4" s="707"/>
    </row>
    <row r="5" spans="1:45" ht="18" customHeight="1" x14ac:dyDescent="0.2">
      <c r="A5" s="49">
        <f t="shared" ca="1" si="2"/>
        <v>2</v>
      </c>
      <c r="B5" s="727" t="s">
        <v>1498</v>
      </c>
      <c r="C5" s="714"/>
      <c r="D5" s="716">
        <f ca="1">SUM(A5:A7)*5</f>
        <v>65</v>
      </c>
      <c r="E5" s="716"/>
      <c r="F5" s="690">
        <f t="shared" ca="1" si="0"/>
        <v>32</v>
      </c>
      <c r="G5" s="690"/>
      <c r="H5" s="709" t="s">
        <v>1499</v>
      </c>
      <c r="I5" s="709"/>
      <c r="J5" s="716">
        <f ca="1">SUM(A11:A13)*5</f>
        <v>65</v>
      </c>
      <c r="K5" s="716"/>
      <c r="L5" s="689">
        <f t="shared" ca="1" si="1"/>
        <v>32</v>
      </c>
      <c r="M5" s="689"/>
      <c r="N5" s="714" t="s">
        <v>1500</v>
      </c>
      <c r="O5" s="714"/>
      <c r="P5" s="716">
        <f ca="1">(SUM(A21:A22)+6)*5</f>
        <v>50</v>
      </c>
      <c r="Q5" s="716"/>
      <c r="R5" s="690">
        <f ca="1">INT(P5/2)</f>
        <v>25</v>
      </c>
      <c r="S5" s="693"/>
      <c r="W5" s="50"/>
      <c r="X5" s="50"/>
      <c r="Y5" s="50"/>
      <c r="Z5" s="50"/>
      <c r="AA5" s="725" t="str">
        <f ca="1">IF(D5&lt;=20,"常年患病在身",IF(D5&lt;=40,"体弱多病",IF(D5&lt;=60,"不会生什么大毛病",IF(D5&lt;=80,"健硕，浑身湿透也不会感冒",IF(D5&lt;100,"病痛是什么？能吃吗")))))</f>
        <v>健硕，浑身湿透也不会感冒</v>
      </c>
      <c r="AB5" s="706"/>
      <c r="AC5" s="706"/>
      <c r="AD5" s="706"/>
      <c r="AE5" s="706"/>
      <c r="AF5" s="706"/>
      <c r="AG5" s="705" t="str">
        <f ca="1">IF(J5&lt;=20,"用脸就能恐惧敌人。。或队友",IF(J5&lt;=40,"和大便比起来，还能看的过去",IF(J5&lt;=60,"人群之中谁也不会看你一眼之后就忘不掉你容颜",IF(J5&lt;=80,"五官端正，仪表堂堂",IF(J5&lt;100,"沉鱼落雁，闭月羞花")))))</f>
        <v>五官端正，仪表堂堂</v>
      </c>
      <c r="AH5" s="705"/>
      <c r="AI5" s="705"/>
      <c r="AJ5" s="705"/>
      <c r="AK5" s="705"/>
      <c r="AL5" s="705"/>
      <c r="AM5" s="706" t="str">
        <f ca="1">IF(P5&lt;=20,"目不识丁",IF(P5&lt;=40,"小学毕业",IF(P5&lt;=60,"高中毕业",IF(P5&lt;=80,"是重点大学的学生，或是普通大学的研究生",IF(P5&lt;100,"饱读诗书，满腹经纶")))))</f>
        <v>高中毕业</v>
      </c>
      <c r="AN5" s="706"/>
      <c r="AO5" s="706"/>
      <c r="AP5" s="706"/>
      <c r="AQ5" s="706"/>
      <c r="AR5" s="726"/>
    </row>
    <row r="6" spans="1:45" x14ac:dyDescent="0.2">
      <c r="A6" s="49">
        <f t="shared" ca="1" si="2"/>
        <v>6</v>
      </c>
      <c r="B6" s="727"/>
      <c r="C6" s="714"/>
      <c r="D6" s="716"/>
      <c r="E6" s="716"/>
      <c r="F6" s="694">
        <f t="shared" ca="1" si="3"/>
        <v>13</v>
      </c>
      <c r="G6" s="694"/>
      <c r="H6" s="709"/>
      <c r="I6" s="709"/>
      <c r="J6" s="716"/>
      <c r="K6" s="716"/>
      <c r="L6" s="689">
        <f t="shared" ca="1" si="4"/>
        <v>13</v>
      </c>
      <c r="M6" s="689"/>
      <c r="N6" s="714"/>
      <c r="O6" s="714"/>
      <c r="P6" s="716"/>
      <c r="Q6" s="716"/>
      <c r="R6" s="690">
        <f ca="1">INT(P5/5)</f>
        <v>10</v>
      </c>
      <c r="S6" s="693"/>
      <c r="U6" s="684" t="s">
        <v>1501</v>
      </c>
      <c r="V6" s="685"/>
      <c r="W6" s="50"/>
      <c r="X6" s="50"/>
      <c r="Y6" s="50"/>
      <c r="Z6" s="50"/>
      <c r="AA6" s="725"/>
      <c r="AB6" s="706"/>
      <c r="AC6" s="706"/>
      <c r="AD6" s="706"/>
      <c r="AE6" s="706"/>
      <c r="AF6" s="706"/>
      <c r="AG6" s="705"/>
      <c r="AH6" s="705"/>
      <c r="AI6" s="705"/>
      <c r="AJ6" s="705"/>
      <c r="AK6" s="705"/>
      <c r="AL6" s="705"/>
      <c r="AM6" s="706"/>
      <c r="AN6" s="706"/>
      <c r="AO6" s="706"/>
      <c r="AP6" s="706"/>
      <c r="AQ6" s="706"/>
      <c r="AR6" s="726"/>
    </row>
    <row r="7" spans="1:45" ht="17.25" customHeight="1" x14ac:dyDescent="0.2">
      <c r="A7" s="49">
        <f t="shared" ca="1" si="2"/>
        <v>5</v>
      </c>
      <c r="B7" s="708" t="s">
        <v>1502</v>
      </c>
      <c r="C7" s="709"/>
      <c r="D7" s="712">
        <f ca="1">(SUM(A17:A18)+6)*5</f>
        <v>65</v>
      </c>
      <c r="E7" s="712"/>
      <c r="F7" s="689">
        <f t="shared" ca="1" si="0"/>
        <v>32</v>
      </c>
      <c r="G7" s="689"/>
      <c r="H7" s="714" t="s">
        <v>1503</v>
      </c>
      <c r="I7" s="714"/>
      <c r="J7" s="716">
        <f ca="1">(SUM(A19:A20)+6)*5</f>
        <v>60</v>
      </c>
      <c r="K7" s="716"/>
      <c r="L7" s="690">
        <f t="shared" ca="1" si="1"/>
        <v>30</v>
      </c>
      <c r="M7" s="690"/>
      <c r="N7" s="737" t="str">
        <f ca="1">"所有属性之和="&amp;SUM(D3:E8,J3:K8,P3:Q6)</f>
        <v>所有属性之和=475</v>
      </c>
      <c r="O7" s="738"/>
      <c r="P7" s="738"/>
      <c r="Q7" s="738"/>
      <c r="R7" s="738"/>
      <c r="S7" s="739"/>
      <c r="U7" s="733">
        <f ca="1">SUM(A27:A29)*5</f>
        <v>75</v>
      </c>
      <c r="V7" s="734"/>
      <c r="W7" s="50"/>
      <c r="X7" s="50"/>
      <c r="Y7" s="50"/>
      <c r="Z7" s="50"/>
      <c r="AA7" s="704" t="str">
        <f ca="1">IF(D7&lt;=20,"孩童，身短体瘦",IF(D7&lt;=40,"乙女身材",IF(D7&lt;=60,"普遍身高155-175",IF(D7&lt;=80,"不是高就是胖",IF(D7&lt;=100,"怕不是姚胖子")))))</f>
        <v>不是高就是胖</v>
      </c>
      <c r="AB7" s="705"/>
      <c r="AC7" s="705"/>
      <c r="AD7" s="705"/>
      <c r="AE7" s="705"/>
      <c r="AF7" s="705"/>
      <c r="AG7" s="706" t="str">
        <f ca="1">IF(J7&lt;=20,"脑子是个好东西，可惜。。。",IF(J7&lt;=40,"宛如智障",IF(J7&lt;=60,"有着普通人的灵光一现",IF(J7&lt;=80,"可以自主进行发明创造",IF(J7&lt;100,"天才级水准")))))</f>
        <v>有着普通人的灵光一现</v>
      </c>
      <c r="AH7" s="706"/>
      <c r="AI7" s="706"/>
      <c r="AJ7" s="706"/>
      <c r="AK7" s="706"/>
      <c r="AL7" s="706"/>
      <c r="AM7" s="721" t="str">
        <f ca="1">IF(U3&lt;=20,"克夫克妻",IF(U3&lt;=40,"霉运连连",IF(U3&lt;=60,"命格平庸",IF(U3&lt;=80,"在马路边捡到100块",IF(U3&lt;100,"会被彩票店拒之门外")))))</f>
        <v>命格平庸</v>
      </c>
      <c r="AN7" s="721"/>
      <c r="AO7" s="721"/>
      <c r="AP7" s="721"/>
      <c r="AQ7" s="721"/>
      <c r="AR7" s="722"/>
    </row>
    <row r="8" spans="1:45" x14ac:dyDescent="0.2">
      <c r="A8" s="49">
        <f t="shared" ca="1" si="2"/>
        <v>5</v>
      </c>
      <c r="B8" s="710"/>
      <c r="C8" s="711"/>
      <c r="D8" s="713"/>
      <c r="E8" s="713"/>
      <c r="F8" s="695">
        <f t="shared" ca="1" si="3"/>
        <v>13</v>
      </c>
      <c r="G8" s="695"/>
      <c r="H8" s="715"/>
      <c r="I8" s="715"/>
      <c r="J8" s="717"/>
      <c r="K8" s="717"/>
      <c r="L8" s="696">
        <f t="shared" ca="1" si="4"/>
        <v>12</v>
      </c>
      <c r="M8" s="696"/>
      <c r="N8" s="740"/>
      <c r="O8" s="741"/>
      <c r="P8" s="741"/>
      <c r="Q8" s="741"/>
      <c r="R8" s="741"/>
      <c r="S8" s="742"/>
      <c r="U8" s="735"/>
      <c r="V8" s="736"/>
      <c r="W8" s="50"/>
      <c r="X8" s="50"/>
      <c r="Y8" s="50"/>
      <c r="Z8" s="50"/>
      <c r="AA8" s="718"/>
      <c r="AB8" s="719"/>
      <c r="AC8" s="719"/>
      <c r="AD8" s="719"/>
      <c r="AE8" s="719"/>
      <c r="AF8" s="719"/>
      <c r="AG8" s="720"/>
      <c r="AH8" s="720"/>
      <c r="AI8" s="720"/>
      <c r="AJ8" s="720"/>
      <c r="AK8" s="720"/>
      <c r="AL8" s="720"/>
      <c r="AM8" s="723"/>
      <c r="AN8" s="723"/>
      <c r="AO8" s="723"/>
      <c r="AP8" s="723"/>
      <c r="AQ8" s="723"/>
      <c r="AR8" s="724"/>
    </row>
    <row r="9" spans="1:45" x14ac:dyDescent="0.2">
      <c r="A9" s="49">
        <f t="shared" ca="1" si="2"/>
        <v>6</v>
      </c>
      <c r="W9" s="50"/>
      <c r="X9" s="50"/>
      <c r="Y9" s="50"/>
      <c r="Z9" s="50"/>
    </row>
    <row r="10" spans="1:45" x14ac:dyDescent="0.2">
      <c r="A10" s="49">
        <f t="shared" ca="1" si="2"/>
        <v>2</v>
      </c>
      <c r="B10" s="697" t="s">
        <v>1504</v>
      </c>
      <c r="C10" s="698"/>
      <c r="D10" s="698"/>
      <c r="E10" s="698"/>
      <c r="F10" s="698"/>
      <c r="G10" s="698"/>
      <c r="H10" s="698"/>
      <c r="I10" s="698"/>
      <c r="J10" s="698"/>
      <c r="K10" s="698"/>
      <c r="L10" s="698"/>
      <c r="M10" s="698"/>
      <c r="N10" s="698"/>
      <c r="O10" s="698"/>
      <c r="P10" s="698"/>
      <c r="Q10" s="698"/>
      <c r="R10" s="698"/>
      <c r="S10" s="698"/>
      <c r="T10" s="698"/>
      <c r="U10" s="698"/>
      <c r="V10" s="699"/>
      <c r="Z10" s="50"/>
    </row>
    <row r="11" spans="1:45" x14ac:dyDescent="0.2">
      <c r="A11" s="49">
        <f t="shared" ca="1" si="2"/>
        <v>2</v>
      </c>
    </row>
    <row r="12" spans="1:45" x14ac:dyDescent="0.2">
      <c r="A12" s="49">
        <f t="shared" ca="1" si="2"/>
        <v>5</v>
      </c>
      <c r="B12" s="681" t="s">
        <v>1505</v>
      </c>
      <c r="C12" s="682"/>
      <c r="D12" s="682"/>
      <c r="E12" s="682"/>
      <c r="F12" s="682"/>
      <c r="G12" s="682"/>
      <c r="H12" s="682"/>
      <c r="I12" s="682"/>
      <c r="J12" s="682"/>
      <c r="K12" s="682"/>
      <c r="L12" s="682"/>
      <c r="M12" s="682"/>
      <c r="N12" s="682"/>
      <c r="O12" s="682"/>
      <c r="P12" s="682"/>
      <c r="Q12" s="682"/>
      <c r="R12" s="682"/>
      <c r="S12" s="682"/>
      <c r="T12" s="682"/>
      <c r="U12" s="682"/>
      <c r="V12" s="683"/>
      <c r="Y12" s="49"/>
      <c r="Z12" s="49" t="s">
        <v>145</v>
      </c>
      <c r="AA12" s="49" t="s">
        <v>149</v>
      </c>
      <c r="AB12" s="49"/>
      <c r="AC12" s="49" t="s">
        <v>1506</v>
      </c>
      <c r="AD12" s="49"/>
      <c r="AE12" s="49"/>
      <c r="AF12" s="49"/>
      <c r="AG12" s="49"/>
      <c r="AH12" s="49"/>
      <c r="AI12" s="49"/>
      <c r="AJ12" s="49"/>
      <c r="AK12" s="49"/>
      <c r="AL12" s="49"/>
      <c r="AM12" s="49"/>
      <c r="AN12" s="49"/>
      <c r="AO12" s="49"/>
      <c r="AP12" s="49"/>
      <c r="AQ12" s="49"/>
      <c r="AR12" s="49"/>
      <c r="AS12" s="49"/>
    </row>
    <row r="13" spans="1:45" x14ac:dyDescent="0.2">
      <c r="A13" s="49">
        <f t="shared" ca="1" si="2"/>
        <v>6</v>
      </c>
      <c r="B13" s="700" t="s">
        <v>1507</v>
      </c>
      <c r="C13" s="701"/>
      <c r="D13" s="701"/>
      <c r="E13" s="701" t="s">
        <v>1508</v>
      </c>
      <c r="F13" s="701"/>
      <c r="G13" s="701"/>
      <c r="H13" s="701" t="s">
        <v>1509</v>
      </c>
      <c r="I13" s="701"/>
      <c r="J13" s="701"/>
      <c r="K13" s="701" t="s">
        <v>1510</v>
      </c>
      <c r="L13" s="701"/>
      <c r="M13" s="701"/>
      <c r="N13" s="701" t="s">
        <v>1511</v>
      </c>
      <c r="O13" s="701"/>
      <c r="P13" s="701"/>
      <c r="Q13" s="701" t="s">
        <v>1512</v>
      </c>
      <c r="R13" s="701"/>
      <c r="S13" s="701"/>
      <c r="T13" s="701" t="s">
        <v>1513</v>
      </c>
      <c r="U13" s="701"/>
      <c r="V13" s="702"/>
      <c r="W13" s="49">
        <f ca="1">RANK(X13,X:X)</f>
        <v>1</v>
      </c>
      <c r="X13" s="52">
        <f ca="1">RAND()</f>
        <v>0.9843739381314851</v>
      </c>
      <c r="Y13" s="49">
        <v>1</v>
      </c>
      <c r="Z13" s="53" t="s">
        <v>1514</v>
      </c>
      <c r="AA13" s="53" t="s">
        <v>1515</v>
      </c>
      <c r="AB13" s="53" t="s">
        <v>1516</v>
      </c>
      <c r="AC13" s="53" t="s">
        <v>1517</v>
      </c>
      <c r="AD13" s="53" t="s">
        <v>1518</v>
      </c>
      <c r="AE13" s="53" t="s">
        <v>1519</v>
      </c>
      <c r="AF13" s="53" t="s">
        <v>1520</v>
      </c>
      <c r="AG13" s="53"/>
      <c r="AH13" s="53"/>
      <c r="AI13" s="53"/>
      <c r="AJ13" s="53"/>
      <c r="AK13" s="49"/>
      <c r="AL13" s="49"/>
      <c r="AM13" s="49"/>
      <c r="AN13" s="49"/>
      <c r="AO13" s="49"/>
      <c r="AP13" s="49"/>
      <c r="AQ13" s="49"/>
      <c r="AR13" s="49"/>
      <c r="AS13" s="49"/>
    </row>
    <row r="14" spans="1:45" x14ac:dyDescent="0.2">
      <c r="A14" s="49">
        <f t="shared" ca="1" si="2"/>
        <v>4</v>
      </c>
      <c r="B14" s="728">
        <f ca="1">RANDBETWEEN(1,2)</f>
        <v>1</v>
      </c>
      <c r="C14" s="694"/>
      <c r="D14" s="694"/>
      <c r="E14" s="694">
        <f ca="1">RANDBETWEEN(1,4)</f>
        <v>1</v>
      </c>
      <c r="F14" s="694"/>
      <c r="G14" s="694"/>
      <c r="H14" s="694">
        <f ca="1">RANDBETWEEN(1,6)</f>
        <v>2</v>
      </c>
      <c r="I14" s="694"/>
      <c r="J14" s="694"/>
      <c r="K14" s="694">
        <f ca="1">RANDBETWEEN(1,8)</f>
        <v>4</v>
      </c>
      <c r="L14" s="694"/>
      <c r="M14" s="694"/>
      <c r="N14" s="694">
        <f ca="1">RANDBETWEEN(1,10)</f>
        <v>10</v>
      </c>
      <c r="O14" s="694"/>
      <c r="P14" s="694"/>
      <c r="Q14" s="694">
        <f ca="1">RANDBETWEEN(1,20)</f>
        <v>2</v>
      </c>
      <c r="R14" s="694"/>
      <c r="S14" s="694"/>
      <c r="T14" s="694">
        <f ca="1">RANDBETWEEN(1,100)</f>
        <v>88</v>
      </c>
      <c r="U14" s="694"/>
      <c r="V14" s="731"/>
      <c r="W14" s="49">
        <f t="shared" ref="W14:W15" ca="1" si="5">RANK(X14,X:X)</f>
        <v>29</v>
      </c>
      <c r="X14" s="52">
        <f ca="1">RAND()</f>
        <v>0.25758438626529401</v>
      </c>
      <c r="Y14" s="49">
        <v>2</v>
      </c>
      <c r="Z14" s="53" t="s">
        <v>1521</v>
      </c>
      <c r="AA14" s="53" t="s">
        <v>1522</v>
      </c>
      <c r="AB14" s="53" t="s">
        <v>1523</v>
      </c>
      <c r="AC14" s="53" t="s">
        <v>1524</v>
      </c>
      <c r="AD14" s="53" t="s">
        <v>1525</v>
      </c>
      <c r="AE14" s="53" t="s">
        <v>1526</v>
      </c>
      <c r="AF14" s="53" t="s">
        <v>1527</v>
      </c>
      <c r="AG14" s="53"/>
      <c r="AH14" s="53"/>
      <c r="AI14" s="53"/>
      <c r="AJ14" s="53"/>
      <c r="AK14" s="49"/>
      <c r="AL14" s="49"/>
      <c r="AM14" s="49"/>
      <c r="AN14" s="49"/>
      <c r="AO14" s="49"/>
      <c r="AP14" s="49"/>
      <c r="AQ14" s="49"/>
      <c r="AR14" s="49"/>
      <c r="AS14" s="49"/>
    </row>
    <row r="15" spans="1:45" x14ac:dyDescent="0.2">
      <c r="A15" s="49">
        <f t="shared" ca="1" si="2"/>
        <v>3</v>
      </c>
      <c r="B15" s="729"/>
      <c r="C15" s="730"/>
      <c r="D15" s="730"/>
      <c r="E15" s="730"/>
      <c r="F15" s="730"/>
      <c r="G15" s="730"/>
      <c r="H15" s="730"/>
      <c r="I15" s="730"/>
      <c r="J15" s="730"/>
      <c r="K15" s="730"/>
      <c r="L15" s="730"/>
      <c r="M15" s="730"/>
      <c r="N15" s="730"/>
      <c r="O15" s="730"/>
      <c r="P15" s="730"/>
      <c r="Q15" s="730"/>
      <c r="R15" s="730"/>
      <c r="S15" s="730"/>
      <c r="T15" s="730"/>
      <c r="U15" s="730"/>
      <c r="V15" s="732"/>
      <c r="W15" s="49">
        <f t="shared" ca="1" si="5"/>
        <v>9</v>
      </c>
      <c r="X15" s="52">
        <f t="shared" ref="X15:X48" ca="1" si="6">RAND()</f>
        <v>0.68640696596431627</v>
      </c>
      <c r="Y15" s="49">
        <v>3</v>
      </c>
      <c r="Z15" s="53" t="s">
        <v>1528</v>
      </c>
      <c r="AA15" s="53" t="s">
        <v>1529</v>
      </c>
      <c r="AB15" s="53" t="s">
        <v>1530</v>
      </c>
      <c r="AC15" s="53" t="s">
        <v>1531</v>
      </c>
      <c r="AD15" s="53" t="s">
        <v>1532</v>
      </c>
      <c r="AE15" s="53" t="s">
        <v>1533</v>
      </c>
      <c r="AF15" s="53" t="s">
        <v>1534</v>
      </c>
      <c r="AG15" s="53"/>
      <c r="AH15" s="53"/>
      <c r="AI15" s="53"/>
      <c r="AJ15" s="53"/>
      <c r="AK15" s="49"/>
      <c r="AL15" s="49"/>
      <c r="AM15" s="49"/>
      <c r="AN15" s="49"/>
      <c r="AO15" s="49"/>
      <c r="AP15" s="49"/>
      <c r="AQ15" s="49"/>
      <c r="AR15" s="49"/>
      <c r="AS15" s="49"/>
    </row>
    <row r="16" spans="1:45" x14ac:dyDescent="0.2">
      <c r="A16" s="49">
        <f t="shared" ca="1" si="2"/>
        <v>6</v>
      </c>
      <c r="W16" s="49"/>
      <c r="X16" s="52">
        <f t="shared" ca="1" si="6"/>
        <v>6.9905423219585705E-2</v>
      </c>
      <c r="Y16" s="49">
        <v>4</v>
      </c>
      <c r="Z16" s="53" t="s">
        <v>1535</v>
      </c>
      <c r="AA16" s="53" t="s">
        <v>1536</v>
      </c>
      <c r="AB16" s="53" t="s">
        <v>1537</v>
      </c>
      <c r="AC16" s="53" t="s">
        <v>1538</v>
      </c>
      <c r="AD16" s="53" t="s">
        <v>1539</v>
      </c>
      <c r="AE16" s="53" t="s">
        <v>1540</v>
      </c>
      <c r="AF16" s="53" t="s">
        <v>1541</v>
      </c>
      <c r="AG16" s="53"/>
      <c r="AH16" s="53"/>
      <c r="AI16" s="53"/>
      <c r="AJ16" s="53"/>
      <c r="AK16" s="49"/>
      <c r="AL16" s="49"/>
      <c r="AM16" s="49"/>
      <c r="AN16" s="49"/>
      <c r="AO16" s="49"/>
      <c r="AP16" s="49"/>
      <c r="AQ16" s="49"/>
      <c r="AR16" s="49"/>
      <c r="AS16" s="49"/>
    </row>
    <row r="17" spans="1:45" x14ac:dyDescent="0.2">
      <c r="A17" s="49">
        <f t="shared" ca="1" si="2"/>
        <v>6</v>
      </c>
      <c r="B17" s="703" t="s">
        <v>1542</v>
      </c>
      <c r="C17" s="703"/>
      <c r="D17" s="703"/>
      <c r="E17" s="703"/>
      <c r="F17" s="703"/>
      <c r="G17" s="703"/>
      <c r="H17" s="703"/>
      <c r="I17" s="703"/>
      <c r="J17" s="703"/>
      <c r="K17" s="703"/>
      <c r="L17" s="703" t="s">
        <v>1543</v>
      </c>
      <c r="M17" s="703"/>
      <c r="N17" s="703"/>
      <c r="O17" s="703"/>
      <c r="P17" s="703"/>
      <c r="Q17" s="703"/>
      <c r="R17" s="703"/>
      <c r="S17" s="703"/>
      <c r="T17" s="703"/>
      <c r="U17" s="703"/>
      <c r="V17" s="703"/>
      <c r="W17" s="49"/>
      <c r="X17" s="52">
        <f t="shared" ca="1" si="6"/>
        <v>0.24113483440039285</v>
      </c>
      <c r="Y17" s="49">
        <v>5</v>
      </c>
      <c r="Z17" s="53" t="s">
        <v>1544</v>
      </c>
      <c r="AA17" s="53" t="s">
        <v>1545</v>
      </c>
      <c r="AB17" s="53" t="s">
        <v>1546</v>
      </c>
      <c r="AC17" s="53" t="s">
        <v>1547</v>
      </c>
      <c r="AD17" s="53" t="s">
        <v>1548</v>
      </c>
      <c r="AE17" s="53" t="s">
        <v>1549</v>
      </c>
      <c r="AF17" s="53" t="s">
        <v>1550</v>
      </c>
      <c r="AG17" s="53"/>
      <c r="AH17" s="53"/>
      <c r="AI17" s="53"/>
      <c r="AJ17" s="53"/>
      <c r="AK17" s="49"/>
      <c r="AL17" s="49"/>
      <c r="AM17" s="49"/>
      <c r="AN17" s="49"/>
      <c r="AO17" s="49"/>
      <c r="AP17" s="49"/>
      <c r="AQ17" s="49"/>
      <c r="AR17" s="49"/>
      <c r="AS17" s="49"/>
    </row>
    <row r="18" spans="1:45" x14ac:dyDescent="0.2">
      <c r="A18" s="49">
        <f t="shared" ca="1" si="2"/>
        <v>1</v>
      </c>
      <c r="W18" s="49"/>
      <c r="X18" s="52">
        <f t="shared" ca="1" si="6"/>
        <v>0.44650947560815213</v>
      </c>
      <c r="Y18" s="49">
        <v>6</v>
      </c>
      <c r="Z18" s="53" t="s">
        <v>1551</v>
      </c>
      <c r="AA18" s="53" t="s">
        <v>1552</v>
      </c>
      <c r="AB18" s="53" t="s">
        <v>1553</v>
      </c>
      <c r="AC18" s="53" t="s">
        <v>1554</v>
      </c>
      <c r="AD18" s="53" t="s">
        <v>1555</v>
      </c>
      <c r="AE18" s="53" t="s">
        <v>1556</v>
      </c>
      <c r="AF18" s="53" t="s">
        <v>1557</v>
      </c>
      <c r="AG18" s="53"/>
      <c r="AH18" s="53"/>
      <c r="AI18" s="53"/>
      <c r="AJ18" s="53"/>
      <c r="AK18" s="49"/>
      <c r="AL18" s="49"/>
      <c r="AM18" s="49"/>
      <c r="AN18" s="49"/>
      <c r="AO18" s="49"/>
      <c r="AP18" s="49"/>
      <c r="AQ18" s="49"/>
      <c r="AR18" s="49"/>
      <c r="AS18" s="49"/>
    </row>
    <row r="19" spans="1:45" x14ac:dyDescent="0.2">
      <c r="A19" s="49">
        <f t="shared" ca="1" si="2"/>
        <v>5</v>
      </c>
      <c r="W19" s="49"/>
      <c r="X19" s="52">
        <f t="shared" ca="1" si="6"/>
        <v>0.57204802205606187</v>
      </c>
      <c r="Y19" s="49">
        <v>7</v>
      </c>
      <c r="Z19" s="53" t="s">
        <v>1558</v>
      </c>
      <c r="AA19" s="53" t="s">
        <v>1559</v>
      </c>
      <c r="AB19" s="53" t="s">
        <v>1560</v>
      </c>
      <c r="AC19" s="53" t="s">
        <v>1561</v>
      </c>
      <c r="AD19" s="53" t="s">
        <v>1562</v>
      </c>
      <c r="AE19" s="53" t="s">
        <v>1563</v>
      </c>
      <c r="AF19" s="53" t="s">
        <v>1564</v>
      </c>
      <c r="AG19" s="53"/>
      <c r="AH19" s="53"/>
      <c r="AI19" s="53"/>
      <c r="AJ19" s="53"/>
      <c r="AK19" s="49"/>
      <c r="AL19" s="49"/>
      <c r="AM19" s="49"/>
      <c r="AN19" s="49"/>
      <c r="AO19" s="49"/>
      <c r="AP19" s="49"/>
      <c r="AQ19" s="49"/>
      <c r="AR19" s="49"/>
      <c r="AS19" s="49"/>
    </row>
    <row r="20" spans="1:45" x14ac:dyDescent="0.2">
      <c r="A20" s="49">
        <f t="shared" ca="1" si="2"/>
        <v>1</v>
      </c>
      <c r="W20" s="49"/>
      <c r="X20" s="52">
        <f t="shared" ca="1" si="6"/>
        <v>0.14260998627521249</v>
      </c>
      <c r="Y20" s="49">
        <v>8</v>
      </c>
      <c r="Z20" s="53" t="s">
        <v>1565</v>
      </c>
      <c r="AA20" s="53" t="s">
        <v>1566</v>
      </c>
      <c r="AB20" s="53" t="s">
        <v>1567</v>
      </c>
      <c r="AC20" s="53" t="s">
        <v>1568</v>
      </c>
      <c r="AD20" s="53" t="s">
        <v>1569</v>
      </c>
      <c r="AE20" s="53" t="s">
        <v>1570</v>
      </c>
      <c r="AF20" s="53" t="s">
        <v>1571</v>
      </c>
      <c r="AG20" s="53"/>
      <c r="AH20" s="53"/>
      <c r="AI20" s="53"/>
      <c r="AJ20" s="53"/>
      <c r="AK20" s="49"/>
      <c r="AL20" s="49"/>
      <c r="AM20" s="49"/>
      <c r="AN20" s="49"/>
      <c r="AO20" s="49"/>
      <c r="AP20" s="49"/>
      <c r="AQ20" s="49"/>
      <c r="AR20" s="49"/>
      <c r="AS20" s="49"/>
    </row>
    <row r="21" spans="1:45" x14ac:dyDescent="0.2">
      <c r="A21" s="49">
        <f t="shared" ca="1" si="2"/>
        <v>1</v>
      </c>
      <c r="W21" s="49"/>
      <c r="X21" s="52">
        <f t="shared" ca="1" si="6"/>
        <v>0.33043632590788374</v>
      </c>
      <c r="Y21" s="49">
        <v>9</v>
      </c>
      <c r="Z21" s="53" t="s">
        <v>1572</v>
      </c>
      <c r="AA21" s="53" t="s">
        <v>1573</v>
      </c>
      <c r="AB21" s="53" t="s">
        <v>1574</v>
      </c>
      <c r="AC21" s="53" t="s">
        <v>1575</v>
      </c>
      <c r="AD21" s="53" t="s">
        <v>1576</v>
      </c>
      <c r="AE21" s="49" t="s">
        <v>1577</v>
      </c>
      <c r="AF21" s="53" t="s">
        <v>1578</v>
      </c>
      <c r="AG21" s="53"/>
      <c r="AH21" s="53"/>
      <c r="AI21" s="53"/>
      <c r="AJ21" s="53"/>
      <c r="AK21" s="49"/>
      <c r="AL21" s="49"/>
      <c r="AM21" s="49"/>
      <c r="AN21" s="49"/>
      <c r="AO21" s="49"/>
      <c r="AP21" s="49"/>
      <c r="AQ21" s="49"/>
      <c r="AR21" s="49"/>
      <c r="AS21" s="49"/>
    </row>
    <row r="22" spans="1:45" x14ac:dyDescent="0.2">
      <c r="A22" s="49">
        <f t="shared" ca="1" si="2"/>
        <v>3</v>
      </c>
      <c r="W22" s="49"/>
      <c r="X22" s="52">
        <f t="shared" ca="1" si="6"/>
        <v>0.45616285618092145</v>
      </c>
      <c r="Y22" s="49">
        <v>10</v>
      </c>
      <c r="Z22" s="53" t="s">
        <v>1579</v>
      </c>
      <c r="AA22" s="53" t="s">
        <v>1580</v>
      </c>
      <c r="AB22" s="53" t="s">
        <v>1581</v>
      </c>
      <c r="AC22" s="53" t="s">
        <v>1582</v>
      </c>
      <c r="AD22" s="53" t="s">
        <v>1583</v>
      </c>
      <c r="AE22" s="53" t="s">
        <v>1584</v>
      </c>
      <c r="AF22" s="53" t="s">
        <v>1585</v>
      </c>
      <c r="AG22" s="53"/>
      <c r="AH22" s="53"/>
      <c r="AI22" s="53"/>
      <c r="AJ22" s="53"/>
      <c r="AK22" s="49"/>
      <c r="AL22" s="49"/>
      <c r="AM22" s="49"/>
      <c r="AN22" s="49"/>
      <c r="AO22" s="49"/>
      <c r="AP22" s="49"/>
      <c r="AQ22" s="49"/>
      <c r="AR22" s="49"/>
      <c r="AS22" s="49"/>
    </row>
    <row r="23" spans="1:45" x14ac:dyDescent="0.2">
      <c r="W23" s="49"/>
      <c r="X23" s="52">
        <f t="shared" ca="1" si="6"/>
        <v>0.53203406367138462</v>
      </c>
      <c r="Y23" s="49">
        <v>11</v>
      </c>
      <c r="Z23" s="53" t="s">
        <v>1586</v>
      </c>
      <c r="AA23" s="53"/>
      <c r="AB23" s="53"/>
      <c r="AC23" s="53"/>
      <c r="AD23" s="53"/>
      <c r="AE23" s="53"/>
      <c r="AF23" s="53"/>
      <c r="AG23" s="53"/>
      <c r="AH23" s="53"/>
      <c r="AI23" s="53"/>
      <c r="AJ23" s="53"/>
      <c r="AK23" s="49"/>
      <c r="AL23" s="49"/>
      <c r="AM23" s="49"/>
      <c r="AN23" s="49"/>
      <c r="AO23" s="49"/>
      <c r="AP23" s="49"/>
      <c r="AQ23" s="49"/>
      <c r="AR23" s="49"/>
      <c r="AS23" s="49"/>
    </row>
    <row r="24" spans="1:45" x14ac:dyDescent="0.2">
      <c r="A24" s="49">
        <f t="shared" ref="A24:A29" ca="1" si="7">RANDBETWEEN(1,6)</f>
        <v>3</v>
      </c>
      <c r="W24" s="49"/>
      <c r="X24" s="52">
        <f t="shared" ca="1" si="6"/>
        <v>0.81897381511595824</v>
      </c>
      <c r="Y24" s="49">
        <v>12</v>
      </c>
      <c r="Z24" s="53" t="s">
        <v>1587</v>
      </c>
      <c r="AA24" s="53"/>
      <c r="AB24" s="53"/>
      <c r="AC24" s="53"/>
      <c r="AD24" s="53"/>
      <c r="AE24" s="53"/>
      <c r="AF24" s="53"/>
      <c r="AG24" s="53"/>
      <c r="AH24" s="53"/>
      <c r="AI24" s="53"/>
      <c r="AJ24" s="53"/>
      <c r="AK24" s="49"/>
      <c r="AL24" s="49"/>
      <c r="AM24" s="49"/>
      <c r="AN24" s="49"/>
      <c r="AO24" s="49"/>
      <c r="AP24" s="49"/>
      <c r="AQ24" s="49"/>
      <c r="AR24" s="49"/>
      <c r="AS24" s="49"/>
    </row>
    <row r="25" spans="1:45" x14ac:dyDescent="0.2">
      <c r="A25" s="49">
        <f t="shared" ca="1" si="7"/>
        <v>1</v>
      </c>
      <c r="W25" s="49"/>
      <c r="X25" s="52">
        <f t="shared" ca="1" si="6"/>
        <v>0.40307155186598365</v>
      </c>
      <c r="Y25" s="49">
        <v>13</v>
      </c>
      <c r="Z25" s="53" t="s">
        <v>1588</v>
      </c>
      <c r="AA25" s="53"/>
      <c r="AB25" s="53"/>
      <c r="AC25" s="53"/>
      <c r="AD25" s="53"/>
      <c r="AE25" s="53"/>
      <c r="AF25" s="53"/>
      <c r="AG25" s="53"/>
      <c r="AH25" s="53"/>
      <c r="AI25" s="53"/>
      <c r="AJ25" s="53"/>
      <c r="AK25" s="49"/>
      <c r="AL25" s="49"/>
      <c r="AM25" s="49"/>
      <c r="AN25" s="49"/>
      <c r="AO25" s="49"/>
      <c r="AP25" s="49"/>
      <c r="AQ25" s="49"/>
      <c r="AR25" s="49"/>
      <c r="AS25" s="49"/>
    </row>
    <row r="26" spans="1:45" x14ac:dyDescent="0.2">
      <c r="A26" s="49">
        <f t="shared" ca="1" si="7"/>
        <v>5</v>
      </c>
      <c r="W26" s="49"/>
      <c r="X26" s="52">
        <f t="shared" ca="1" si="6"/>
        <v>0.1857749970789192</v>
      </c>
      <c r="Y26" s="49">
        <v>14</v>
      </c>
      <c r="Z26" s="53" t="s">
        <v>1589</v>
      </c>
      <c r="AA26" s="53"/>
      <c r="AB26" s="53"/>
      <c r="AC26" s="53"/>
      <c r="AD26" s="53"/>
      <c r="AE26" s="53"/>
      <c r="AF26" s="53"/>
      <c r="AG26" s="53"/>
      <c r="AH26" s="53"/>
      <c r="AI26" s="53"/>
      <c r="AJ26" s="53"/>
      <c r="AK26" s="49"/>
      <c r="AL26" s="49"/>
      <c r="AM26" s="49"/>
      <c r="AN26" s="49"/>
      <c r="AO26" s="49"/>
      <c r="AP26" s="49"/>
      <c r="AQ26" s="49"/>
      <c r="AR26" s="49"/>
      <c r="AS26" s="49"/>
    </row>
    <row r="27" spans="1:45" x14ac:dyDescent="0.2">
      <c r="A27" s="49">
        <f t="shared" ca="1" si="7"/>
        <v>5</v>
      </c>
      <c r="W27" s="49"/>
      <c r="X27" s="52">
        <f t="shared" ca="1" si="6"/>
        <v>0.82186297937349528</v>
      </c>
      <c r="Y27" s="49">
        <v>15</v>
      </c>
      <c r="Z27" s="53" t="s">
        <v>1590</v>
      </c>
      <c r="AA27" s="53"/>
      <c r="AB27" s="53"/>
      <c r="AC27" s="53"/>
      <c r="AD27" s="53"/>
      <c r="AE27" s="53"/>
      <c r="AF27" s="53"/>
      <c r="AG27" s="53"/>
      <c r="AH27" s="53"/>
      <c r="AI27" s="53"/>
      <c r="AJ27" s="53"/>
      <c r="AK27" s="49"/>
      <c r="AL27" s="49"/>
      <c r="AM27" s="49"/>
      <c r="AN27" s="49"/>
      <c r="AO27" s="49"/>
      <c r="AP27" s="49"/>
      <c r="AQ27" s="49"/>
      <c r="AR27" s="49"/>
      <c r="AS27" s="49"/>
    </row>
    <row r="28" spans="1:45" x14ac:dyDescent="0.2">
      <c r="A28" s="49">
        <f t="shared" ca="1" si="7"/>
        <v>6</v>
      </c>
      <c r="W28" s="49"/>
      <c r="X28" s="52">
        <f t="shared" ca="1" si="6"/>
        <v>0.58953542687737881</v>
      </c>
      <c r="Y28" s="49">
        <v>16</v>
      </c>
      <c r="Z28" s="53" t="s">
        <v>1591</v>
      </c>
      <c r="AA28" s="53"/>
      <c r="AB28" s="53"/>
      <c r="AC28" s="53"/>
      <c r="AD28" s="53"/>
      <c r="AE28" s="53"/>
      <c r="AF28" s="53"/>
      <c r="AG28" s="53"/>
      <c r="AH28" s="53"/>
      <c r="AI28" s="53"/>
      <c r="AJ28" s="53"/>
      <c r="AK28" s="49"/>
      <c r="AL28" s="49"/>
      <c r="AM28" s="49"/>
      <c r="AN28" s="49"/>
      <c r="AO28" s="49"/>
      <c r="AP28" s="49"/>
      <c r="AQ28" s="49"/>
      <c r="AR28" s="49"/>
      <c r="AS28" s="49"/>
    </row>
    <row r="29" spans="1:45" x14ac:dyDescent="0.2">
      <c r="A29" s="49">
        <f t="shared" ca="1" si="7"/>
        <v>4</v>
      </c>
      <c r="W29" s="49"/>
      <c r="X29" s="52">
        <f t="shared" ca="1" si="6"/>
        <v>0.73345446229308764</v>
      </c>
      <c r="Y29" s="49">
        <v>17</v>
      </c>
      <c r="Z29" s="53" t="s">
        <v>1592</v>
      </c>
      <c r="AA29" s="53"/>
      <c r="AB29" s="53"/>
      <c r="AC29" s="53"/>
      <c r="AD29" s="53"/>
      <c r="AE29" s="53"/>
      <c r="AF29" s="53"/>
      <c r="AG29" s="53"/>
      <c r="AH29" s="53"/>
      <c r="AI29" s="53"/>
      <c r="AJ29" s="53"/>
      <c r="AK29" s="49"/>
      <c r="AL29" s="49"/>
      <c r="AM29" s="49"/>
      <c r="AN29" s="49"/>
      <c r="AO29" s="49"/>
      <c r="AP29" s="49"/>
      <c r="AQ29" s="49"/>
      <c r="AR29" s="49"/>
      <c r="AS29" s="49"/>
    </row>
    <row r="30" spans="1:45" x14ac:dyDescent="0.2">
      <c r="W30" s="49"/>
      <c r="X30" s="52">
        <f t="shared" ca="1" si="6"/>
        <v>0.39231395523982004</v>
      </c>
      <c r="Y30" s="49">
        <v>18</v>
      </c>
      <c r="Z30" s="53" t="s">
        <v>1593</v>
      </c>
      <c r="AA30" s="53"/>
      <c r="AB30" s="53"/>
      <c r="AC30" s="53"/>
      <c r="AD30" s="53"/>
      <c r="AE30" s="53"/>
      <c r="AF30" s="53"/>
      <c r="AG30" s="53"/>
      <c r="AH30" s="53"/>
      <c r="AI30" s="53"/>
      <c r="AJ30" s="53"/>
      <c r="AK30" s="49"/>
      <c r="AL30" s="49"/>
      <c r="AM30" s="49"/>
      <c r="AN30" s="49"/>
      <c r="AO30" s="49"/>
      <c r="AP30" s="49"/>
      <c r="AQ30" s="49"/>
      <c r="AR30" s="49"/>
      <c r="AS30" s="49"/>
    </row>
    <row r="31" spans="1:45" x14ac:dyDescent="0.2">
      <c r="W31" s="49"/>
      <c r="X31" s="52">
        <f t="shared" ca="1" si="6"/>
        <v>0.97087573756331869</v>
      </c>
      <c r="Y31" s="49">
        <v>19</v>
      </c>
      <c r="Z31" s="53" t="s">
        <v>1594</v>
      </c>
      <c r="AA31" s="53"/>
      <c r="AB31" s="53"/>
      <c r="AC31" s="53"/>
      <c r="AD31" s="53"/>
      <c r="AE31" s="53"/>
      <c r="AF31" s="53"/>
      <c r="AG31" s="53"/>
      <c r="AH31" s="53"/>
      <c r="AI31" s="53"/>
      <c r="AJ31" s="53"/>
      <c r="AK31" s="49"/>
      <c r="AL31" s="49"/>
      <c r="AM31" s="49"/>
      <c r="AN31" s="49"/>
      <c r="AO31" s="49"/>
      <c r="AP31" s="49"/>
      <c r="AQ31" s="49"/>
      <c r="AR31" s="49"/>
      <c r="AS31" s="49"/>
    </row>
    <row r="32" spans="1:45" x14ac:dyDescent="0.2">
      <c r="W32" s="49"/>
      <c r="X32" s="52">
        <f t="shared" ca="1" si="6"/>
        <v>0.6817063223608294</v>
      </c>
      <c r="Y32" s="49">
        <v>20</v>
      </c>
      <c r="Z32" s="53" t="s">
        <v>1595</v>
      </c>
      <c r="AA32" s="53"/>
      <c r="AB32" s="53"/>
      <c r="AC32" s="53"/>
      <c r="AD32" s="53"/>
      <c r="AE32" s="53"/>
      <c r="AF32" s="53"/>
      <c r="AG32" s="53"/>
      <c r="AH32" s="53"/>
      <c r="AI32" s="53"/>
      <c r="AJ32" s="53"/>
      <c r="AK32" s="49"/>
      <c r="AL32" s="49"/>
      <c r="AM32" s="49"/>
      <c r="AN32" s="49"/>
      <c r="AO32" s="49"/>
      <c r="AP32" s="49"/>
      <c r="AQ32" s="49"/>
      <c r="AR32" s="49"/>
      <c r="AS32" s="49"/>
    </row>
    <row r="33" spans="23:45" x14ac:dyDescent="0.2">
      <c r="W33" s="49"/>
      <c r="X33" s="52">
        <f t="shared" ca="1" si="6"/>
        <v>0.11754561992722601</v>
      </c>
      <c r="Y33" s="49">
        <v>21</v>
      </c>
      <c r="Z33" s="53" t="s">
        <v>1596</v>
      </c>
      <c r="AA33" s="53"/>
      <c r="AB33" s="53"/>
      <c r="AC33" s="53"/>
      <c r="AD33" s="53"/>
      <c r="AE33" s="53"/>
      <c r="AF33" s="53"/>
      <c r="AG33" s="53"/>
      <c r="AH33" s="53"/>
      <c r="AI33" s="53"/>
      <c r="AJ33" s="53"/>
      <c r="AK33" s="49"/>
      <c r="AL33" s="49"/>
      <c r="AM33" s="49"/>
      <c r="AN33" s="49"/>
      <c r="AO33" s="49"/>
      <c r="AP33" s="49"/>
      <c r="AQ33" s="49"/>
      <c r="AR33" s="49"/>
      <c r="AS33" s="49"/>
    </row>
    <row r="34" spans="23:45" x14ac:dyDescent="0.2">
      <c r="W34" s="49"/>
      <c r="X34" s="52">
        <f t="shared" ca="1" si="6"/>
        <v>0.41727865584931234</v>
      </c>
      <c r="Y34" s="49">
        <v>22</v>
      </c>
      <c r="Z34" s="53" t="s">
        <v>1597</v>
      </c>
      <c r="AA34" s="53"/>
      <c r="AB34" s="53"/>
      <c r="AC34" s="53"/>
      <c r="AD34" s="53"/>
      <c r="AE34" s="53"/>
      <c r="AF34" s="53"/>
      <c r="AG34" s="53"/>
      <c r="AH34" s="53"/>
      <c r="AI34" s="53"/>
      <c r="AJ34" s="53"/>
      <c r="AK34" s="49"/>
      <c r="AL34" s="49"/>
      <c r="AM34" s="49"/>
      <c r="AN34" s="49"/>
      <c r="AO34" s="49"/>
      <c r="AP34" s="49"/>
      <c r="AQ34" s="49"/>
      <c r="AR34" s="49"/>
      <c r="AS34" s="49"/>
    </row>
    <row r="35" spans="23:45" x14ac:dyDescent="0.2">
      <c r="W35" s="49"/>
      <c r="X35" s="52">
        <f t="shared" ca="1" si="6"/>
        <v>0.4423465887815532</v>
      </c>
      <c r="Y35" s="49">
        <v>23</v>
      </c>
      <c r="Z35" s="53" t="s">
        <v>1598</v>
      </c>
      <c r="AA35" s="53"/>
      <c r="AB35" s="53"/>
      <c r="AC35" s="53"/>
      <c r="AD35" s="53"/>
      <c r="AE35" s="53"/>
      <c r="AF35" s="53"/>
      <c r="AG35" s="53"/>
      <c r="AH35" s="53"/>
      <c r="AI35" s="53"/>
      <c r="AJ35" s="53"/>
      <c r="AK35" s="49"/>
      <c r="AL35" s="49"/>
      <c r="AM35" s="49"/>
      <c r="AN35" s="49"/>
      <c r="AO35" s="49"/>
      <c r="AP35" s="49"/>
      <c r="AQ35" s="49"/>
      <c r="AR35" s="49"/>
      <c r="AS35" s="49"/>
    </row>
    <row r="36" spans="23:45" x14ac:dyDescent="0.2">
      <c r="W36" s="49"/>
      <c r="X36" s="52">
        <f t="shared" ca="1" si="6"/>
        <v>0.26619030525926135</v>
      </c>
      <c r="Y36" s="49">
        <v>24</v>
      </c>
      <c r="Z36" s="53" t="s">
        <v>1599</v>
      </c>
      <c r="AA36" s="53"/>
      <c r="AB36" s="53"/>
      <c r="AC36" s="53"/>
      <c r="AD36" s="53"/>
      <c r="AE36" s="53"/>
      <c r="AF36" s="53"/>
      <c r="AG36" s="53"/>
      <c r="AH36" s="53"/>
      <c r="AI36" s="53"/>
      <c r="AJ36" s="53"/>
      <c r="AK36" s="49"/>
      <c r="AL36" s="49"/>
      <c r="AM36" s="49"/>
      <c r="AN36" s="49"/>
      <c r="AO36" s="49"/>
      <c r="AP36" s="49"/>
      <c r="AQ36" s="49"/>
      <c r="AR36" s="49"/>
      <c r="AS36" s="49"/>
    </row>
    <row r="37" spans="23:45" x14ac:dyDescent="0.2">
      <c r="W37" s="49"/>
      <c r="X37" s="52">
        <f t="shared" ca="1" si="6"/>
        <v>0.446024587380347</v>
      </c>
      <c r="Y37" s="49">
        <v>25</v>
      </c>
      <c r="Z37" s="53" t="s">
        <v>1600</v>
      </c>
      <c r="AA37" s="53"/>
      <c r="AB37" s="53"/>
      <c r="AC37" s="53"/>
      <c r="AD37" s="53"/>
      <c r="AE37" s="53"/>
      <c r="AF37" s="53"/>
      <c r="AG37" s="53"/>
      <c r="AH37" s="53"/>
      <c r="AI37" s="53"/>
      <c r="AJ37" s="53"/>
      <c r="AK37" s="49"/>
      <c r="AL37" s="49"/>
      <c r="AM37" s="49"/>
      <c r="AN37" s="49"/>
      <c r="AO37" s="49"/>
      <c r="AP37" s="49"/>
      <c r="AQ37" s="49"/>
      <c r="AR37" s="49"/>
      <c r="AS37" s="49"/>
    </row>
    <row r="38" spans="23:45" x14ac:dyDescent="0.2">
      <c r="W38" s="49"/>
      <c r="X38" s="52">
        <f t="shared" ca="1" si="6"/>
        <v>0.3188433516093071</v>
      </c>
      <c r="Y38" s="49">
        <v>26</v>
      </c>
      <c r="Z38" s="53" t="s">
        <v>1601</v>
      </c>
      <c r="AA38" s="53"/>
      <c r="AB38" s="53"/>
      <c r="AC38" s="53"/>
      <c r="AD38" s="53"/>
      <c r="AE38" s="53"/>
      <c r="AF38" s="53"/>
      <c r="AG38" s="53"/>
      <c r="AH38" s="53"/>
      <c r="AI38" s="53"/>
      <c r="AJ38" s="53"/>
      <c r="AK38" s="49"/>
      <c r="AL38" s="49"/>
      <c r="AM38" s="49"/>
      <c r="AN38" s="49"/>
      <c r="AO38" s="49"/>
      <c r="AP38" s="49"/>
      <c r="AQ38" s="49"/>
      <c r="AR38" s="49"/>
      <c r="AS38" s="49"/>
    </row>
    <row r="39" spans="23:45" x14ac:dyDescent="0.2">
      <c r="W39" s="49"/>
      <c r="X39" s="52">
        <f t="shared" ca="1" si="6"/>
        <v>0.37895487348511581</v>
      </c>
      <c r="Y39" s="49">
        <v>27</v>
      </c>
      <c r="Z39" s="53" t="s">
        <v>1602</v>
      </c>
      <c r="AA39" s="53"/>
      <c r="AB39" s="53"/>
      <c r="AC39" s="53"/>
      <c r="AD39" s="53"/>
      <c r="AE39" s="53"/>
      <c r="AF39" s="53"/>
      <c r="AG39" s="53"/>
      <c r="AH39" s="53"/>
      <c r="AI39" s="53"/>
      <c r="AJ39" s="53"/>
      <c r="AK39" s="49"/>
      <c r="AL39" s="49"/>
      <c r="AM39" s="49"/>
      <c r="AN39" s="49"/>
      <c r="AO39" s="49"/>
      <c r="AP39" s="49"/>
      <c r="AQ39" s="49"/>
      <c r="AR39" s="49"/>
      <c r="AS39" s="49"/>
    </row>
    <row r="40" spans="23:45" x14ac:dyDescent="0.2">
      <c r="W40" s="49"/>
      <c r="X40" s="52">
        <f t="shared" ca="1" si="6"/>
        <v>0.52100399092923211</v>
      </c>
      <c r="Y40" s="49">
        <v>28</v>
      </c>
      <c r="Z40" s="53" t="s">
        <v>1603</v>
      </c>
      <c r="AA40" s="53"/>
      <c r="AB40" s="53"/>
      <c r="AC40" s="53"/>
      <c r="AD40" s="53"/>
      <c r="AE40" s="53"/>
      <c r="AF40" s="53"/>
      <c r="AG40" s="53"/>
      <c r="AH40" s="53"/>
      <c r="AI40" s="53"/>
      <c r="AJ40" s="53"/>
      <c r="AK40" s="49"/>
      <c r="AL40" s="49"/>
      <c r="AM40" s="49"/>
      <c r="AN40" s="49"/>
      <c r="AO40" s="49"/>
      <c r="AP40" s="49"/>
      <c r="AQ40" s="49"/>
      <c r="AR40" s="49"/>
      <c r="AS40" s="49"/>
    </row>
    <row r="41" spans="23:45" x14ac:dyDescent="0.2">
      <c r="W41" s="49"/>
      <c r="X41" s="52">
        <f t="shared" ca="1" si="6"/>
        <v>0.69248622229809231</v>
      </c>
      <c r="Y41" s="49">
        <v>29</v>
      </c>
      <c r="Z41" s="53" t="s">
        <v>1604</v>
      </c>
      <c r="AA41" s="53"/>
      <c r="AB41" s="53"/>
      <c r="AC41" s="53"/>
      <c r="AD41" s="53"/>
      <c r="AE41" s="53"/>
      <c r="AF41" s="53"/>
      <c r="AG41" s="53"/>
      <c r="AH41" s="53"/>
      <c r="AI41" s="53"/>
      <c r="AJ41" s="53"/>
      <c r="AK41" s="49"/>
      <c r="AL41" s="49"/>
      <c r="AM41" s="49"/>
      <c r="AN41" s="49"/>
      <c r="AO41" s="49"/>
      <c r="AP41" s="49"/>
      <c r="AQ41" s="49"/>
      <c r="AR41" s="49"/>
      <c r="AS41" s="49"/>
    </row>
    <row r="42" spans="23:45" x14ac:dyDescent="0.2">
      <c r="W42" s="49"/>
      <c r="X42" s="52">
        <f t="shared" ca="1" si="6"/>
        <v>0.31068697072336504</v>
      </c>
      <c r="Y42" s="49">
        <v>30</v>
      </c>
      <c r="Z42" s="53" t="s">
        <v>1605</v>
      </c>
      <c r="AA42" s="53"/>
      <c r="AB42" s="53"/>
      <c r="AC42" s="53"/>
      <c r="AD42" s="53"/>
      <c r="AE42" s="53"/>
      <c r="AF42" s="53"/>
      <c r="AG42" s="53"/>
      <c r="AH42" s="53"/>
      <c r="AI42" s="53"/>
      <c r="AJ42" s="53"/>
      <c r="AK42" s="49"/>
      <c r="AL42" s="49"/>
      <c r="AM42" s="49"/>
      <c r="AN42" s="49"/>
      <c r="AO42" s="49"/>
      <c r="AP42" s="49"/>
      <c r="AQ42" s="49"/>
      <c r="AR42" s="49"/>
      <c r="AS42" s="49"/>
    </row>
    <row r="43" spans="23:45" x14ac:dyDescent="0.2">
      <c r="W43" s="49"/>
      <c r="X43" s="52">
        <f t="shared" ca="1" si="6"/>
        <v>0.83486416494312399</v>
      </c>
      <c r="Y43" s="49">
        <v>31</v>
      </c>
      <c r="Z43" s="53" t="s">
        <v>1606</v>
      </c>
      <c r="AA43" s="53"/>
      <c r="AB43" s="53"/>
      <c r="AC43" s="53"/>
      <c r="AD43" s="53"/>
      <c r="AE43" s="53"/>
      <c r="AF43" s="53"/>
      <c r="AG43" s="53"/>
      <c r="AH43" s="53"/>
      <c r="AI43" s="53"/>
      <c r="AJ43" s="53"/>
      <c r="AK43" s="49"/>
      <c r="AL43" s="49"/>
      <c r="AM43" s="49"/>
      <c r="AN43" s="49"/>
      <c r="AO43" s="49"/>
      <c r="AP43" s="49"/>
      <c r="AQ43" s="49"/>
      <c r="AR43" s="49"/>
      <c r="AS43" s="49"/>
    </row>
    <row r="44" spans="23:45" x14ac:dyDescent="0.2">
      <c r="W44" s="49"/>
      <c r="X44" s="52">
        <f t="shared" ca="1" si="6"/>
        <v>0.22579083630299146</v>
      </c>
      <c r="Y44" s="49">
        <v>32</v>
      </c>
      <c r="Z44" s="53" t="s">
        <v>1607</v>
      </c>
      <c r="AA44" s="53"/>
      <c r="AB44" s="53"/>
      <c r="AC44" s="53"/>
      <c r="AD44" s="53"/>
      <c r="AE44" s="53"/>
      <c r="AF44" s="53"/>
      <c r="AG44" s="53"/>
      <c r="AH44" s="53"/>
      <c r="AI44" s="53"/>
      <c r="AJ44" s="53"/>
      <c r="AK44" s="49"/>
      <c r="AL44" s="49"/>
      <c r="AM44" s="49"/>
      <c r="AN44" s="49"/>
      <c r="AO44" s="49"/>
      <c r="AP44" s="49"/>
      <c r="AQ44" s="49"/>
      <c r="AR44" s="49"/>
      <c r="AS44" s="49"/>
    </row>
    <row r="45" spans="23:45" x14ac:dyDescent="0.2">
      <c r="W45" s="49"/>
      <c r="X45" s="52">
        <f t="shared" ca="1" si="6"/>
        <v>0.33682916518992811</v>
      </c>
      <c r="Y45" s="49">
        <v>33</v>
      </c>
      <c r="Z45" s="53" t="s">
        <v>1608</v>
      </c>
      <c r="AA45" s="53"/>
      <c r="AB45" s="53"/>
      <c r="AC45" s="53"/>
      <c r="AD45" s="53"/>
      <c r="AE45" s="53"/>
      <c r="AF45" s="53"/>
      <c r="AG45" s="53"/>
      <c r="AH45" s="53"/>
      <c r="AI45" s="53"/>
      <c r="AJ45" s="53"/>
      <c r="AK45" s="49"/>
      <c r="AL45" s="49"/>
      <c r="AM45" s="49"/>
      <c r="AN45" s="49"/>
      <c r="AO45" s="49"/>
      <c r="AP45" s="49"/>
      <c r="AQ45" s="49"/>
      <c r="AR45" s="49"/>
      <c r="AS45" s="49"/>
    </row>
    <row r="46" spans="23:45" x14ac:dyDescent="0.2">
      <c r="W46" s="49"/>
      <c r="X46" s="52">
        <f t="shared" ca="1" si="6"/>
        <v>0.7024339147145281</v>
      </c>
      <c r="Y46" s="49">
        <v>34</v>
      </c>
      <c r="Z46" s="53" t="s">
        <v>1609</v>
      </c>
      <c r="AA46" s="53"/>
      <c r="AB46" s="53"/>
      <c r="AC46" s="53"/>
      <c r="AD46" s="53"/>
      <c r="AE46" s="53"/>
      <c r="AF46" s="53"/>
      <c r="AG46" s="53"/>
      <c r="AH46" s="53"/>
      <c r="AI46" s="53"/>
      <c r="AJ46" s="53"/>
      <c r="AK46" s="49"/>
      <c r="AL46" s="49"/>
      <c r="AM46" s="49"/>
      <c r="AN46" s="49"/>
      <c r="AO46" s="49"/>
      <c r="AP46" s="49"/>
      <c r="AQ46" s="49"/>
      <c r="AR46" s="49"/>
      <c r="AS46" s="49"/>
    </row>
    <row r="47" spans="23:45" x14ac:dyDescent="0.2">
      <c r="W47" s="49"/>
      <c r="X47" s="52">
        <f t="shared" ca="1" si="6"/>
        <v>0.4039431077628155</v>
      </c>
      <c r="Y47" s="49">
        <v>35</v>
      </c>
      <c r="Z47" s="53" t="s">
        <v>1610</v>
      </c>
      <c r="AA47" s="53"/>
      <c r="AB47" s="53"/>
      <c r="AC47" s="53"/>
      <c r="AD47" s="53"/>
      <c r="AE47" s="53"/>
      <c r="AF47" s="53"/>
      <c r="AG47" s="53"/>
      <c r="AH47" s="53"/>
      <c r="AI47" s="53"/>
      <c r="AJ47" s="53"/>
      <c r="AK47" s="49"/>
      <c r="AL47" s="49"/>
      <c r="AM47" s="49"/>
      <c r="AN47" s="49"/>
      <c r="AO47" s="49"/>
      <c r="AP47" s="49"/>
      <c r="AQ47" s="49"/>
      <c r="AR47" s="49"/>
      <c r="AS47" s="49"/>
    </row>
    <row r="48" spans="23:45" x14ac:dyDescent="0.2">
      <c r="W48" s="49"/>
      <c r="X48" s="52">
        <f t="shared" ca="1" si="6"/>
        <v>0.11715327425615907</v>
      </c>
      <c r="Y48" s="49">
        <v>36</v>
      </c>
      <c r="Z48" s="53" t="s">
        <v>1611</v>
      </c>
      <c r="AA48" s="53"/>
      <c r="AB48" s="53"/>
      <c r="AC48" s="53"/>
      <c r="AD48" s="53"/>
      <c r="AE48" s="53"/>
      <c r="AF48" s="53"/>
      <c r="AG48" s="53"/>
      <c r="AH48" s="53"/>
      <c r="AI48" s="53"/>
      <c r="AJ48" s="53"/>
      <c r="AK48" s="49"/>
      <c r="AL48" s="49"/>
      <c r="AM48" s="49"/>
      <c r="AN48" s="49"/>
      <c r="AO48" s="49"/>
      <c r="AP48" s="49"/>
      <c r="AQ48" s="49"/>
      <c r="AR48" s="49"/>
      <c r="AS48" s="49"/>
    </row>
    <row r="49" spans="25:45" x14ac:dyDescent="0.2">
      <c r="Y49" s="49"/>
      <c r="Z49" s="53"/>
      <c r="AA49" s="49"/>
      <c r="AB49" s="49"/>
      <c r="AC49" s="49"/>
      <c r="AD49" s="49"/>
      <c r="AE49" s="49"/>
      <c r="AF49" s="49"/>
      <c r="AG49" s="49"/>
      <c r="AH49" s="49"/>
      <c r="AI49" s="49"/>
      <c r="AJ49" s="49"/>
      <c r="AK49" s="49"/>
      <c r="AL49" s="49"/>
      <c r="AM49" s="49"/>
      <c r="AN49" s="49"/>
      <c r="AO49" s="49"/>
      <c r="AP49" s="49"/>
      <c r="AQ49" s="49"/>
      <c r="AR49" s="49"/>
      <c r="AS49" s="49"/>
    </row>
    <row r="50" spans="25:45" x14ac:dyDescent="0.2">
      <c r="Z50" s="11"/>
    </row>
    <row r="51" spans="25:45" x14ac:dyDescent="0.2">
      <c r="Z51" s="11"/>
    </row>
  </sheetData>
  <sheetProtection sheet="1" objects="1" scenarios="1" formatCells="0" selectLockedCells="1"/>
  <mergeCells count="66">
    <mergeCell ref="Q14:S15"/>
    <mergeCell ref="T14:V15"/>
    <mergeCell ref="U7:V8"/>
    <mergeCell ref="B3:C4"/>
    <mergeCell ref="D3:E4"/>
    <mergeCell ref="H3:I4"/>
    <mergeCell ref="J3:K4"/>
    <mergeCell ref="N3:O4"/>
    <mergeCell ref="P3:Q4"/>
    <mergeCell ref="N7:S8"/>
    <mergeCell ref="U3:V4"/>
    <mergeCell ref="B14:D15"/>
    <mergeCell ref="E14:G15"/>
    <mergeCell ref="H14:J15"/>
    <mergeCell ref="K14:M15"/>
    <mergeCell ref="N14:P15"/>
    <mergeCell ref="D5:E6"/>
    <mergeCell ref="H5:I6"/>
    <mergeCell ref="J5:K6"/>
    <mergeCell ref="N5:O6"/>
    <mergeCell ref="P5:Q6"/>
    <mergeCell ref="B17:K17"/>
    <mergeCell ref="L17:V17"/>
    <mergeCell ref="AA3:AF4"/>
    <mergeCell ref="AG3:AL4"/>
    <mergeCell ref="AM3:AR4"/>
    <mergeCell ref="B7:C8"/>
    <mergeCell ref="D7:E8"/>
    <mergeCell ref="H7:I8"/>
    <mergeCell ref="J7:K8"/>
    <mergeCell ref="AA7:AF8"/>
    <mergeCell ref="AG7:AL8"/>
    <mergeCell ref="AM7:AR8"/>
    <mergeCell ref="AA5:AF6"/>
    <mergeCell ref="AG5:AL6"/>
    <mergeCell ref="AM5:AR6"/>
    <mergeCell ref="B5:C6"/>
    <mergeCell ref="F8:G8"/>
    <mergeCell ref="L8:M8"/>
    <mergeCell ref="B10:V10"/>
    <mergeCell ref="B12:V12"/>
    <mergeCell ref="B13:D13"/>
    <mergeCell ref="E13:G13"/>
    <mergeCell ref="H13:J13"/>
    <mergeCell ref="K13:M13"/>
    <mergeCell ref="N13:P13"/>
    <mergeCell ref="Q13:S13"/>
    <mergeCell ref="T13:V13"/>
    <mergeCell ref="F6:G6"/>
    <mergeCell ref="L6:M6"/>
    <mergeCell ref="R6:S6"/>
    <mergeCell ref="U6:V6"/>
    <mergeCell ref="F7:G7"/>
    <mergeCell ref="L7:M7"/>
    <mergeCell ref="F4:G4"/>
    <mergeCell ref="L4:M4"/>
    <mergeCell ref="R4:S4"/>
    <mergeCell ref="F5:G5"/>
    <mergeCell ref="L5:M5"/>
    <mergeCell ref="R5:S5"/>
    <mergeCell ref="B2:S2"/>
    <mergeCell ref="U2:V2"/>
    <mergeCell ref="AA2:AR2"/>
    <mergeCell ref="F3:G3"/>
    <mergeCell ref="L3:M3"/>
    <mergeCell ref="R3:S3"/>
  </mergeCells>
  <phoneticPr fontId="43" type="noConversion"/>
  <dataValidations count="2">
    <dataValidation type="whole" errorStyle="information" operator="lessThanOrEqual" allowBlank="1" showInputMessage="1" showErrorMessage="1" errorTitle="人体极限" error="这些属性的极限值为99。_x000a_除非你的守秘人同意，否则调查员属性不能突破这个上限。" sqref="D3:E8 J3:K8 P5:Q6" xr:uid="{00000000-0002-0000-0500-000000000000}">
      <formula1>99</formula1>
    </dataValidation>
    <dataValidation type="whole" errorStyle="information" operator="lessThanOrEqual" allowBlank="1" showInputMessage="1" showErrorMessage="1" errorTitle="人体极限" error="这些属性的极限值为99。_x000a_除非你的守秘人同意，否则调查员属性不能突破这个上限。" sqref="P3:Q4" xr:uid="{00000000-0002-0000-0500-000001000000}">
      <formula1>150</formula1>
    </dataValidation>
  </dataValidations>
  <hyperlinks>
    <hyperlink ref="B17:K17" r:id="rId1" display="点击这里下载规则书" xr:uid="{00000000-0004-0000-0500-000000000000}"/>
    <hyperlink ref="L17:V17" r:id="rId2" display="点击这里下载调查员手册" xr:uid="{00000000-0004-0000-0500-000001000000}"/>
  </hyperlinks>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C1:G30"/>
  <sheetViews>
    <sheetView topLeftCell="C4" zoomScale="85" zoomScaleNormal="85" workbookViewId="0">
      <selection activeCell="E1" sqref="E1"/>
    </sheetView>
  </sheetViews>
  <sheetFormatPr defaultColWidth="9" defaultRowHeight="14.25" x14ac:dyDescent="0.2"/>
  <cols>
    <col min="2" max="2" width="6.25" customWidth="1"/>
    <col min="3" max="3" width="5.625" style="30" customWidth="1"/>
    <col min="4" max="4" width="79.25" style="31" customWidth="1"/>
    <col min="6" max="6" width="5.625" style="1" customWidth="1"/>
    <col min="7" max="7" width="79.25" style="1" customWidth="1"/>
  </cols>
  <sheetData>
    <row r="1" spans="3:7" ht="18.75" customHeight="1" x14ac:dyDescent="0.2">
      <c r="C1" s="743" t="s">
        <v>1612</v>
      </c>
      <c r="D1" s="744"/>
      <c r="E1" s="48"/>
      <c r="F1" s="745" t="s">
        <v>1613</v>
      </c>
      <c r="G1" s="746"/>
    </row>
    <row r="2" spans="3:7" ht="18" customHeight="1" x14ac:dyDescent="0.2">
      <c r="C2" s="32" t="s">
        <v>193</v>
      </c>
      <c r="D2" s="33" t="s">
        <v>1614</v>
      </c>
      <c r="F2" s="15" t="s">
        <v>193</v>
      </c>
      <c r="G2" s="33" t="s">
        <v>1614</v>
      </c>
    </row>
    <row r="3" spans="3:7" ht="51.95" customHeight="1" x14ac:dyDescent="0.2">
      <c r="C3" s="34">
        <v>1</v>
      </c>
      <c r="D3" s="28" t="s">
        <v>1615</v>
      </c>
      <c r="F3" s="17">
        <v>1</v>
      </c>
      <c r="G3" s="28" t="s">
        <v>1616</v>
      </c>
    </row>
    <row r="4" spans="3:7" ht="51.95" customHeight="1" x14ac:dyDescent="0.2">
      <c r="C4" s="35">
        <v>2</v>
      </c>
      <c r="D4" s="36" t="s">
        <v>1617</v>
      </c>
      <c r="F4" s="18">
        <v>2</v>
      </c>
      <c r="G4" s="36" t="s">
        <v>1618</v>
      </c>
    </row>
    <row r="5" spans="3:7" ht="51.95" customHeight="1" x14ac:dyDescent="0.2">
      <c r="C5" s="34">
        <v>3</v>
      </c>
      <c r="D5" s="28" t="s">
        <v>1619</v>
      </c>
      <c r="F5" s="17">
        <v>3</v>
      </c>
      <c r="G5" s="28" t="s">
        <v>1620</v>
      </c>
    </row>
    <row r="6" spans="3:7" ht="51.95" customHeight="1" x14ac:dyDescent="0.2">
      <c r="C6" s="35">
        <v>4</v>
      </c>
      <c r="D6" s="36" t="s">
        <v>1621</v>
      </c>
      <c r="F6" s="18">
        <v>4</v>
      </c>
      <c r="G6" s="36" t="s">
        <v>1622</v>
      </c>
    </row>
    <row r="7" spans="3:7" ht="51.95" customHeight="1" x14ac:dyDescent="0.2">
      <c r="C7" s="34">
        <v>5</v>
      </c>
      <c r="D7" s="28" t="s">
        <v>1623</v>
      </c>
      <c r="F7" s="17">
        <v>5</v>
      </c>
      <c r="G7" s="28" t="s">
        <v>1624</v>
      </c>
    </row>
    <row r="8" spans="3:7" ht="51.95" customHeight="1" x14ac:dyDescent="0.2">
      <c r="C8" s="35">
        <v>6</v>
      </c>
      <c r="D8" s="36" t="s">
        <v>1625</v>
      </c>
      <c r="F8" s="18">
        <v>6</v>
      </c>
      <c r="G8" s="36" t="s">
        <v>1626</v>
      </c>
    </row>
    <row r="9" spans="3:7" ht="51.95" customHeight="1" x14ac:dyDescent="0.2">
      <c r="C9" s="34">
        <v>7</v>
      </c>
      <c r="D9" s="28" t="s">
        <v>1627</v>
      </c>
      <c r="F9" s="17">
        <v>7</v>
      </c>
      <c r="G9" s="28" t="s">
        <v>1628</v>
      </c>
    </row>
    <row r="10" spans="3:7" ht="51.95" customHeight="1" x14ac:dyDescent="0.2">
      <c r="C10" s="35">
        <v>8</v>
      </c>
      <c r="D10" s="36" t="s">
        <v>1629</v>
      </c>
      <c r="F10" s="18">
        <v>8</v>
      </c>
      <c r="G10" s="36" t="s">
        <v>1630</v>
      </c>
    </row>
    <row r="11" spans="3:7" ht="51.95" customHeight="1" x14ac:dyDescent="0.2">
      <c r="C11" s="34">
        <v>9</v>
      </c>
      <c r="D11" s="28" t="s">
        <v>1631</v>
      </c>
      <c r="F11" s="17">
        <v>9</v>
      </c>
      <c r="G11" s="28" t="s">
        <v>1632</v>
      </c>
    </row>
    <row r="12" spans="3:7" ht="51.95" customHeight="1" x14ac:dyDescent="0.2">
      <c r="C12" s="37">
        <v>10</v>
      </c>
      <c r="D12" s="38" t="s">
        <v>1633</v>
      </c>
      <c r="F12" s="20">
        <v>10</v>
      </c>
      <c r="G12" s="38" t="s">
        <v>1634</v>
      </c>
    </row>
    <row r="13" spans="3:7" x14ac:dyDescent="0.2">
      <c r="C13" s="39"/>
      <c r="D13" s="40"/>
    </row>
    <row r="14" spans="3:7" ht="18" customHeight="1" x14ac:dyDescent="0.2">
      <c r="C14" s="747" t="s">
        <v>1635</v>
      </c>
      <c r="D14" s="748"/>
      <c r="F14" s="747" t="s">
        <v>1636</v>
      </c>
      <c r="G14" s="748"/>
    </row>
    <row r="15" spans="3:7" ht="18" customHeight="1" x14ac:dyDescent="0.2">
      <c r="C15" s="41" t="s">
        <v>193</v>
      </c>
      <c r="D15" s="42" t="s">
        <v>1637</v>
      </c>
      <c r="F15" s="41" t="s">
        <v>193</v>
      </c>
      <c r="G15" s="42" t="s">
        <v>1637</v>
      </c>
    </row>
    <row r="16" spans="3:7" ht="38.25" customHeight="1" x14ac:dyDescent="0.2">
      <c r="C16" s="43">
        <v>0</v>
      </c>
      <c r="D16" s="44" t="str">
        <f>IF(C16=0,"请在左侧输入数字",VLOOKUP(C16,疯狂附表!A3:B102,2,FALSE))</f>
        <v>请在左侧输入数字</v>
      </c>
      <c r="F16" s="43"/>
      <c r="G16" s="44" t="str">
        <f>IF(F16=0,"请在左侧输入数字",VLOOKUP(F16,疯狂附表!C3:D102,2,FALSE))</f>
        <v>请在左侧输入数字</v>
      </c>
    </row>
    <row r="18" spans="3:6" ht="18" customHeight="1" x14ac:dyDescent="0.2">
      <c r="C18" s="45"/>
      <c r="D18" s="46"/>
    </row>
    <row r="19" spans="3:6" x14ac:dyDescent="0.2">
      <c r="C19" s="749" t="s">
        <v>1638</v>
      </c>
      <c r="D19" s="749"/>
    </row>
    <row r="20" spans="3:6" ht="37.5" customHeight="1" x14ac:dyDescent="0.2">
      <c r="C20" s="47"/>
      <c r="D20" s="46"/>
    </row>
    <row r="21" spans="3:6" x14ac:dyDescent="0.2">
      <c r="C21"/>
    </row>
    <row r="22" spans="3:6" ht="13.5" customHeight="1" x14ac:dyDescent="0.2"/>
    <row r="24" spans="3:6" x14ac:dyDescent="0.2">
      <c r="F24"/>
    </row>
    <row r="25" spans="3:6" x14ac:dyDescent="0.2">
      <c r="C25"/>
      <c r="F25"/>
    </row>
    <row r="26" spans="3:6" x14ac:dyDescent="0.2">
      <c r="C26"/>
      <c r="F26"/>
    </row>
    <row r="27" spans="3:6" x14ac:dyDescent="0.2">
      <c r="C27"/>
      <c r="F27"/>
    </row>
    <row r="28" spans="3:6" x14ac:dyDescent="0.2">
      <c r="C28"/>
      <c r="F28"/>
    </row>
    <row r="29" spans="3:6" x14ac:dyDescent="0.2">
      <c r="C29"/>
      <c r="F29"/>
    </row>
    <row r="30" spans="3:6" x14ac:dyDescent="0.2">
      <c r="C30"/>
      <c r="F30"/>
    </row>
  </sheetData>
  <sheetProtection sheet="1" objects="1" scenarios="1" formatCells="0" selectLockedCells="1"/>
  <mergeCells count="5">
    <mergeCell ref="C1:D1"/>
    <mergeCell ref="F1:G1"/>
    <mergeCell ref="C14:D14"/>
    <mergeCell ref="F14:G14"/>
    <mergeCell ref="C19:D19"/>
  </mergeCells>
  <phoneticPr fontId="43" type="noConversion"/>
  <dataValidations count="2">
    <dataValidation allowBlank="1" showInputMessage="1" showErrorMessage="1" promptTitle="具体内容" prompt="如果疯狂发作是在远离其他调查员同伴的情况下发作，或是所有人同时进入疯狂发作的话，守秘人可以有选择的进行简单的描述来决定接下来调查员的动作与当前场景最后的结果。。在这种情况下，调查员往往会在疯狂中迷失自身并不为玩家所控数个小时甚至更久。（通常是 1D10 个小时或者由守秘人自行决定）。" sqref="F1:G1" xr:uid="{00000000-0002-0000-0600-000000000000}"/>
    <dataValidation allowBlank="1" showInputMessage="1" showErrorMessage="1" promptTitle="具体内容" prompt="如果疯狂发作是在其他调查员正在进行战斗时发作的话，那这将会持续 1D10 个战斗轮。结束这持续了多轮疯狂的方法大概只有当调查员是单独一人时，或是在守秘人认为合适的时机。如果这时候需要确定疯狂的症状的话，那就需要用骰子随机从疯狂发作症状表中选择一项或者是由守秘人来给予选择一项症状。" sqref="C1:D1" xr:uid="{00000000-0002-0000-0600-000001000000}"/>
  </dataValidations>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V57"/>
  <sheetViews>
    <sheetView showGridLines="0" workbookViewId="0">
      <selection sqref="A1:M1"/>
    </sheetView>
  </sheetViews>
  <sheetFormatPr defaultColWidth="9" defaultRowHeight="16.5" x14ac:dyDescent="0.2"/>
  <cols>
    <col min="1" max="1" width="8.25" style="13" customWidth="1"/>
    <col min="2" max="2" width="13" style="13" customWidth="1"/>
    <col min="3" max="3" width="8.25" style="13" customWidth="1"/>
    <col min="4" max="4" width="10.125" style="13" customWidth="1"/>
    <col min="5" max="5" width="12.5" style="13" customWidth="1"/>
    <col min="6" max="6" width="8.5" style="13" customWidth="1"/>
    <col min="7" max="7" width="10.75" style="13" customWidth="1"/>
    <col min="8" max="8" width="9.625" style="13" customWidth="1"/>
    <col min="9" max="10" width="11.25" style="13" customWidth="1"/>
    <col min="11" max="11" width="10.5" style="13" customWidth="1"/>
    <col min="12" max="12" width="12" style="13" customWidth="1"/>
    <col min="13" max="13" width="14.625" style="13" customWidth="1"/>
    <col min="14" max="14" width="9.875" style="13" customWidth="1"/>
    <col min="15" max="17" width="8.25" style="13" customWidth="1"/>
    <col min="18" max="18" width="40.25" style="13" customWidth="1"/>
    <col min="19" max="19" width="8.25" style="13" customWidth="1"/>
    <col min="20" max="20" width="3.75" style="13" customWidth="1"/>
    <col min="21" max="21" width="40.125" style="13" customWidth="1"/>
    <col min="22" max="256" width="8.25" style="13" customWidth="1"/>
  </cols>
  <sheetData>
    <row r="1" spans="1:18" ht="16.5" customHeight="1" x14ac:dyDescent="0.2">
      <c r="A1" s="750" t="s">
        <v>1639</v>
      </c>
      <c r="B1" s="750"/>
      <c r="C1" s="750"/>
      <c r="D1" s="750"/>
      <c r="E1" s="750"/>
      <c r="F1" s="750"/>
      <c r="G1" s="750"/>
      <c r="H1" s="750"/>
      <c r="I1" s="750"/>
      <c r="J1" s="750"/>
      <c r="K1" s="750"/>
      <c r="L1" s="750"/>
      <c r="M1" s="750"/>
      <c r="N1" s="29"/>
      <c r="O1" s="29"/>
      <c r="P1" s="29"/>
      <c r="Q1" s="29"/>
      <c r="R1" s="29"/>
    </row>
    <row r="2" spans="1:18" s="12" customFormat="1" ht="16.5" customHeight="1" x14ac:dyDescent="0.2">
      <c r="A2" s="750" t="s">
        <v>1640</v>
      </c>
      <c r="B2" s="750"/>
      <c r="C2" s="750"/>
      <c r="D2" s="750"/>
      <c r="E2" s="750"/>
      <c r="F2" s="750"/>
      <c r="G2" s="750"/>
      <c r="H2" s="750"/>
      <c r="I2" s="750"/>
      <c r="J2" s="750"/>
      <c r="K2" s="750"/>
      <c r="L2" s="750"/>
      <c r="M2" s="750"/>
      <c r="N2" s="29"/>
      <c r="O2" s="29"/>
      <c r="P2" s="29"/>
      <c r="Q2" s="29"/>
      <c r="R2" s="29"/>
    </row>
    <row r="4" spans="1:18" x14ac:dyDescent="0.2">
      <c r="E4" s="360" t="s">
        <v>1641</v>
      </c>
      <c r="F4" s="361"/>
      <c r="G4" s="361"/>
      <c r="H4" s="361"/>
      <c r="I4" s="361"/>
      <c r="J4" s="361"/>
      <c r="K4" s="362"/>
    </row>
    <row r="5" spans="1:18" ht="20.100000000000001" customHeight="1" x14ac:dyDescent="0.2">
      <c r="E5" s="15" t="s">
        <v>162</v>
      </c>
      <c r="F5" s="16" t="s">
        <v>81</v>
      </c>
      <c r="G5" s="751" t="s">
        <v>1642</v>
      </c>
      <c r="H5" s="751"/>
      <c r="I5" s="751" t="s">
        <v>1643</v>
      </c>
      <c r="J5" s="751"/>
      <c r="K5" s="23" t="s">
        <v>1644</v>
      </c>
    </row>
    <row r="6" spans="1:18" ht="50.1" customHeight="1" x14ac:dyDescent="0.2">
      <c r="E6" s="17" t="s">
        <v>1645</v>
      </c>
      <c r="F6" s="13" t="s">
        <v>1646</v>
      </c>
      <c r="G6" s="752">
        <v>0.5</v>
      </c>
      <c r="H6" s="752"/>
      <c r="I6" s="679" t="s">
        <v>1647</v>
      </c>
      <c r="J6" s="679"/>
      <c r="K6" s="24">
        <v>0.5</v>
      </c>
    </row>
    <row r="7" spans="1:18" ht="50.1" customHeight="1" x14ac:dyDescent="0.2">
      <c r="E7" s="18" t="s">
        <v>1648</v>
      </c>
      <c r="F7" s="19" t="s">
        <v>1649</v>
      </c>
      <c r="G7" s="753" t="s">
        <v>1650</v>
      </c>
      <c r="H7" s="753"/>
      <c r="I7" s="753" t="s">
        <v>1651</v>
      </c>
      <c r="J7" s="753"/>
      <c r="K7" s="25">
        <v>2</v>
      </c>
    </row>
    <row r="8" spans="1:18" ht="50.1" customHeight="1" x14ac:dyDescent="0.2">
      <c r="E8" s="17" t="s">
        <v>1652</v>
      </c>
      <c r="F8" s="13" t="s">
        <v>1653</v>
      </c>
      <c r="G8" s="750" t="s">
        <v>1654</v>
      </c>
      <c r="H8" s="750"/>
      <c r="I8" s="750" t="s">
        <v>1655</v>
      </c>
      <c r="J8" s="750"/>
      <c r="K8" s="26">
        <v>10</v>
      </c>
    </row>
    <row r="9" spans="1:18" ht="50.1" customHeight="1" x14ac:dyDescent="0.2">
      <c r="E9" s="18" t="s">
        <v>1656</v>
      </c>
      <c r="F9" s="19" t="s">
        <v>1657</v>
      </c>
      <c r="G9" s="753" t="s">
        <v>1658</v>
      </c>
      <c r="H9" s="753"/>
      <c r="I9" s="753" t="s">
        <v>1659</v>
      </c>
      <c r="J9" s="753"/>
      <c r="K9" s="25">
        <v>50</v>
      </c>
    </row>
    <row r="10" spans="1:18" ht="50.1" customHeight="1" x14ac:dyDescent="0.2">
      <c r="E10" s="17" t="s">
        <v>1660</v>
      </c>
      <c r="F10" s="13" t="s">
        <v>1661</v>
      </c>
      <c r="G10" s="750" t="s">
        <v>1662</v>
      </c>
      <c r="H10" s="750"/>
      <c r="I10" s="750" t="s">
        <v>1663</v>
      </c>
      <c r="J10" s="750"/>
      <c r="K10" s="26">
        <v>250</v>
      </c>
    </row>
    <row r="11" spans="1:18" ht="50.1" customHeight="1" x14ac:dyDescent="0.2">
      <c r="E11" s="20" t="s">
        <v>1664</v>
      </c>
      <c r="F11" s="21">
        <v>99</v>
      </c>
      <c r="G11" s="754">
        <v>50000</v>
      </c>
      <c r="H11" s="754"/>
      <c r="I11" s="755" t="s">
        <v>1665</v>
      </c>
      <c r="J11" s="755"/>
      <c r="K11" s="27">
        <v>5000</v>
      </c>
    </row>
    <row r="12" spans="1:18" x14ac:dyDescent="0.2">
      <c r="E12" s="14"/>
    </row>
    <row r="13" spans="1:18" x14ac:dyDescent="0.2">
      <c r="E13" s="360" t="s">
        <v>1666</v>
      </c>
      <c r="F13" s="361"/>
      <c r="G13" s="361"/>
      <c r="H13" s="361"/>
      <c r="I13" s="361"/>
      <c r="J13" s="361"/>
      <c r="K13" s="362"/>
    </row>
    <row r="14" spans="1:18" ht="20.100000000000001" customHeight="1" x14ac:dyDescent="0.2">
      <c r="E14" s="15" t="s">
        <v>162</v>
      </c>
      <c r="F14" s="16" t="s">
        <v>81</v>
      </c>
      <c r="G14" s="751" t="s">
        <v>1642</v>
      </c>
      <c r="H14" s="751"/>
      <c r="I14" s="751" t="s">
        <v>1643</v>
      </c>
      <c r="J14" s="751"/>
      <c r="K14" s="23" t="s">
        <v>1644</v>
      </c>
    </row>
    <row r="15" spans="1:18" ht="50.1" customHeight="1" x14ac:dyDescent="0.2">
      <c r="E15" s="17" t="s">
        <v>1645</v>
      </c>
      <c r="F15" s="13" t="s">
        <v>1646</v>
      </c>
      <c r="G15" s="752">
        <v>10</v>
      </c>
      <c r="H15" s="752"/>
      <c r="I15" s="679" t="s">
        <v>1647</v>
      </c>
      <c r="J15" s="679"/>
      <c r="K15" s="24">
        <v>10</v>
      </c>
    </row>
    <row r="16" spans="1:18" ht="50.1" customHeight="1" x14ac:dyDescent="0.2">
      <c r="E16" s="18" t="s">
        <v>1648</v>
      </c>
      <c r="F16" s="19" t="s">
        <v>1649</v>
      </c>
      <c r="G16" s="753" t="s">
        <v>1667</v>
      </c>
      <c r="H16" s="753"/>
      <c r="I16" s="753" t="s">
        <v>1668</v>
      </c>
      <c r="J16" s="753"/>
      <c r="K16" s="25">
        <v>40</v>
      </c>
    </row>
    <row r="17" spans="2:11" ht="50.1" customHeight="1" x14ac:dyDescent="0.2">
      <c r="E17" s="17" t="s">
        <v>1652</v>
      </c>
      <c r="F17" s="13" t="s">
        <v>1653</v>
      </c>
      <c r="G17" s="750" t="s">
        <v>1669</v>
      </c>
      <c r="H17" s="750"/>
      <c r="I17" s="750" t="s">
        <v>1670</v>
      </c>
      <c r="J17" s="750"/>
      <c r="K17" s="26">
        <v>200</v>
      </c>
    </row>
    <row r="18" spans="2:11" ht="50.1" customHeight="1" x14ac:dyDescent="0.2">
      <c r="E18" s="18" t="s">
        <v>1656</v>
      </c>
      <c r="F18" s="19" t="s">
        <v>1657</v>
      </c>
      <c r="G18" s="753" t="s">
        <v>1671</v>
      </c>
      <c r="H18" s="753"/>
      <c r="I18" s="753" t="s">
        <v>1672</v>
      </c>
      <c r="J18" s="753"/>
      <c r="K18" s="25">
        <v>1000</v>
      </c>
    </row>
    <row r="19" spans="2:11" ht="50.1" customHeight="1" x14ac:dyDescent="0.2">
      <c r="E19" s="17" t="s">
        <v>1660</v>
      </c>
      <c r="F19" s="13" t="s">
        <v>1661</v>
      </c>
      <c r="G19" s="750" t="s">
        <v>1673</v>
      </c>
      <c r="H19" s="750"/>
      <c r="I19" s="750" t="s">
        <v>1674</v>
      </c>
      <c r="J19" s="750"/>
      <c r="K19" s="26">
        <v>5000</v>
      </c>
    </row>
    <row r="20" spans="2:11" ht="50.1" customHeight="1" x14ac:dyDescent="0.2">
      <c r="E20" s="20" t="s">
        <v>1664</v>
      </c>
      <c r="F20" s="21">
        <v>99</v>
      </c>
      <c r="G20" s="754" t="s">
        <v>1675</v>
      </c>
      <c r="H20" s="754"/>
      <c r="I20" s="755" t="s">
        <v>1676</v>
      </c>
      <c r="J20" s="755"/>
      <c r="K20" s="27">
        <v>100000</v>
      </c>
    </row>
    <row r="23" spans="2:11" x14ac:dyDescent="0.2">
      <c r="F23" s="756" t="s">
        <v>1645</v>
      </c>
      <c r="G23" s="757"/>
      <c r="H23" s="757"/>
      <c r="I23" s="757"/>
      <c r="J23" s="758"/>
    </row>
    <row r="24" spans="2:11" ht="52.5" customHeight="1" x14ac:dyDescent="0.2">
      <c r="F24" s="759" t="s">
        <v>1677</v>
      </c>
      <c r="G24" s="760"/>
      <c r="H24" s="760"/>
      <c r="I24" s="760"/>
      <c r="J24" s="761"/>
    </row>
    <row r="25" spans="2:11" x14ac:dyDescent="0.2">
      <c r="B25" s="14"/>
      <c r="F25" s="762" t="s">
        <v>1678</v>
      </c>
      <c r="G25" s="751"/>
      <c r="H25" s="751"/>
      <c r="I25" s="751"/>
      <c r="J25" s="763"/>
    </row>
    <row r="26" spans="2:11" ht="69.75" customHeight="1" x14ac:dyDescent="0.2">
      <c r="F26" s="759" t="s">
        <v>1679</v>
      </c>
      <c r="G26" s="760"/>
      <c r="H26" s="760"/>
      <c r="I26" s="760"/>
      <c r="J26" s="761"/>
    </row>
    <row r="27" spans="2:11" x14ac:dyDescent="0.2">
      <c r="F27" s="762" t="s">
        <v>1652</v>
      </c>
      <c r="G27" s="751"/>
      <c r="H27" s="751"/>
      <c r="I27" s="751"/>
      <c r="J27" s="763"/>
    </row>
    <row r="28" spans="2:11" ht="87.75" customHeight="1" x14ac:dyDescent="0.2">
      <c r="F28" s="759" t="s">
        <v>1680</v>
      </c>
      <c r="G28" s="760"/>
      <c r="H28" s="760"/>
      <c r="I28" s="760"/>
      <c r="J28" s="761"/>
    </row>
    <row r="29" spans="2:11" x14ac:dyDescent="0.2">
      <c r="F29" s="762" t="s">
        <v>1656</v>
      </c>
      <c r="G29" s="751"/>
      <c r="H29" s="751"/>
      <c r="I29" s="751"/>
      <c r="J29" s="763"/>
    </row>
    <row r="30" spans="2:11" ht="85.5" customHeight="1" x14ac:dyDescent="0.2">
      <c r="F30" s="759" t="s">
        <v>1681</v>
      </c>
      <c r="G30" s="760"/>
      <c r="H30" s="760"/>
      <c r="I30" s="760"/>
      <c r="J30" s="761"/>
    </row>
    <row r="31" spans="2:11" x14ac:dyDescent="0.2">
      <c r="F31" s="762" t="s">
        <v>1660</v>
      </c>
      <c r="G31" s="751"/>
      <c r="H31" s="751"/>
      <c r="I31" s="751"/>
      <c r="J31" s="763"/>
    </row>
    <row r="32" spans="2:11" ht="138" customHeight="1" x14ac:dyDescent="0.2">
      <c r="F32" s="759" t="s">
        <v>1682</v>
      </c>
      <c r="G32" s="760"/>
      <c r="H32" s="760"/>
      <c r="I32" s="760"/>
      <c r="J32" s="761"/>
    </row>
    <row r="33" spans="2:10" x14ac:dyDescent="0.2">
      <c r="B33" s="14"/>
      <c r="F33" s="762" t="s">
        <v>1683</v>
      </c>
      <c r="G33" s="751"/>
      <c r="H33" s="751"/>
      <c r="I33" s="751"/>
      <c r="J33" s="763"/>
    </row>
    <row r="34" spans="2:10" ht="35.25" customHeight="1" x14ac:dyDescent="0.2">
      <c r="F34" s="764" t="s">
        <v>1684</v>
      </c>
      <c r="G34" s="765"/>
      <c r="H34" s="765"/>
      <c r="I34" s="765"/>
      <c r="J34" s="766"/>
    </row>
    <row r="37" spans="2:10" x14ac:dyDescent="0.2">
      <c r="E37" s="22"/>
      <c r="F37" s="22"/>
      <c r="G37" s="22"/>
      <c r="H37" s="22"/>
      <c r="I37" s="22"/>
      <c r="J37" s="22"/>
    </row>
    <row r="38" spans="2:10" x14ac:dyDescent="0.2">
      <c r="E38" s="22"/>
      <c r="F38" s="22"/>
      <c r="G38" s="22"/>
      <c r="H38" s="22"/>
      <c r="I38" s="22"/>
      <c r="J38" s="22"/>
    </row>
    <row r="39" spans="2:10" x14ac:dyDescent="0.2">
      <c r="E39" s="22"/>
      <c r="F39" s="22"/>
      <c r="G39" s="22"/>
      <c r="H39" s="22"/>
      <c r="I39" s="22"/>
      <c r="J39" s="22"/>
    </row>
    <row r="40" spans="2:10" x14ac:dyDescent="0.2">
      <c r="E40" s="22"/>
      <c r="F40" s="22"/>
      <c r="G40" s="22"/>
      <c r="H40" s="22"/>
      <c r="I40" s="22"/>
      <c r="J40" s="22"/>
    </row>
    <row r="41" spans="2:10" x14ac:dyDescent="0.2">
      <c r="E41" s="22"/>
      <c r="F41" s="22"/>
      <c r="G41" s="22"/>
      <c r="H41" s="22"/>
      <c r="I41" s="22"/>
      <c r="J41" s="22"/>
    </row>
    <row r="42" spans="2:10" x14ac:dyDescent="0.2">
      <c r="E42" s="22"/>
      <c r="F42" s="22"/>
      <c r="G42" s="22"/>
      <c r="H42" s="22"/>
      <c r="I42" s="22"/>
      <c r="J42" s="22"/>
    </row>
    <row r="43" spans="2:10" x14ac:dyDescent="0.2">
      <c r="E43" s="22"/>
      <c r="F43" s="22"/>
      <c r="G43" s="22"/>
      <c r="H43" s="22"/>
      <c r="I43" s="22"/>
      <c r="J43" s="22"/>
    </row>
    <row r="44" spans="2:10" x14ac:dyDescent="0.2">
      <c r="E44" s="22"/>
      <c r="F44" s="22"/>
      <c r="G44" s="22"/>
      <c r="H44" s="22"/>
      <c r="I44" s="22"/>
      <c r="J44" s="22"/>
    </row>
    <row r="45" spans="2:10" x14ac:dyDescent="0.2">
      <c r="E45" s="22"/>
      <c r="F45" s="22"/>
      <c r="G45" s="22"/>
      <c r="H45" s="22"/>
      <c r="I45" s="22"/>
      <c r="J45" s="22"/>
    </row>
    <row r="46" spans="2:10" x14ac:dyDescent="0.2">
      <c r="E46" s="22"/>
      <c r="F46" s="22"/>
      <c r="G46" s="22"/>
      <c r="H46" s="22"/>
      <c r="I46" s="22"/>
      <c r="J46" s="22"/>
    </row>
    <row r="47" spans="2:10" x14ac:dyDescent="0.2">
      <c r="E47" s="22"/>
      <c r="F47" s="22"/>
      <c r="G47" s="22"/>
      <c r="H47" s="22"/>
      <c r="I47" s="22"/>
      <c r="J47" s="22"/>
    </row>
    <row r="48" spans="2:10" x14ac:dyDescent="0.2">
      <c r="E48" s="22"/>
      <c r="F48" s="22"/>
      <c r="G48" s="22"/>
      <c r="H48" s="22"/>
      <c r="I48" s="22"/>
      <c r="J48" s="22"/>
    </row>
    <row r="49" spans="5:10" x14ac:dyDescent="0.2">
      <c r="E49" s="22"/>
      <c r="F49" s="22"/>
      <c r="G49" s="22"/>
      <c r="H49" s="22"/>
      <c r="I49" s="22"/>
      <c r="J49" s="22"/>
    </row>
    <row r="50" spans="5:10" x14ac:dyDescent="0.2">
      <c r="E50" s="22"/>
      <c r="F50" s="22"/>
      <c r="G50" s="22"/>
      <c r="H50" s="22"/>
      <c r="I50" s="22"/>
      <c r="J50" s="22"/>
    </row>
    <row r="51" spans="5:10" x14ac:dyDescent="0.2">
      <c r="E51" s="22"/>
      <c r="F51" s="22"/>
      <c r="G51" s="22"/>
      <c r="H51" s="22"/>
      <c r="I51" s="22"/>
      <c r="J51" s="22"/>
    </row>
    <row r="52" spans="5:10" x14ac:dyDescent="0.2">
      <c r="E52" s="22"/>
      <c r="F52" s="22"/>
      <c r="G52" s="22"/>
      <c r="H52" s="22"/>
      <c r="I52" s="22"/>
      <c r="J52" s="22"/>
    </row>
    <row r="53" spans="5:10" x14ac:dyDescent="0.2">
      <c r="E53" s="22"/>
      <c r="F53" s="22"/>
      <c r="G53" s="22"/>
      <c r="H53" s="22"/>
      <c r="I53" s="22"/>
      <c r="J53" s="22"/>
    </row>
    <row r="54" spans="5:10" x14ac:dyDescent="0.2">
      <c r="E54" s="22"/>
      <c r="F54" s="22"/>
      <c r="G54" s="22"/>
      <c r="H54" s="22"/>
      <c r="I54" s="22"/>
      <c r="J54" s="22"/>
    </row>
    <row r="55" spans="5:10" x14ac:dyDescent="0.2">
      <c r="E55" s="22"/>
      <c r="F55" s="22"/>
      <c r="G55" s="22"/>
      <c r="H55" s="22"/>
      <c r="I55" s="22"/>
      <c r="J55" s="22"/>
    </row>
    <row r="56" spans="5:10" x14ac:dyDescent="0.2">
      <c r="E56" s="22"/>
      <c r="F56" s="22"/>
      <c r="G56" s="22"/>
      <c r="H56" s="22"/>
      <c r="I56" s="22"/>
      <c r="J56" s="22"/>
    </row>
    <row r="57" spans="5:10" x14ac:dyDescent="0.2">
      <c r="E57" s="22"/>
      <c r="F57" s="22"/>
      <c r="G57" s="22"/>
      <c r="H57" s="22"/>
      <c r="I57" s="22"/>
      <c r="J57" s="22"/>
    </row>
  </sheetData>
  <sheetProtection formatCells="0" formatColumns="0" formatRows="0" insertColumns="0" insertRows="0" insertHyperlinks="0" deleteColumns="0" deleteRows="0" sort="0"/>
  <mergeCells count="44">
    <mergeCell ref="F34:J34"/>
    <mergeCell ref="F29:J29"/>
    <mergeCell ref="F30:J30"/>
    <mergeCell ref="F31:J31"/>
    <mergeCell ref="F32:J32"/>
    <mergeCell ref="F33:J33"/>
    <mergeCell ref="F24:J24"/>
    <mergeCell ref="F25:J25"/>
    <mergeCell ref="F26:J26"/>
    <mergeCell ref="F27:J27"/>
    <mergeCell ref="F28:J28"/>
    <mergeCell ref="G19:H19"/>
    <mergeCell ref="I19:J19"/>
    <mergeCell ref="G20:H20"/>
    <mergeCell ref="I20:J20"/>
    <mergeCell ref="F23:J23"/>
    <mergeCell ref="G16:H16"/>
    <mergeCell ref="I16:J16"/>
    <mergeCell ref="G17:H17"/>
    <mergeCell ref="I17:J17"/>
    <mergeCell ref="G18:H18"/>
    <mergeCell ref="I18:J18"/>
    <mergeCell ref="E13:K13"/>
    <mergeCell ref="G14:H14"/>
    <mergeCell ref="I14:J14"/>
    <mergeCell ref="G15:H15"/>
    <mergeCell ref="I15:J15"/>
    <mergeCell ref="G9:H9"/>
    <mergeCell ref="I9:J9"/>
    <mergeCell ref="G10:H10"/>
    <mergeCell ref="I10:J10"/>
    <mergeCell ref="G11:H11"/>
    <mergeCell ref="I11:J11"/>
    <mergeCell ref="G6:H6"/>
    <mergeCell ref="I6:J6"/>
    <mergeCell ref="G7:H7"/>
    <mergeCell ref="I7:J7"/>
    <mergeCell ref="G8:H8"/>
    <mergeCell ref="I8:J8"/>
    <mergeCell ref="A1:M1"/>
    <mergeCell ref="A2:M2"/>
    <mergeCell ref="E4:K4"/>
    <mergeCell ref="G5:H5"/>
    <mergeCell ref="I5:J5"/>
  </mergeCells>
  <phoneticPr fontId="43" type="noConversion"/>
  <pageMargins left="0.69930555555555596" right="0.69930555555555596"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V32"/>
  <sheetViews>
    <sheetView showGridLines="0" workbookViewId="0">
      <selection activeCell="L17" sqref="K2:L17"/>
    </sheetView>
  </sheetViews>
  <sheetFormatPr defaultColWidth="9" defaultRowHeight="17.25" x14ac:dyDescent="0.2"/>
  <cols>
    <col min="1" max="1" width="9.5" style="4" customWidth="1"/>
    <col min="2" max="2" width="8" style="5" customWidth="1"/>
    <col min="3" max="3" width="6.25" style="5" customWidth="1"/>
    <col min="4" max="4" width="9.875" style="4" customWidth="1"/>
    <col min="5" max="5" width="11.25" style="4" customWidth="1"/>
    <col min="6" max="6" width="10.375" style="4" customWidth="1"/>
    <col min="7" max="256" width="9.875" style="4" customWidth="1"/>
  </cols>
  <sheetData>
    <row r="1" spans="1:12" x14ac:dyDescent="0.2">
      <c r="A1" s="6" t="s">
        <v>1685</v>
      </c>
      <c r="B1" s="6" t="s">
        <v>1686</v>
      </c>
      <c r="C1" s="6" t="s">
        <v>1687</v>
      </c>
      <c r="E1" s="6" t="s">
        <v>18</v>
      </c>
      <c r="F1" s="6" t="s">
        <v>1688</v>
      </c>
      <c r="J1" s="11"/>
    </row>
    <row r="2" spans="1:12" x14ac:dyDescent="0.2">
      <c r="A2" s="7">
        <v>0</v>
      </c>
      <c r="B2" s="8">
        <v>0</v>
      </c>
      <c r="C2" s="7">
        <v>0</v>
      </c>
      <c r="E2" s="10">
        <v>0</v>
      </c>
      <c r="F2" s="7">
        <v>0</v>
      </c>
      <c r="K2" s="4" t="s">
        <v>31</v>
      </c>
      <c r="L2" s="4">
        <f>STR</f>
        <v>40</v>
      </c>
    </row>
    <row r="3" spans="1:12" x14ac:dyDescent="0.2">
      <c r="A3" s="9">
        <v>2</v>
      </c>
      <c r="B3" s="9">
        <v>-2</v>
      </c>
      <c r="C3" s="9">
        <v>-2</v>
      </c>
      <c r="E3" s="9">
        <v>40</v>
      </c>
      <c r="F3" s="9">
        <v>1</v>
      </c>
      <c r="K3" s="4" t="s">
        <v>38</v>
      </c>
      <c r="L3" s="4">
        <f>CON</f>
        <v>55</v>
      </c>
    </row>
    <row r="4" spans="1:12" x14ac:dyDescent="0.2">
      <c r="A4" s="7">
        <v>65</v>
      </c>
      <c r="B4" s="10">
        <v>-1</v>
      </c>
      <c r="C4" s="7">
        <v>-1</v>
      </c>
      <c r="E4" s="10">
        <v>50</v>
      </c>
      <c r="F4" s="7">
        <v>2</v>
      </c>
      <c r="K4" s="4" t="s">
        <v>42</v>
      </c>
      <c r="L4" s="4">
        <f>DEX</f>
        <v>80</v>
      </c>
    </row>
    <row r="5" spans="1:12" x14ac:dyDescent="0.2">
      <c r="A5" s="9">
        <v>85</v>
      </c>
      <c r="B5" s="9">
        <v>0</v>
      </c>
      <c r="C5" s="9">
        <v>0</v>
      </c>
      <c r="E5" s="9">
        <v>60</v>
      </c>
      <c r="F5" s="9">
        <v>3</v>
      </c>
      <c r="K5" s="4" t="s">
        <v>44</v>
      </c>
      <c r="L5" s="4">
        <f>APP</f>
        <v>70</v>
      </c>
    </row>
    <row r="6" spans="1:12" x14ac:dyDescent="0.2">
      <c r="A6" s="7">
        <v>125</v>
      </c>
      <c r="B6" s="10" t="s">
        <v>1689</v>
      </c>
      <c r="C6" s="7">
        <v>1</v>
      </c>
      <c r="E6" s="10">
        <v>70</v>
      </c>
      <c r="F6" s="7">
        <v>4</v>
      </c>
      <c r="K6" s="4" t="s">
        <v>56</v>
      </c>
      <c r="L6" s="4">
        <f>POW</f>
        <v>55</v>
      </c>
    </row>
    <row r="7" spans="1:12" x14ac:dyDescent="0.2">
      <c r="A7" s="9">
        <v>165</v>
      </c>
      <c r="B7" s="9" t="s">
        <v>1690</v>
      </c>
      <c r="C7" s="9">
        <v>2</v>
      </c>
      <c r="E7" s="9">
        <v>80</v>
      </c>
      <c r="F7" s="9">
        <v>5</v>
      </c>
      <c r="K7" s="4" t="s">
        <v>52</v>
      </c>
      <c r="L7" s="4">
        <f>INT</f>
        <v>70</v>
      </c>
    </row>
    <row r="8" spans="1:12" x14ac:dyDescent="0.2">
      <c r="A8" s="7">
        <v>205</v>
      </c>
      <c r="B8" s="10" t="s">
        <v>1691</v>
      </c>
      <c r="C8" s="7">
        <v>3</v>
      </c>
      <c r="H8" s="4" t="s">
        <v>1692</v>
      </c>
      <c r="K8" s="4" t="s">
        <v>60</v>
      </c>
      <c r="L8" s="4">
        <f>EDU</f>
        <v>55</v>
      </c>
    </row>
    <row r="9" spans="1:12" x14ac:dyDescent="0.2">
      <c r="A9" s="9">
        <v>285</v>
      </c>
      <c r="B9" s="9" t="s">
        <v>1693</v>
      </c>
      <c r="C9" s="9">
        <v>4</v>
      </c>
      <c r="E9" s="767" t="s">
        <v>1694</v>
      </c>
      <c r="F9" s="768"/>
      <c r="H9" s="767" t="s">
        <v>1694</v>
      </c>
      <c r="I9" s="768"/>
      <c r="K9" s="4" t="s">
        <v>41</v>
      </c>
      <c r="L9" s="4">
        <f>SIZ</f>
        <v>45</v>
      </c>
    </row>
    <row r="10" spans="1:12" x14ac:dyDescent="0.2">
      <c r="A10" s="7">
        <v>365</v>
      </c>
      <c r="B10" s="10" t="s">
        <v>1695</v>
      </c>
      <c r="C10" s="7">
        <v>5</v>
      </c>
      <c r="E10" s="10" t="s">
        <v>1696</v>
      </c>
      <c r="F10" s="7">
        <f>人物卡!T3</f>
        <v>40</v>
      </c>
      <c r="H10" s="10" t="s">
        <v>1696</v>
      </c>
      <c r="I10" s="7" t="e">
        <f>#REF!</f>
        <v>#REF!</v>
      </c>
    </row>
    <row r="11" spans="1:12" x14ac:dyDescent="0.2">
      <c r="A11" s="9">
        <v>445</v>
      </c>
      <c r="B11" s="9" t="s">
        <v>1697</v>
      </c>
      <c r="C11" s="9">
        <v>6</v>
      </c>
      <c r="E11" s="9" t="s">
        <v>1698</v>
      </c>
      <c r="F11" s="9">
        <f>人物卡!Z3</f>
        <v>80</v>
      </c>
      <c r="H11" s="9" t="s">
        <v>1698</v>
      </c>
      <c r="I11" s="9" t="e">
        <f>#REF!</f>
        <v>#REF!</v>
      </c>
    </row>
    <row r="12" spans="1:12" x14ac:dyDescent="0.2">
      <c r="A12" s="7">
        <v>525</v>
      </c>
      <c r="B12" s="10" t="s">
        <v>1699</v>
      </c>
      <c r="C12" s="7">
        <v>7</v>
      </c>
      <c r="E12" s="10" t="s">
        <v>1700</v>
      </c>
      <c r="F12" s="7">
        <f>人物卡!T7</f>
        <v>45</v>
      </c>
      <c r="H12" s="10" t="s">
        <v>1700</v>
      </c>
      <c r="I12" s="7" t="e">
        <f>#REF!</f>
        <v>#REF!</v>
      </c>
      <c r="K12" s="4" t="s">
        <v>1701</v>
      </c>
      <c r="L12" s="4">
        <f>SUM(人物卡!$AE$34:$AJ$34,人物卡!$AE$16:$AJ$17,人物卡!$K$24:$P$24,人物卡!$K$15:$P$15,人物卡!K16:P16,SUM(人物卡!$AE$28:$AJ$28)/2,人物卡!$AE$40:$AJ$40)+30</f>
        <v>175</v>
      </c>
    </row>
    <row r="13" spans="1:12" x14ac:dyDescent="0.2">
      <c r="A13" s="9">
        <v>605</v>
      </c>
      <c r="B13" s="9" t="s">
        <v>1702</v>
      </c>
      <c r="C13" s="9">
        <v>8</v>
      </c>
      <c r="E13" s="9" t="s">
        <v>1703</v>
      </c>
      <c r="F13" s="9" t="b">
        <f>IF(F10&gt;F12,TRUE())</f>
        <v>0</v>
      </c>
      <c r="H13" s="9" t="s">
        <v>1703</v>
      </c>
      <c r="I13" s="9" t="e">
        <f>IF(I10&gt;I12,TRUE())</f>
        <v>#REF!</v>
      </c>
      <c r="K13" s="4" t="s">
        <v>1704</v>
      </c>
      <c r="L13" s="4">
        <f>SUM(人物卡!$K$22:$P$22,人物卡!$K$32:$P$32,人物卡!$K$41:$P$41,人物卡!$AE$25:$AJ$25,SUM(人物卡!$AE$28:$AJ$28)/2,SUM(人物卡!$K$25:$P$25)/2)+30</f>
        <v>35</v>
      </c>
    </row>
    <row r="14" spans="1:12" x14ac:dyDescent="0.2">
      <c r="A14" s="7">
        <v>685</v>
      </c>
      <c r="B14" s="10" t="s">
        <v>1705</v>
      </c>
      <c r="C14" s="7">
        <v>9</v>
      </c>
      <c r="E14" s="10" t="s">
        <v>1706</v>
      </c>
      <c r="F14" s="7" t="b">
        <f>IF(F11&gt;F12,TRUE())</f>
        <v>1</v>
      </c>
      <c r="H14" s="10" t="s">
        <v>1706</v>
      </c>
      <c r="I14" s="7" t="e">
        <f>IF(I11&gt;I12,TRUE())</f>
        <v>#REF!</v>
      </c>
      <c r="K14" s="4" t="s">
        <v>1707</v>
      </c>
      <c r="L14" s="4">
        <f>SUM(人物卡!$K$33:$P$38,人物卡!$K$28:$P$28,人物卡!$AE$39:$AJ$39)+30</f>
        <v>80</v>
      </c>
    </row>
    <row r="15" spans="1:12" x14ac:dyDescent="0.2">
      <c r="A15" s="9">
        <v>765</v>
      </c>
      <c r="B15" s="9" t="s">
        <v>1708</v>
      </c>
      <c r="C15" s="9">
        <v>10</v>
      </c>
      <c r="E15" s="9" t="s">
        <v>1709</v>
      </c>
      <c r="F15" s="9" t="b">
        <f>IF(F10=F12,TRUE())</f>
        <v>0</v>
      </c>
      <c r="H15" s="9" t="s">
        <v>1709</v>
      </c>
      <c r="I15" s="9" t="e">
        <f>IF(I10=I12,TRUE())</f>
        <v>#REF!</v>
      </c>
      <c r="K15" s="4" t="s">
        <v>1710</v>
      </c>
      <c r="L15" s="4">
        <f>SUM(人物卡!$K$19:$P$21,人物卡!$K$23:$P$23,人物卡!$K$27:$P$27,人物卡!$K$29:$P$31,人物卡!$K$42:$P$42,人物卡!$AE$18:$AJ$19,人物卡!$AE$22:$AJ$22,人物卡!$AE$24:$AJ$24,人物卡!$AE$26:$AJ$26,人物卡!$AE$29:$AJ$29,人物卡!$AE$33:$AJ$33,人物卡!$AE$35:$AJ$35,人物卡!$AE$36:$AJ$38,人物卡!AE41:AJ41)+30</f>
        <v>235</v>
      </c>
    </row>
    <row r="16" spans="1:12" x14ac:dyDescent="0.2">
      <c r="A16" s="7">
        <v>845</v>
      </c>
      <c r="B16" s="10" t="s">
        <v>1711</v>
      </c>
      <c r="C16" s="7">
        <v>11</v>
      </c>
      <c r="E16" s="10" t="s">
        <v>1712</v>
      </c>
      <c r="F16" s="7" t="b">
        <f>IF(F11=F12,TRUE())</f>
        <v>0</v>
      </c>
      <c r="H16" s="10" t="s">
        <v>1712</v>
      </c>
      <c r="I16" s="7" t="e">
        <f>IF(I11=I12,TRUE())</f>
        <v>#REF!</v>
      </c>
      <c r="K16" s="4" t="s">
        <v>1713</v>
      </c>
      <c r="L16" s="4">
        <f>SUM(人物卡!K39:P39,人物卡!AE20:AJ20,人物卡!AE27:AJ27)+30</f>
        <v>30</v>
      </c>
    </row>
    <row r="17" spans="1:12" x14ac:dyDescent="0.2">
      <c r="A17" s="9">
        <v>925</v>
      </c>
      <c r="B17" s="9" t="s">
        <v>1714</v>
      </c>
      <c r="C17" s="9">
        <v>12</v>
      </c>
      <c r="E17" s="9" t="s">
        <v>1715</v>
      </c>
      <c r="F17" s="9" t="b">
        <f>IF(F10&lt;F12,TRUE())</f>
        <v>1</v>
      </c>
      <c r="H17" s="9" t="s">
        <v>1715</v>
      </c>
      <c r="I17" s="9" t="e">
        <f>IF(I10&lt;I12,TRUE())</f>
        <v>#REF!</v>
      </c>
      <c r="K17" s="4" t="s">
        <v>1716</v>
      </c>
      <c r="L17" s="4">
        <f>SUM(人物卡!K17:P18,人物卡!K40:P40,人物卡!K43:P46,人物卡!AE15:AJ15,人物卡!AE21:AJ21,人物卡!AE23:AJ23,人物卡!AE30:AJ32,人物卡!AE42:AJ42,人物卡!$K$26)+30</f>
        <v>30</v>
      </c>
    </row>
    <row r="18" spans="1:12" x14ac:dyDescent="0.2">
      <c r="A18" s="7">
        <v>1005</v>
      </c>
      <c r="B18" s="10" t="s">
        <v>1717</v>
      </c>
      <c r="C18" s="7">
        <v>13</v>
      </c>
      <c r="E18" s="10" t="s">
        <v>1718</v>
      </c>
      <c r="F18" s="7" t="b">
        <f>IF(F11&lt;F12,TRUE())</f>
        <v>0</v>
      </c>
      <c r="H18" s="10" t="s">
        <v>1718</v>
      </c>
      <c r="I18" s="7" t="e">
        <f>IF(I11&lt;I12,TRUE())</f>
        <v>#REF!</v>
      </c>
    </row>
    <row r="19" spans="1:12" x14ac:dyDescent="0.2">
      <c r="A19" s="9">
        <v>1085</v>
      </c>
      <c r="B19" s="9" t="s">
        <v>1719</v>
      </c>
      <c r="C19" s="9">
        <v>14</v>
      </c>
      <c r="E19" s="9" t="s">
        <v>1720</v>
      </c>
      <c r="F19" s="9" t="b">
        <f>AND(F17:F18)</f>
        <v>0</v>
      </c>
      <c r="H19" s="9" t="s">
        <v>1720</v>
      </c>
      <c r="I19" s="9" t="e">
        <f>AND(I17:I18)</f>
        <v>#REF!</v>
      </c>
    </row>
    <row r="20" spans="1:12" x14ac:dyDescent="0.2">
      <c r="A20" s="7">
        <v>1165</v>
      </c>
      <c r="B20" s="10" t="s">
        <v>1721</v>
      </c>
      <c r="C20" s="7">
        <v>15</v>
      </c>
      <c r="E20" s="10" t="s">
        <v>1722</v>
      </c>
      <c r="F20" s="7" t="b">
        <f>AND(F13:F14)</f>
        <v>0</v>
      </c>
      <c r="H20" s="10" t="s">
        <v>1722</v>
      </c>
      <c r="I20" s="7" t="e">
        <f>AND(I13:I14)</f>
        <v>#REF!</v>
      </c>
    </row>
    <row r="21" spans="1:12" x14ac:dyDescent="0.2">
      <c r="A21" s="9">
        <v>1245</v>
      </c>
      <c r="B21" s="9" t="s">
        <v>1723</v>
      </c>
      <c r="C21" s="9">
        <v>16</v>
      </c>
      <c r="E21" s="9" t="s">
        <v>1724</v>
      </c>
      <c r="F21" s="9" t="b">
        <f>AND(F15:F16)</f>
        <v>0</v>
      </c>
      <c r="H21" s="9" t="s">
        <v>1724</v>
      </c>
      <c r="I21" s="9" t="e">
        <f>AND(I15:I16)</f>
        <v>#REF!</v>
      </c>
    </row>
    <row r="22" spans="1:12" x14ac:dyDescent="0.2">
      <c r="A22" s="7">
        <v>1325</v>
      </c>
      <c r="B22" s="10" t="s">
        <v>1725</v>
      </c>
      <c r="C22" s="7">
        <v>17</v>
      </c>
      <c r="E22" s="10" t="s">
        <v>1726</v>
      </c>
      <c r="F22" s="7" t="b">
        <f>OR(F13:F14)</f>
        <v>1</v>
      </c>
      <c r="H22" s="10" t="s">
        <v>1726</v>
      </c>
      <c r="I22" s="7" t="e">
        <f>OR(I13:I14)</f>
        <v>#REF!</v>
      </c>
    </row>
    <row r="23" spans="1:12" x14ac:dyDescent="0.2">
      <c r="A23" s="9">
        <v>1405</v>
      </c>
      <c r="B23" s="9" t="s">
        <v>1727</v>
      </c>
      <c r="C23" s="9">
        <v>18</v>
      </c>
      <c r="E23" s="9" t="s">
        <v>1728</v>
      </c>
      <c r="F23" s="9">
        <f>IF(OR(F15:F16),8,0)</f>
        <v>0</v>
      </c>
      <c r="H23" s="9" t="s">
        <v>1728</v>
      </c>
      <c r="I23" s="9" t="e">
        <f>IF(OR(I15:I16),8,0)</f>
        <v>#REF!</v>
      </c>
    </row>
    <row r="24" spans="1:12" x14ac:dyDescent="0.2">
      <c r="A24" s="7">
        <v>1485</v>
      </c>
      <c r="B24" s="10" t="s">
        <v>1729</v>
      </c>
      <c r="C24" s="7">
        <v>19</v>
      </c>
      <c r="E24" s="10" t="s">
        <v>1730</v>
      </c>
      <c r="F24" s="7">
        <f>IF(F19,7,0)</f>
        <v>0</v>
      </c>
      <c r="H24" s="10" t="s">
        <v>1730</v>
      </c>
      <c r="I24" s="7" t="e">
        <f>IF(I19,7,0)</f>
        <v>#REF!</v>
      </c>
    </row>
    <row r="25" spans="1:12" x14ac:dyDescent="0.2">
      <c r="A25" s="9">
        <v>1565</v>
      </c>
      <c r="B25" s="9" t="s">
        <v>1731</v>
      </c>
      <c r="C25" s="9">
        <v>20</v>
      </c>
      <c r="E25" s="9" t="s">
        <v>1732</v>
      </c>
      <c r="F25" s="9">
        <f>IF(F20,9,0)</f>
        <v>0</v>
      </c>
      <c r="H25" s="9" t="s">
        <v>1732</v>
      </c>
      <c r="I25" s="9" t="e">
        <f>IF(I20,9,0)</f>
        <v>#REF!</v>
      </c>
    </row>
    <row r="26" spans="1:12" x14ac:dyDescent="0.2">
      <c r="A26" s="7">
        <v>1645</v>
      </c>
      <c r="B26" s="10" t="s">
        <v>1733</v>
      </c>
      <c r="C26" s="7">
        <v>21</v>
      </c>
      <c r="E26" s="10" t="s">
        <v>1728</v>
      </c>
      <c r="F26" s="7">
        <f>IF(OR(F21:F22),8,0)</f>
        <v>8</v>
      </c>
      <c r="H26" s="10" t="s">
        <v>1728</v>
      </c>
      <c r="I26" s="7" t="e">
        <f>IF(OR(I21:I22),8,0)</f>
        <v>#REF!</v>
      </c>
    </row>
    <row r="27" spans="1:12" x14ac:dyDescent="0.2">
      <c r="A27" s="9">
        <v>1725</v>
      </c>
      <c r="B27" s="9" t="s">
        <v>1734</v>
      </c>
      <c r="C27" s="9">
        <v>22</v>
      </c>
      <c r="E27" s="9" t="s">
        <v>1735</v>
      </c>
      <c r="F27" s="9">
        <f>MAX(F23:F26)</f>
        <v>8</v>
      </c>
      <c r="H27" s="9" t="s">
        <v>1735</v>
      </c>
      <c r="I27" s="9" t="e">
        <f>MAX(I23:I26)</f>
        <v>#REF!</v>
      </c>
    </row>
    <row r="28" spans="1:12" x14ac:dyDescent="0.2">
      <c r="A28" s="7">
        <v>1805</v>
      </c>
      <c r="B28" s="10" t="s">
        <v>1736</v>
      </c>
      <c r="C28" s="7">
        <v>23</v>
      </c>
    </row>
    <row r="29" spans="1:12" x14ac:dyDescent="0.2">
      <c r="A29" s="9">
        <v>1885</v>
      </c>
      <c r="B29" s="9" t="s">
        <v>1737</v>
      </c>
      <c r="C29" s="9">
        <v>24</v>
      </c>
    </row>
    <row r="30" spans="1:12" x14ac:dyDescent="0.2">
      <c r="A30" s="7">
        <v>1965</v>
      </c>
      <c r="B30" s="10" t="s">
        <v>1738</v>
      </c>
      <c r="C30" s="7">
        <v>25</v>
      </c>
    </row>
    <row r="31" spans="1:12" x14ac:dyDescent="0.2">
      <c r="A31" s="9">
        <v>2045</v>
      </c>
      <c r="B31" s="9" t="s">
        <v>1739</v>
      </c>
      <c r="C31" s="9">
        <v>26</v>
      </c>
    </row>
    <row r="32" spans="1:12" x14ac:dyDescent="0.2">
      <c r="A32" s="7">
        <v>2125</v>
      </c>
      <c r="B32" s="10" t="s">
        <v>1740</v>
      </c>
      <c r="C32" s="7">
        <v>27</v>
      </c>
    </row>
  </sheetData>
  <mergeCells count="2">
    <mergeCell ref="E9:F9"/>
    <mergeCell ref="H9:I9"/>
  </mergeCells>
  <phoneticPr fontId="43" type="noConversion"/>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10</vt:i4>
      </vt:variant>
      <vt:variant>
        <vt:lpstr>命名范围</vt:lpstr>
      </vt:variant>
      <vt:variant>
        <vt:i4>20</vt:i4>
      </vt:variant>
    </vt:vector>
  </HeadingPairs>
  <TitlesOfParts>
    <vt:vector size="30" baseType="lpstr">
      <vt:lpstr>人物卡</vt:lpstr>
      <vt:lpstr>职业列表</vt:lpstr>
      <vt:lpstr>本职技能</vt:lpstr>
      <vt:lpstr>武器列表</vt:lpstr>
      <vt:lpstr>分支技能</vt:lpstr>
      <vt:lpstr>属性和掷骰</vt:lpstr>
      <vt:lpstr>疯狂表</vt:lpstr>
      <vt:lpstr>信誉参照表</vt:lpstr>
      <vt:lpstr>附表</vt:lpstr>
      <vt:lpstr>疯狂附表</vt:lpstr>
      <vt:lpstr>APP</vt:lpstr>
      <vt:lpstr>Build</vt:lpstr>
      <vt:lpstr>CON</vt:lpstr>
      <vt:lpstr>DB</vt:lpstr>
      <vt:lpstr>DEX</vt:lpstr>
      <vt:lpstr>EDU</vt:lpstr>
      <vt:lpstr>HP</vt:lpstr>
      <vt:lpstr>HPMAX</vt:lpstr>
      <vt:lpstr>INT</vt:lpstr>
      <vt:lpstr>Luck</vt:lpstr>
      <vt:lpstr>MOV</vt:lpstr>
      <vt:lpstr>MP</vt:lpstr>
      <vt:lpstr>MPMAX</vt:lpstr>
      <vt:lpstr>POW</vt:lpstr>
      <vt:lpstr>SAN</vt:lpstr>
      <vt:lpstr>SANMAX</vt:lpstr>
      <vt:lpstr>SIZ</vt:lpstr>
      <vt:lpstr>STR</vt:lpstr>
      <vt:lpstr>分支技能!文学</vt:lpstr>
      <vt:lpstr>文学</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COC7th半自动人物卡</dc:title>
  <dc:creator>秋叶EXODUS;咕咕</dc:creator>
  <cp:lastModifiedBy>wz</cp:lastModifiedBy>
  <dcterms:created xsi:type="dcterms:W3CDTF">2015-07-05T01:28:00Z</dcterms:created>
  <dcterms:modified xsi:type="dcterms:W3CDTF">2019-07-16T15:11:27Z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2052-9.6.0</vt:lpwstr>
  </property>
</Properties>
</file>