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ropbox\Analyses\Gonzalez-Abraldes_TRT\RawData\"/>
    </mc:Choice>
  </mc:AlternateContent>
  <xr:revisionPtr revIDLastSave="0" documentId="13_ncr:1_{5B4D0C9B-9095-467F-A837-5CF4F1B4377E}" xr6:coauthVersionLast="45" xr6:coauthVersionMax="45" xr10:uidLastSave="{00000000-0000-0000-0000-000000000000}"/>
  <bookViews>
    <workbookView xWindow="-103" yWindow="-103" windowWidth="25920" windowHeight="16749" xr2:uid="{17777284-CCE0-A848-AEAF-E80337575C03}"/>
  </bookViews>
  <sheets>
    <sheet name="Main data" sheetId="1" r:id="rId1"/>
    <sheet name="Pts excluded." sheetId="2" r:id="rId2"/>
    <sheet name="Analysis graphs" sheetId="3" r:id="rId3"/>
    <sheet name="R10" sheetId="11" r:id="rId4"/>
    <sheet name="R20" sheetId="12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0" i="1" l="1"/>
  <c r="N289" i="1"/>
  <c r="N288" i="1"/>
  <c r="N287" i="1"/>
  <c r="N286" i="1"/>
  <c r="N285" i="1"/>
  <c r="N284" i="1"/>
  <c r="N283" i="1"/>
  <c r="K283" i="1"/>
  <c r="K284" i="1"/>
  <c r="K285" i="1"/>
  <c r="K286" i="1"/>
  <c r="K287" i="1"/>
  <c r="K288" i="1"/>
  <c r="K289" i="1"/>
  <c r="K290" i="1"/>
  <c r="I284" i="1"/>
  <c r="I285" i="1"/>
  <c r="I286" i="1"/>
  <c r="I287" i="1"/>
  <c r="I288" i="1"/>
  <c r="I289" i="1"/>
  <c r="I290" i="1"/>
  <c r="I283" i="1"/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26" i="1"/>
  <c r="K280" i="1" l="1"/>
  <c r="K281" i="1"/>
  <c r="K282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26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42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 l="1"/>
  <c r="N224" i="1"/>
  <c r="N223" i="1"/>
  <c r="N222" i="1"/>
  <c r="N221" i="1"/>
  <c r="N220" i="1"/>
  <c r="N219" i="1"/>
  <c r="N218" i="1"/>
  <c r="N217" i="1"/>
  <c r="I225" i="1"/>
  <c r="K225" i="1"/>
  <c r="I224" i="1"/>
  <c r="K224" i="1"/>
  <c r="I223" i="1"/>
  <c r="K223" i="1"/>
  <c r="I222" i="1"/>
  <c r="K222" i="1"/>
  <c r="I221" i="1"/>
  <c r="K221" i="1"/>
  <c r="I220" i="1"/>
  <c r="K220" i="1"/>
  <c r="I219" i="1"/>
  <c r="K219" i="1"/>
  <c r="I218" i="1"/>
  <c r="K218" i="1"/>
  <c r="I217" i="1"/>
  <c r="K217" i="1"/>
  <c r="N207" i="1" l="1"/>
  <c r="N208" i="1"/>
  <c r="N209" i="1"/>
  <c r="N210" i="1"/>
  <c r="N211" i="1"/>
  <c r="N212" i="1"/>
  <c r="N213" i="1"/>
  <c r="N214" i="1"/>
  <c r="N215" i="1"/>
  <c r="N216" i="1"/>
  <c r="I216" i="1"/>
  <c r="K216" i="1"/>
  <c r="I215" i="1"/>
  <c r="K215" i="1"/>
  <c r="I214" i="1"/>
  <c r="K214" i="1"/>
  <c r="I213" i="1"/>
  <c r="K213" i="1"/>
  <c r="I212" i="1"/>
  <c r="K212" i="1"/>
  <c r="I211" i="1"/>
  <c r="K211" i="1"/>
  <c r="I210" i="1"/>
  <c r="K210" i="1"/>
  <c r="I209" i="1"/>
  <c r="K209" i="1"/>
  <c r="I208" i="1"/>
  <c r="K208" i="1"/>
  <c r="I207" i="1"/>
  <c r="K207" i="1"/>
  <c r="N198" i="1" l="1"/>
  <c r="N199" i="1"/>
  <c r="N200" i="1"/>
  <c r="N201" i="1"/>
  <c r="N202" i="1"/>
  <c r="N203" i="1"/>
  <c r="N204" i="1"/>
  <c r="N205" i="1"/>
  <c r="N206" i="1"/>
  <c r="N197" i="1"/>
  <c r="I206" i="1"/>
  <c r="K206" i="1"/>
  <c r="I205" i="1"/>
  <c r="K205" i="1"/>
  <c r="I204" i="1"/>
  <c r="K204" i="1"/>
  <c r="I203" i="1"/>
  <c r="K203" i="1"/>
  <c r="I202" i="1"/>
  <c r="K202" i="1"/>
  <c r="I201" i="1"/>
  <c r="K201" i="1"/>
  <c r="I200" i="1"/>
  <c r="K200" i="1"/>
  <c r="I199" i="1"/>
  <c r="K199" i="1"/>
  <c r="I198" i="1"/>
  <c r="K198" i="1"/>
  <c r="I197" i="1"/>
  <c r="K197" i="1"/>
  <c r="I196" i="1" l="1"/>
  <c r="K196" i="1"/>
  <c r="I195" i="1"/>
  <c r="K195" i="1"/>
  <c r="I194" i="1"/>
  <c r="K194" i="1"/>
  <c r="I193" i="1"/>
  <c r="K193" i="1"/>
  <c r="I192" i="1"/>
  <c r="K192" i="1"/>
  <c r="I191" i="1"/>
  <c r="K191" i="1"/>
  <c r="I190" i="1"/>
  <c r="K190" i="1"/>
  <c r="I189" i="1"/>
  <c r="K189" i="1"/>
  <c r="I188" i="1"/>
  <c r="K188" i="1"/>
  <c r="I187" i="1"/>
  <c r="K187" i="1"/>
  <c r="I186" i="1"/>
  <c r="K186" i="1"/>
  <c r="I185" i="1"/>
  <c r="K185" i="1"/>
  <c r="I184" i="1"/>
  <c r="K184" i="1"/>
  <c r="I183" i="1"/>
  <c r="K183" i="1"/>
  <c r="I182" i="1"/>
  <c r="K182" i="1"/>
  <c r="I181" i="1"/>
  <c r="K181" i="1"/>
  <c r="I180" i="1"/>
  <c r="K180" i="1"/>
  <c r="I179" i="1"/>
  <c r="K179" i="1"/>
  <c r="I178" i="1"/>
  <c r="K178" i="1"/>
  <c r="N173" i="1" l="1"/>
  <c r="N172" i="1"/>
  <c r="K172" i="1"/>
  <c r="K173" i="1"/>
  <c r="K174" i="1"/>
  <c r="K175" i="1"/>
  <c r="K176" i="1"/>
  <c r="K177" i="1"/>
  <c r="K115" i="1"/>
  <c r="K116" i="1"/>
  <c r="I172" i="1"/>
  <c r="I173" i="1"/>
  <c r="I174" i="1"/>
  <c r="I175" i="1"/>
  <c r="I176" i="1"/>
  <c r="I177" i="1"/>
  <c r="I115" i="1"/>
  <c r="I116" i="1"/>
  <c r="I117" i="1"/>
  <c r="I118" i="1"/>
  <c r="I119" i="1"/>
  <c r="I120" i="1"/>
  <c r="I121" i="1"/>
  <c r="I122" i="1"/>
  <c r="I123" i="1"/>
  <c r="I124" i="1"/>
  <c r="I125" i="1"/>
  <c r="K5" i="1" l="1"/>
  <c r="L5" i="1" s="1"/>
  <c r="K6" i="1"/>
  <c r="L6" i="1" s="1"/>
  <c r="K7" i="1"/>
  <c r="M7" i="1" s="1"/>
  <c r="K8" i="1"/>
  <c r="M8" i="1" s="1"/>
  <c r="K9" i="1"/>
  <c r="L9" i="1" s="1"/>
  <c r="K10" i="1"/>
  <c r="L10" i="1" s="1"/>
  <c r="K11" i="1"/>
  <c r="M11" i="1" s="1"/>
  <c r="K12" i="1"/>
  <c r="M12" i="1" s="1"/>
  <c r="K13" i="1"/>
  <c r="L13" i="1" s="1"/>
  <c r="K14" i="1"/>
  <c r="L14" i="1" s="1"/>
  <c r="K15" i="1"/>
  <c r="M15" i="1" s="1"/>
  <c r="K16" i="1"/>
  <c r="M16" i="1" s="1"/>
  <c r="K17" i="1"/>
  <c r="L17" i="1" s="1"/>
  <c r="K18" i="1"/>
  <c r="L18" i="1" s="1"/>
  <c r="K19" i="1"/>
  <c r="M19" i="1" s="1"/>
  <c r="K20" i="1"/>
  <c r="M20" i="1" s="1"/>
  <c r="K21" i="1"/>
  <c r="L21" i="1" s="1"/>
  <c r="K22" i="1"/>
  <c r="L22" i="1" s="1"/>
  <c r="K23" i="1"/>
  <c r="M23" i="1" s="1"/>
  <c r="K24" i="1"/>
  <c r="M24" i="1" s="1"/>
  <c r="K25" i="1"/>
  <c r="L25" i="1" s="1"/>
  <c r="K26" i="1"/>
  <c r="L26" i="1" s="1"/>
  <c r="K27" i="1"/>
  <c r="M27" i="1" s="1"/>
  <c r="K28" i="1"/>
  <c r="M28" i="1" s="1"/>
  <c r="K29" i="1"/>
  <c r="L29" i="1" s="1"/>
  <c r="K30" i="1"/>
  <c r="L30" i="1" s="1"/>
  <c r="K31" i="1"/>
  <c r="M31" i="1" s="1"/>
  <c r="K32" i="1"/>
  <c r="M32" i="1" s="1"/>
  <c r="K33" i="1"/>
  <c r="L33" i="1" s="1"/>
  <c r="K34" i="1"/>
  <c r="L34" i="1" s="1"/>
  <c r="K35" i="1"/>
  <c r="M35" i="1" s="1"/>
  <c r="K36" i="1"/>
  <c r="M36" i="1" s="1"/>
  <c r="K37" i="1"/>
  <c r="L37" i="1" s="1"/>
  <c r="K38" i="1"/>
  <c r="L38" i="1" s="1"/>
  <c r="K39" i="1"/>
  <c r="M39" i="1" s="1"/>
  <c r="K40" i="1"/>
  <c r="M40" i="1" s="1"/>
  <c r="K41" i="1"/>
  <c r="L41" i="1" s="1"/>
  <c r="K42" i="1"/>
  <c r="L42" i="1" s="1"/>
  <c r="K43" i="1"/>
  <c r="M43" i="1" s="1"/>
  <c r="K44" i="1"/>
  <c r="M44" i="1" s="1"/>
  <c r="K45" i="1"/>
  <c r="L45" i="1" s="1"/>
  <c r="K46" i="1"/>
  <c r="L46" i="1" s="1"/>
  <c r="K47" i="1"/>
  <c r="M47" i="1" s="1"/>
  <c r="K48" i="1"/>
  <c r="M48" i="1" s="1"/>
  <c r="K49" i="1"/>
  <c r="L49" i="1" s="1"/>
  <c r="K50" i="1"/>
  <c r="L50" i="1" s="1"/>
  <c r="K51" i="1"/>
  <c r="M51" i="1" s="1"/>
  <c r="K52" i="1"/>
  <c r="M52" i="1" s="1"/>
  <c r="K53" i="1"/>
  <c r="L53" i="1" s="1"/>
  <c r="K54" i="1"/>
  <c r="L54" i="1" s="1"/>
  <c r="K55" i="1"/>
  <c r="M55" i="1" s="1"/>
  <c r="K56" i="1"/>
  <c r="M56" i="1" s="1"/>
  <c r="K57" i="1"/>
  <c r="L57" i="1" s="1"/>
  <c r="K58" i="1"/>
  <c r="L58" i="1" s="1"/>
  <c r="K59" i="1"/>
  <c r="M59" i="1" s="1"/>
  <c r="K60" i="1"/>
  <c r="M60" i="1" s="1"/>
  <c r="K61" i="1"/>
  <c r="L61" i="1" s="1"/>
  <c r="K62" i="1"/>
  <c r="L62" i="1" s="1"/>
  <c r="K63" i="1"/>
  <c r="M63" i="1" s="1"/>
  <c r="K64" i="1"/>
  <c r="M64" i="1" s="1"/>
  <c r="K65" i="1"/>
  <c r="L65" i="1" s="1"/>
  <c r="K66" i="1"/>
  <c r="L66" i="1" s="1"/>
  <c r="K67" i="1"/>
  <c r="M67" i="1" s="1"/>
  <c r="K68" i="1"/>
  <c r="M68" i="1" s="1"/>
  <c r="K69" i="1"/>
  <c r="L69" i="1" s="1"/>
  <c r="K70" i="1"/>
  <c r="L70" i="1" s="1"/>
  <c r="K71" i="1"/>
  <c r="M71" i="1" s="1"/>
  <c r="K72" i="1"/>
  <c r="M72" i="1" s="1"/>
  <c r="K73" i="1"/>
  <c r="L73" i="1" s="1"/>
  <c r="K74" i="1"/>
  <c r="L74" i="1" s="1"/>
  <c r="K75" i="1"/>
  <c r="M75" i="1" s="1"/>
  <c r="K76" i="1"/>
  <c r="M76" i="1" s="1"/>
  <c r="K77" i="1"/>
  <c r="L77" i="1" s="1"/>
  <c r="K78" i="1"/>
  <c r="L78" i="1" s="1"/>
  <c r="K79" i="1"/>
  <c r="M79" i="1" s="1"/>
  <c r="K80" i="1"/>
  <c r="M80" i="1" s="1"/>
  <c r="K81" i="1"/>
  <c r="L81" i="1" s="1"/>
  <c r="K82" i="1"/>
  <c r="L82" i="1" s="1"/>
  <c r="K83" i="1"/>
  <c r="M83" i="1" s="1"/>
  <c r="K84" i="1"/>
  <c r="M84" i="1" s="1"/>
  <c r="K85" i="1"/>
  <c r="L85" i="1" s="1"/>
  <c r="K86" i="1"/>
  <c r="L86" i="1" s="1"/>
  <c r="K87" i="1"/>
  <c r="M87" i="1" s="1"/>
  <c r="K88" i="1"/>
  <c r="M88" i="1" s="1"/>
  <c r="K89" i="1"/>
  <c r="L89" i="1" s="1"/>
  <c r="K90" i="1"/>
  <c r="L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M96" i="1" s="1"/>
  <c r="K97" i="1"/>
  <c r="L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M103" i="1" s="1"/>
  <c r="K104" i="1"/>
  <c r="M104" i="1" s="1"/>
  <c r="K105" i="1"/>
  <c r="L105" i="1" s="1"/>
  <c r="K106" i="1"/>
  <c r="L106" i="1" s="1"/>
  <c r="K107" i="1"/>
  <c r="M107" i="1" s="1"/>
  <c r="K108" i="1"/>
  <c r="M108" i="1" s="1"/>
  <c r="K109" i="1"/>
  <c r="L109" i="1" s="1"/>
  <c r="K110" i="1"/>
  <c r="L110" i="1" s="1"/>
  <c r="K111" i="1"/>
  <c r="M111" i="1" s="1"/>
  <c r="K112" i="1"/>
  <c r="M112" i="1" s="1"/>
  <c r="K113" i="1"/>
  <c r="L113" i="1" s="1"/>
  <c r="K114" i="1"/>
  <c r="L114" i="1" s="1"/>
  <c r="M115" i="1"/>
  <c r="M116" i="1"/>
  <c r="K117" i="1"/>
  <c r="L117" i="1" s="1"/>
  <c r="K118" i="1"/>
  <c r="L118" i="1" s="1"/>
  <c r="K119" i="1"/>
  <c r="M119" i="1" s="1"/>
  <c r="K120" i="1"/>
  <c r="M120" i="1" s="1"/>
  <c r="K121" i="1"/>
  <c r="L121" i="1" s="1"/>
  <c r="K122" i="1"/>
  <c r="L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L129" i="1" s="1"/>
  <c r="K130" i="1"/>
  <c r="L130" i="1" s="1"/>
  <c r="K131" i="1"/>
  <c r="M131" i="1" s="1"/>
  <c r="K132" i="1"/>
  <c r="M132" i="1" s="1"/>
  <c r="K133" i="1"/>
  <c r="L133" i="1" s="1"/>
  <c r="K134" i="1"/>
  <c r="L134" i="1" s="1"/>
  <c r="K135" i="1"/>
  <c r="M135" i="1" s="1"/>
  <c r="K136" i="1"/>
  <c r="M136" i="1" s="1"/>
  <c r="K137" i="1"/>
  <c r="L137" i="1" s="1"/>
  <c r="K138" i="1"/>
  <c r="L138" i="1" s="1"/>
  <c r="K139" i="1"/>
  <c r="M139" i="1" s="1"/>
  <c r="K140" i="1"/>
  <c r="M140" i="1" s="1"/>
  <c r="K141" i="1"/>
  <c r="L141" i="1" s="1"/>
  <c r="K142" i="1"/>
  <c r="L142" i="1" s="1"/>
  <c r="K143" i="1"/>
  <c r="M143" i="1" s="1"/>
  <c r="K144" i="1"/>
  <c r="M144" i="1" s="1"/>
  <c r="K145" i="1"/>
  <c r="L145" i="1" s="1"/>
  <c r="K146" i="1"/>
  <c r="L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L158" i="1" s="1"/>
  <c r="K159" i="1"/>
  <c r="L159" i="1" s="1"/>
  <c r="K160" i="1"/>
  <c r="M160" i="1" s="1"/>
  <c r="K161" i="1"/>
  <c r="M161" i="1" s="1"/>
  <c r="K162" i="1"/>
  <c r="M162" i="1" s="1"/>
  <c r="K163" i="1"/>
  <c r="M163" i="1" s="1"/>
  <c r="K164" i="1"/>
  <c r="L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3" i="1"/>
  <c r="M3" i="1" s="1"/>
  <c r="K4" i="1"/>
  <c r="M4" i="1" s="1"/>
  <c r="K2" i="1"/>
  <c r="M146" i="1" l="1"/>
  <c r="M58" i="1"/>
  <c r="L150" i="1"/>
  <c r="M42" i="1"/>
  <c r="M26" i="1"/>
  <c r="M90" i="1"/>
  <c r="M10" i="1"/>
  <c r="M74" i="1"/>
  <c r="M130" i="1"/>
  <c r="M106" i="1"/>
  <c r="M82" i="1"/>
  <c r="M66" i="1"/>
  <c r="M50" i="1"/>
  <c r="M34" i="1"/>
  <c r="M18" i="1"/>
  <c r="L154" i="1"/>
  <c r="M122" i="1"/>
  <c r="M98" i="1"/>
  <c r="M81" i="1"/>
  <c r="M65" i="1"/>
  <c r="M49" i="1"/>
  <c r="M33" i="1"/>
  <c r="M17" i="1"/>
  <c r="M138" i="1"/>
  <c r="M114" i="1"/>
  <c r="M89" i="1"/>
  <c r="M73" i="1"/>
  <c r="M57" i="1"/>
  <c r="M41" i="1"/>
  <c r="M25" i="1"/>
  <c r="M9" i="1"/>
  <c r="L128" i="1"/>
  <c r="L104" i="1"/>
  <c r="L88" i="1"/>
  <c r="L72" i="1"/>
  <c r="L56" i="1"/>
  <c r="L40" i="1"/>
  <c r="L24" i="1"/>
  <c r="L16" i="1"/>
  <c r="M164" i="1"/>
  <c r="L171" i="1"/>
  <c r="L167" i="1"/>
  <c r="L163" i="1"/>
  <c r="L157" i="1"/>
  <c r="L153" i="1"/>
  <c r="L149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145" i="1"/>
  <c r="M137" i="1"/>
  <c r="M129" i="1"/>
  <c r="M121" i="1"/>
  <c r="M113" i="1"/>
  <c r="M105" i="1"/>
  <c r="M97" i="1"/>
  <c r="L168" i="1"/>
  <c r="L160" i="1"/>
  <c r="L144" i="1"/>
  <c r="L136" i="1"/>
  <c r="L120" i="1"/>
  <c r="L112" i="1"/>
  <c r="L96" i="1"/>
  <c r="L80" i="1"/>
  <c r="L64" i="1"/>
  <c r="L48" i="1"/>
  <c r="L32" i="1"/>
  <c r="L8" i="1"/>
  <c r="L170" i="1"/>
  <c r="L166" i="1"/>
  <c r="L162" i="1"/>
  <c r="L156" i="1"/>
  <c r="L152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2" i="1"/>
  <c r="L2" i="1"/>
  <c r="L169" i="1"/>
  <c r="L165" i="1"/>
  <c r="L161" i="1"/>
  <c r="L155" i="1"/>
  <c r="L151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159" i="1"/>
  <c r="M158" i="1"/>
  <c r="I58" i="1" l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2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48" i="1"/>
  <c r="N47" i="1"/>
  <c r="N46" i="1"/>
  <c r="N45" i="1"/>
  <c r="N44" i="1"/>
  <c r="N43" i="1"/>
  <c r="N42" i="1"/>
  <c r="N41" i="1"/>
  <c r="N40" i="1"/>
  <c r="C18" i="2" l="1"/>
  <c r="B18" i="2" l="1"/>
</calcChain>
</file>

<file path=xl/sharedStrings.xml><?xml version="1.0" encoding="utf-8"?>
<sst xmlns="http://schemas.openxmlformats.org/spreadsheetml/2006/main" count="2116" uniqueCount="85">
  <si>
    <t>Study</t>
  </si>
  <si>
    <t>Description</t>
  </si>
  <si>
    <t>Aetiology</t>
  </si>
  <si>
    <t>Baseline P (mmHg)</t>
  </si>
  <si>
    <t>Follow-up P (mmHg)</t>
  </si>
  <si>
    <t>Serial number</t>
  </si>
  <si>
    <t>Comp (1) or Decomp (2)</t>
  </si>
  <si>
    <t>Technique - Balloon/ catheter</t>
  </si>
  <si>
    <t>Placebo data visualised.</t>
  </si>
  <si>
    <t>Placebo pts according to paper</t>
  </si>
  <si>
    <t>Total</t>
  </si>
  <si>
    <t>12/27 EtOH. 13/27 HCV. 2/27 HBV.</t>
  </si>
  <si>
    <t>Balloon tipped catheter</t>
  </si>
  <si>
    <t>6/10 EtOH. 4/10 HCV.</t>
  </si>
  <si>
    <t>1/2 viral. 1/2 EtOH.</t>
  </si>
  <si>
    <t>Balloon catheter</t>
  </si>
  <si>
    <t>EtOH cirrhosis</t>
  </si>
  <si>
    <t>9/9 EtOH.</t>
  </si>
  <si>
    <t>6/8 EtOH. 2/8 HCV.</t>
  </si>
  <si>
    <t>13/18 EtOH. 1/18 NASH. HCV 2/18. 1/18 crypto. 1/18 EtOH</t>
  </si>
  <si>
    <t>Ballooned tip catheter</t>
  </si>
  <si>
    <t>3/6 viral. 3/6 EtOH.</t>
  </si>
  <si>
    <t>Centre (1-Multi 0-Single)</t>
  </si>
  <si>
    <t>45/78 EtOH. 28/78 Viral. 5/78 Other.</t>
  </si>
  <si>
    <t>100% EtOH. 8/16 has ascites and 8/16 doesn't. CP A/B/C = 2/9/5.</t>
  </si>
  <si>
    <t>5/8 EtOH. 2/8 Crypto. 1/8 HBV.</t>
  </si>
  <si>
    <t>10/21 EtOH. 10/21 HCV. 1/21 other.   CP A/B/C = 15/4/2. Cirrhosis from any aetiology with any aetiology of chronic disease.</t>
  </si>
  <si>
    <t>13/18 EtOH. 5/18 viral.  CP A/B/C  = 8/8/2. 8/10 placebos had ascites. Overall 3/14 had ascites despite diuretic treatment.</t>
  </si>
  <si>
    <t>8/10 EtOH. 2/10 Viral. CP A/B/C = 1/6/3. 8/10 had previous decomps.</t>
  </si>
  <si>
    <t>Post OLT pt. Indication - 3/11 HCC. 5/11 EtOH. 1/11 BCS, viral and cholestatic.</t>
  </si>
  <si>
    <t>5/23 EtOH. 18/23 virus.</t>
  </si>
  <si>
    <t>5/8 EtOH. 3/8 other. CP 7.7 +/- 0.6. Known/suspected liver disease. TJBx due to coagulopathy +/- ascites. So decompensated?</t>
  </si>
  <si>
    <t>Time interval (in days)</t>
  </si>
  <si>
    <t>Change in P (mmHg)</t>
  </si>
  <si>
    <t>No relation.</t>
  </si>
  <si>
    <t>C</t>
  </si>
  <si>
    <t>B</t>
  </si>
  <si>
    <t>A</t>
  </si>
  <si>
    <t>Baseline P group (A ≦12 B 12-16 C ≧16)</t>
  </si>
  <si>
    <t>Time (A≦7 B 7-30 C ≧30 days)</t>
  </si>
  <si>
    <t>Responders</t>
  </si>
  <si>
    <t>% change in HVPG</t>
  </si>
  <si>
    <t>R10 (≦ -10)</t>
  </si>
  <si>
    <t>R20 (≦ -20)</t>
  </si>
  <si>
    <t>Grand Total</t>
  </si>
  <si>
    <t>Non-responders</t>
  </si>
  <si>
    <t>Count</t>
  </si>
  <si>
    <t>R10:</t>
  </si>
  <si>
    <t>Average HVPG change</t>
  </si>
  <si>
    <t>N</t>
  </si>
  <si>
    <t>StdDevp of  HVPG change</t>
  </si>
  <si>
    <t>R20s:</t>
  </si>
  <si>
    <t>StdDevp HVPG change</t>
  </si>
  <si>
    <t>Schepke 2001</t>
  </si>
  <si>
    <t>Both</t>
  </si>
  <si>
    <t>Wedged Catheter</t>
  </si>
  <si>
    <t>R</t>
  </si>
  <si>
    <t>Placebo or untreated</t>
  </si>
  <si>
    <t>P</t>
  </si>
  <si>
    <t>U</t>
  </si>
  <si>
    <t>NASH cirrhosis</t>
  </si>
  <si>
    <t>Fukada 2014</t>
  </si>
  <si>
    <t>Garcia-Tsao 2020</t>
  </si>
  <si>
    <t>Pozzi 2005</t>
  </si>
  <si>
    <t>Hidaka 2011</t>
  </si>
  <si>
    <t>Pomier 1987</t>
  </si>
  <si>
    <t>Schwarzer 2017</t>
  </si>
  <si>
    <t>Spahr 2007</t>
  </si>
  <si>
    <t>Reverter 2015</t>
  </si>
  <si>
    <t>Moller 2000</t>
  </si>
  <si>
    <t>Merkel 2004</t>
  </si>
  <si>
    <t>Lebrec 2012</t>
  </si>
  <si>
    <t>Kimer 2017</t>
  </si>
  <si>
    <t>Jayakumar 2013</t>
  </si>
  <si>
    <t>Debernardi 2007</t>
  </si>
  <si>
    <t>Blei 1987</t>
  </si>
  <si>
    <t>Berzigotti 2010</t>
  </si>
  <si>
    <t>Albillos 1995</t>
  </si>
  <si>
    <t>Abraldes 2008</t>
  </si>
  <si>
    <t>Abraldes 2008 (D)</t>
  </si>
  <si>
    <t>New_Description</t>
  </si>
  <si>
    <t>Abraldes 2008 (C)</t>
  </si>
  <si>
    <t>Garcia-Tsao 2020 (C)</t>
  </si>
  <si>
    <t>Garcia-Tsao 2020 (D)</t>
  </si>
  <si>
    <t>McCormick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</si>
</sst>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5"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F/U pressure: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data'!$H$1</c:f>
              <c:strCache>
                <c:ptCount val="1"/>
                <c:pt idx="0">
                  <c:v>Follow-up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data'!$G$2:$G$171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data'!$H$2:$H$171</c:f>
              <c:numCache>
                <c:formatCode>General</c:formatCode>
                <c:ptCount val="170"/>
                <c:pt idx="0">
                  <c:v>29</c:v>
                </c:pt>
                <c:pt idx="1">
                  <c:v>27</c:v>
                </c:pt>
                <c:pt idx="2">
                  <c:v>26.5</c:v>
                </c:pt>
                <c:pt idx="3">
                  <c:v>24</c:v>
                </c:pt>
                <c:pt idx="4">
                  <c:v>23.5</c:v>
                </c:pt>
                <c:pt idx="5">
                  <c:v>23</c:v>
                </c:pt>
                <c:pt idx="6">
                  <c:v>23</c:v>
                </c:pt>
                <c:pt idx="7">
                  <c:v>21.5</c:v>
                </c:pt>
                <c:pt idx="8">
                  <c:v>21.5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17.5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14.5</c:v>
                </c:pt>
                <c:pt idx="24">
                  <c:v>14.5</c:v>
                </c:pt>
                <c:pt idx="25">
                  <c:v>11.5</c:v>
                </c:pt>
                <c:pt idx="26">
                  <c:v>25</c:v>
                </c:pt>
                <c:pt idx="27">
                  <c:v>23.5</c:v>
                </c:pt>
                <c:pt idx="28">
                  <c:v>23.5</c:v>
                </c:pt>
                <c:pt idx="29">
                  <c:v>21</c:v>
                </c:pt>
                <c:pt idx="30">
                  <c:v>23.5</c:v>
                </c:pt>
                <c:pt idx="31">
                  <c:v>17</c:v>
                </c:pt>
                <c:pt idx="32">
                  <c:v>17</c:v>
                </c:pt>
                <c:pt idx="33">
                  <c:v>16.5</c:v>
                </c:pt>
                <c:pt idx="34">
                  <c:v>16</c:v>
                </c:pt>
                <c:pt idx="35">
                  <c:v>14</c:v>
                </c:pt>
                <c:pt idx="36">
                  <c:v>21</c:v>
                </c:pt>
                <c:pt idx="37">
                  <c:v>16.5</c:v>
                </c:pt>
                <c:pt idx="38">
                  <c:v>22</c:v>
                </c:pt>
                <c:pt idx="39">
                  <c:v>22.5</c:v>
                </c:pt>
                <c:pt idx="40">
                  <c:v>19.5</c:v>
                </c:pt>
                <c:pt idx="41">
                  <c:v>15.5</c:v>
                </c:pt>
                <c:pt idx="42">
                  <c:v>16.5</c:v>
                </c:pt>
                <c:pt idx="43">
                  <c:v>13.5</c:v>
                </c:pt>
                <c:pt idx="44">
                  <c:v>10.5</c:v>
                </c:pt>
                <c:pt idx="45">
                  <c:v>9.5</c:v>
                </c:pt>
                <c:pt idx="46">
                  <c:v>9.5</c:v>
                </c:pt>
                <c:pt idx="47">
                  <c:v>18.5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14.5</c:v>
                </c:pt>
                <c:pt idx="54">
                  <c:v>17</c:v>
                </c:pt>
                <c:pt idx="55">
                  <c:v>16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27.5</c:v>
                </c:pt>
                <c:pt idx="65">
                  <c:v>28</c:v>
                </c:pt>
                <c:pt idx="66">
                  <c:v>18</c:v>
                </c:pt>
                <c:pt idx="67">
                  <c:v>21.5</c:v>
                </c:pt>
                <c:pt idx="68">
                  <c:v>23.5</c:v>
                </c:pt>
                <c:pt idx="69">
                  <c:v>23.5</c:v>
                </c:pt>
                <c:pt idx="70">
                  <c:v>22</c:v>
                </c:pt>
                <c:pt idx="71">
                  <c:v>17.5</c:v>
                </c:pt>
                <c:pt idx="72">
                  <c:v>27</c:v>
                </c:pt>
                <c:pt idx="73">
                  <c:v>22.5</c:v>
                </c:pt>
                <c:pt idx="74">
                  <c:v>15</c:v>
                </c:pt>
                <c:pt idx="75">
                  <c:v>19</c:v>
                </c:pt>
                <c:pt idx="76">
                  <c:v>18.5</c:v>
                </c:pt>
                <c:pt idx="77">
                  <c:v>15.5</c:v>
                </c:pt>
                <c:pt idx="78">
                  <c:v>17</c:v>
                </c:pt>
                <c:pt idx="79">
                  <c:v>14.5</c:v>
                </c:pt>
                <c:pt idx="80">
                  <c:v>12</c:v>
                </c:pt>
                <c:pt idx="81">
                  <c:v>15</c:v>
                </c:pt>
                <c:pt idx="82">
                  <c:v>12</c:v>
                </c:pt>
                <c:pt idx="83">
                  <c:v>7.5</c:v>
                </c:pt>
                <c:pt idx="84">
                  <c:v>22</c:v>
                </c:pt>
                <c:pt idx="85">
                  <c:v>15</c:v>
                </c:pt>
                <c:pt idx="86">
                  <c:v>10</c:v>
                </c:pt>
                <c:pt idx="87">
                  <c:v>21</c:v>
                </c:pt>
                <c:pt idx="88">
                  <c:v>13</c:v>
                </c:pt>
                <c:pt idx="89">
                  <c:v>11.5</c:v>
                </c:pt>
                <c:pt idx="90">
                  <c:v>19.5</c:v>
                </c:pt>
                <c:pt idx="91">
                  <c:v>20.5</c:v>
                </c:pt>
                <c:pt idx="92">
                  <c:v>20</c:v>
                </c:pt>
                <c:pt idx="93">
                  <c:v>20</c:v>
                </c:pt>
                <c:pt idx="94">
                  <c:v>14</c:v>
                </c:pt>
                <c:pt idx="95">
                  <c:v>11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12.5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12</c:v>
                </c:pt>
                <c:pt idx="104">
                  <c:v>11</c:v>
                </c:pt>
                <c:pt idx="105">
                  <c:v>21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16</c:v>
                </c:pt>
                <c:pt idx="110">
                  <c:v>11</c:v>
                </c:pt>
                <c:pt idx="111">
                  <c:v>9</c:v>
                </c:pt>
                <c:pt idx="112">
                  <c:v>6</c:v>
                </c:pt>
                <c:pt idx="113">
                  <c:v>25</c:v>
                </c:pt>
                <c:pt idx="114">
                  <c:v>22</c:v>
                </c:pt>
                <c:pt idx="115">
                  <c:v>21.5</c:v>
                </c:pt>
                <c:pt idx="116">
                  <c:v>21.5</c:v>
                </c:pt>
                <c:pt idx="117">
                  <c:v>18.5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15.5</c:v>
                </c:pt>
                <c:pt idx="123">
                  <c:v>18.5</c:v>
                </c:pt>
                <c:pt idx="124">
                  <c:v>13</c:v>
                </c:pt>
                <c:pt idx="125">
                  <c:v>13.5</c:v>
                </c:pt>
                <c:pt idx="126">
                  <c:v>13.5</c:v>
                </c:pt>
                <c:pt idx="127">
                  <c:v>11.5</c:v>
                </c:pt>
                <c:pt idx="128">
                  <c:v>11.5</c:v>
                </c:pt>
                <c:pt idx="129">
                  <c:v>13.5</c:v>
                </c:pt>
                <c:pt idx="130">
                  <c:v>10.5</c:v>
                </c:pt>
                <c:pt idx="131">
                  <c:v>10.5</c:v>
                </c:pt>
                <c:pt idx="132">
                  <c:v>10</c:v>
                </c:pt>
                <c:pt idx="133">
                  <c:v>9.5</c:v>
                </c:pt>
                <c:pt idx="134">
                  <c:v>22.5</c:v>
                </c:pt>
                <c:pt idx="135">
                  <c:v>21.5</c:v>
                </c:pt>
                <c:pt idx="136">
                  <c:v>21</c:v>
                </c:pt>
                <c:pt idx="137">
                  <c:v>14</c:v>
                </c:pt>
                <c:pt idx="138">
                  <c:v>25</c:v>
                </c:pt>
                <c:pt idx="139">
                  <c:v>24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18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14</c:v>
                </c:pt>
                <c:pt idx="148">
                  <c:v>17</c:v>
                </c:pt>
                <c:pt idx="149">
                  <c:v>13.5</c:v>
                </c:pt>
                <c:pt idx="150">
                  <c:v>12.5</c:v>
                </c:pt>
                <c:pt idx="151">
                  <c:v>13</c:v>
                </c:pt>
                <c:pt idx="152">
                  <c:v>18.5</c:v>
                </c:pt>
                <c:pt idx="153">
                  <c:v>18.5</c:v>
                </c:pt>
                <c:pt idx="154">
                  <c:v>22.5</c:v>
                </c:pt>
                <c:pt idx="155">
                  <c:v>13</c:v>
                </c:pt>
                <c:pt idx="156">
                  <c:v>14</c:v>
                </c:pt>
                <c:pt idx="157">
                  <c:v>14.5</c:v>
                </c:pt>
                <c:pt idx="158">
                  <c:v>17.5</c:v>
                </c:pt>
                <c:pt idx="159">
                  <c:v>18</c:v>
                </c:pt>
                <c:pt idx="160">
                  <c:v>27</c:v>
                </c:pt>
                <c:pt idx="161">
                  <c:v>27</c:v>
                </c:pt>
                <c:pt idx="162">
                  <c:v>23</c:v>
                </c:pt>
                <c:pt idx="163">
                  <c:v>22</c:v>
                </c:pt>
                <c:pt idx="164">
                  <c:v>26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3-F649-B620-72771285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8223"/>
        <c:axId val="1237224943"/>
      </c:scatterChart>
      <c:valAx>
        <c:axId val="12370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  <a:r>
                  <a:rPr lang="en-US" baseline="0"/>
                  <a:t> pressure (mmHg)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24943"/>
        <c:crosses val="autoZero"/>
        <c:crossBetween val="midCat"/>
      </c:valAx>
      <c:valAx>
        <c:axId val="1237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Follow-up</a:t>
                </a:r>
                <a:r>
                  <a:rPr lang="en-US" baseline="0"/>
                  <a:t>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data'!$I$1</c:f>
              <c:strCache>
                <c:ptCount val="1"/>
                <c:pt idx="0">
                  <c:v>Change in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data'!$G$2:$G$171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data'!$I$2:$I$171</c:f>
              <c:numCache>
                <c:formatCode>General</c:formatCode>
                <c:ptCount val="17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2.5</c:v>
                </c:pt>
                <c:pt idx="4">
                  <c:v>-2.5</c:v>
                </c:pt>
                <c:pt idx="5">
                  <c:v>-1</c:v>
                </c:pt>
                <c:pt idx="6">
                  <c:v>-2.5</c:v>
                </c:pt>
                <c:pt idx="7">
                  <c:v>1.5</c:v>
                </c:pt>
                <c:pt idx="8">
                  <c:v>-1</c:v>
                </c:pt>
                <c:pt idx="9">
                  <c:v>0</c:v>
                </c:pt>
                <c:pt idx="10">
                  <c:v>-3</c:v>
                </c:pt>
                <c:pt idx="11">
                  <c:v>7</c:v>
                </c:pt>
                <c:pt idx="12">
                  <c:v>0.5</c:v>
                </c:pt>
                <c:pt idx="13">
                  <c:v>-4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-0.5</c:v>
                </c:pt>
                <c:pt idx="25">
                  <c:v>3.5</c:v>
                </c:pt>
                <c:pt idx="26">
                  <c:v>0.5</c:v>
                </c:pt>
                <c:pt idx="27">
                  <c:v>0.5</c:v>
                </c:pt>
                <c:pt idx="28">
                  <c:v>-0.5</c:v>
                </c:pt>
                <c:pt idx="29">
                  <c:v>1</c:v>
                </c:pt>
                <c:pt idx="30">
                  <c:v>-4</c:v>
                </c:pt>
                <c:pt idx="31">
                  <c:v>0.5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1</c:v>
                </c:pt>
                <c:pt idx="36">
                  <c:v>-1</c:v>
                </c:pt>
                <c:pt idx="37">
                  <c:v>0.5</c:v>
                </c:pt>
                <c:pt idx="38">
                  <c:v>-1</c:v>
                </c:pt>
                <c:pt idx="39">
                  <c:v>-3</c:v>
                </c:pt>
                <c:pt idx="40">
                  <c:v>-1</c:v>
                </c:pt>
                <c:pt idx="41">
                  <c:v>0.5</c:v>
                </c:pt>
                <c:pt idx="42">
                  <c:v>-1.5</c:v>
                </c:pt>
                <c:pt idx="43">
                  <c:v>-0.5</c:v>
                </c:pt>
                <c:pt idx="44">
                  <c:v>-0.5</c:v>
                </c:pt>
                <c:pt idx="45">
                  <c:v>0.5</c:v>
                </c:pt>
                <c:pt idx="46">
                  <c:v>-0.5</c:v>
                </c:pt>
                <c:pt idx="47">
                  <c:v>-0.5</c:v>
                </c:pt>
                <c:pt idx="48">
                  <c:v>0</c:v>
                </c:pt>
                <c:pt idx="49">
                  <c:v>1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-3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-0.5</c:v>
                </c:pt>
                <c:pt idx="59">
                  <c:v>-2</c:v>
                </c:pt>
                <c:pt idx="60">
                  <c:v>0</c:v>
                </c:pt>
                <c:pt idx="61">
                  <c:v>-0.5</c:v>
                </c:pt>
                <c:pt idx="62">
                  <c:v>0.5</c:v>
                </c:pt>
                <c:pt idx="63">
                  <c:v>-2</c:v>
                </c:pt>
                <c:pt idx="64">
                  <c:v>0</c:v>
                </c:pt>
                <c:pt idx="65">
                  <c:v>-3.5</c:v>
                </c:pt>
                <c:pt idx="66">
                  <c:v>5.5</c:v>
                </c:pt>
                <c:pt idx="67">
                  <c:v>1.5</c:v>
                </c:pt>
                <c:pt idx="68">
                  <c:v>-2</c:v>
                </c:pt>
                <c:pt idx="69">
                  <c:v>-2</c:v>
                </c:pt>
                <c:pt idx="70">
                  <c:v>-1.5</c:v>
                </c:pt>
                <c:pt idx="71">
                  <c:v>2.5</c:v>
                </c:pt>
                <c:pt idx="72">
                  <c:v>0</c:v>
                </c:pt>
                <c:pt idx="73">
                  <c:v>1.5</c:v>
                </c:pt>
                <c:pt idx="74">
                  <c:v>5</c:v>
                </c:pt>
                <c:pt idx="75">
                  <c:v>-0.5</c:v>
                </c:pt>
                <c:pt idx="76">
                  <c:v>-1</c:v>
                </c:pt>
                <c:pt idx="77">
                  <c:v>2</c:v>
                </c:pt>
                <c:pt idx="78">
                  <c:v>-0.5</c:v>
                </c:pt>
                <c:pt idx="79">
                  <c:v>2</c:v>
                </c:pt>
                <c:pt idx="80">
                  <c:v>3.5</c:v>
                </c:pt>
                <c:pt idx="81">
                  <c:v>0</c:v>
                </c:pt>
                <c:pt idx="82">
                  <c:v>3</c:v>
                </c:pt>
                <c:pt idx="83">
                  <c:v>7.5</c:v>
                </c:pt>
                <c:pt idx="84">
                  <c:v>-8</c:v>
                </c:pt>
                <c:pt idx="85">
                  <c:v>-1.5</c:v>
                </c:pt>
                <c:pt idx="86">
                  <c:v>3</c:v>
                </c:pt>
                <c:pt idx="87">
                  <c:v>-9</c:v>
                </c:pt>
                <c:pt idx="88">
                  <c:v>-1</c:v>
                </c:pt>
                <c:pt idx="89">
                  <c:v>0.5</c:v>
                </c:pt>
                <c:pt idx="90">
                  <c:v>1.5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3</c:v>
                </c:pt>
                <c:pt idx="95">
                  <c:v>5</c:v>
                </c:pt>
                <c:pt idx="96">
                  <c:v>-1</c:v>
                </c:pt>
                <c:pt idx="97">
                  <c:v>0.5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-4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  <c:pt idx="114">
                  <c:v>1.5</c:v>
                </c:pt>
                <c:pt idx="115">
                  <c:v>1</c:v>
                </c:pt>
                <c:pt idx="116">
                  <c:v>1</c:v>
                </c:pt>
                <c:pt idx="117">
                  <c:v>1.5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1.5</c:v>
                </c:pt>
                <c:pt idx="123">
                  <c:v>-2.5</c:v>
                </c:pt>
                <c:pt idx="124">
                  <c:v>1</c:v>
                </c:pt>
                <c:pt idx="125">
                  <c:v>0</c:v>
                </c:pt>
                <c:pt idx="126">
                  <c:v>-0.5</c:v>
                </c:pt>
                <c:pt idx="127">
                  <c:v>1.5</c:v>
                </c:pt>
                <c:pt idx="128">
                  <c:v>1</c:v>
                </c:pt>
                <c:pt idx="129">
                  <c:v>-2.5</c:v>
                </c:pt>
                <c:pt idx="130">
                  <c:v>0.5</c:v>
                </c:pt>
                <c:pt idx="131">
                  <c:v>0.5</c:v>
                </c:pt>
                <c:pt idx="132">
                  <c:v>0</c:v>
                </c:pt>
                <c:pt idx="133">
                  <c:v>0.5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8</c:v>
                </c:pt>
                <c:pt idx="138">
                  <c:v>-5</c:v>
                </c:pt>
                <c:pt idx="139">
                  <c:v>-4</c:v>
                </c:pt>
                <c:pt idx="140">
                  <c:v>3</c:v>
                </c:pt>
                <c:pt idx="141">
                  <c:v>0</c:v>
                </c:pt>
                <c:pt idx="142">
                  <c:v>-5</c:v>
                </c:pt>
                <c:pt idx="143">
                  <c:v>1</c:v>
                </c:pt>
                <c:pt idx="144">
                  <c:v>1</c:v>
                </c:pt>
                <c:pt idx="145">
                  <c:v>-2</c:v>
                </c:pt>
                <c:pt idx="146">
                  <c:v>1</c:v>
                </c:pt>
                <c:pt idx="147">
                  <c:v>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3.5</c:v>
                </c:pt>
                <c:pt idx="153">
                  <c:v>2</c:v>
                </c:pt>
                <c:pt idx="154">
                  <c:v>-2.5</c:v>
                </c:pt>
                <c:pt idx="155">
                  <c:v>7</c:v>
                </c:pt>
                <c:pt idx="156">
                  <c:v>4</c:v>
                </c:pt>
                <c:pt idx="157">
                  <c:v>3</c:v>
                </c:pt>
                <c:pt idx="158">
                  <c:v>-3</c:v>
                </c:pt>
                <c:pt idx="159">
                  <c:v>-4</c:v>
                </c:pt>
                <c:pt idx="160">
                  <c:v>1</c:v>
                </c:pt>
                <c:pt idx="161">
                  <c:v>-3</c:v>
                </c:pt>
                <c:pt idx="162">
                  <c:v>1</c:v>
                </c:pt>
                <c:pt idx="163">
                  <c:v>1</c:v>
                </c:pt>
                <c:pt idx="164">
                  <c:v>-4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B-C843-95BA-7CF37E18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0079"/>
        <c:axId val="1236952511"/>
      </c:scatterChart>
      <c:valAx>
        <c:axId val="12369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Pressure</a:t>
                </a:r>
                <a:r>
                  <a:rPr lang="en-US" baseline="0"/>
                  <a:t>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52511"/>
        <c:crosses val="autoZero"/>
        <c:crossBetween val="midCat"/>
        <c:majorUnit val="5"/>
      </c:valAx>
      <c:valAx>
        <c:axId val="12369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190500</xdr:rowOff>
    </xdr:from>
    <xdr:to>
      <xdr:col>8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3D583-EBB6-0A47-B64E-3EBCA9D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63500</xdr:rowOff>
    </xdr:from>
    <xdr:to>
      <xdr:col>15</xdr:col>
      <xdr:colOff>101600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5BE31-3768-3144-80B0-AE2289CC9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4.91576423611" createdVersion="6" refreshedVersion="6" minRefreshableVersion="3" recordCount="195" xr:uid="{6DAF1EB5-32D2-734F-8D84-1022BDB272E9}">
  <cacheSource type="worksheet">
    <worksheetSource ref="A1:Q177" sheet="Main data"/>
  </cacheSource>
  <cacheFields count="16">
    <cacheField name="Serial number" numFmtId="0">
      <sharedItems containsSemiMixedTypes="0" containsString="0" containsNumber="1" containsInteger="1" minValue="1" maxValue="195" count="1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</sharedItems>
    </cacheField>
    <cacheField name="Study" numFmtId="0">
      <sharedItems containsSemiMixedTypes="0" containsString="0" containsNumber="1" containsInteger="1" minValue="1" maxValue="99" count="17">
        <n v="1"/>
        <n v="2"/>
        <n v="5"/>
        <n v="7"/>
        <n v="8"/>
        <n v="9"/>
        <n v="11"/>
        <n v="12"/>
        <n v="13"/>
        <n v="14"/>
        <n v="17"/>
        <n v="20"/>
        <n v="22"/>
        <n v="23"/>
        <n v="24"/>
        <n v="27"/>
        <n v="99"/>
      </sharedItems>
    </cacheField>
    <cacheField name="Description" numFmtId="0">
      <sharedItems/>
    </cacheField>
    <cacheField name="Aetiology" numFmtId="0">
      <sharedItems containsBlank="1"/>
    </cacheField>
    <cacheField name="Comp (1) or Decomp (2)" numFmtId="0">
      <sharedItems containsString="0" containsBlank="1" containsNumber="1" containsInteger="1" minValue="1" maxValue="2"/>
    </cacheField>
    <cacheField name="Baseline P (mmHg)" numFmtId="0">
      <sharedItems containsSemiMixedTypes="0" containsString="0" containsNumber="1" minValue="7" maxValue="31"/>
    </cacheField>
    <cacheField name="Follow-up P (mmHg)" numFmtId="0">
      <sharedItems containsSemiMixedTypes="0" containsString="0" containsNumber="1" minValue="6" maxValue="29"/>
    </cacheField>
    <cacheField name="Change in P (mmHg)" numFmtId="0">
      <sharedItems containsSemiMixedTypes="0" containsString="0" containsNumber="1" minValue="-9" maxValue="8" count="27">
        <n v="-3"/>
        <n v="-2"/>
        <n v="-1"/>
        <n v="2.5"/>
        <n v="-2.5"/>
        <n v="1.5"/>
        <n v="0"/>
        <n v="7"/>
        <n v="0.5"/>
        <n v="-4"/>
        <n v="1"/>
        <n v="3"/>
        <n v="2"/>
        <n v="4"/>
        <n v="-0.5"/>
        <n v="3.5"/>
        <n v="-1.5"/>
        <n v="-3.5"/>
        <n v="5.5"/>
        <n v="5"/>
        <n v="7.5"/>
        <n v="-8"/>
        <n v="-9"/>
        <n v="6"/>
        <n v="8"/>
        <n v="-5"/>
        <n v="-6"/>
      </sharedItems>
    </cacheField>
    <cacheField name="Baseline P group (A ≦12 B 12-16 C ≧16)" numFmtId="0">
      <sharedItems/>
    </cacheField>
    <cacheField name="% change in HVPG" numFmtId="0">
      <sharedItems containsSemiMixedTypes="0" containsString="0" containsNumber="1" minValue="-50" maxValue="75"/>
    </cacheField>
    <cacheField name="R10 (≦ -10)" numFmtId="0">
      <sharedItems count="2">
        <s v="N"/>
        <s v="R"/>
      </sharedItems>
    </cacheField>
    <cacheField name="R20 (≦ -20)" numFmtId="0">
      <sharedItems count="2">
        <s v="N"/>
        <s v="R"/>
      </sharedItems>
    </cacheField>
    <cacheField name="Time interval (in days)" numFmtId="2">
      <sharedItems containsSemiMixedTypes="0" containsString="0" containsNumber="1" minValue="0" maxValue="730"/>
    </cacheField>
    <cacheField name="Time (A≦7 B 7-30 C ≧30 days)" numFmtId="2">
      <sharedItems/>
    </cacheField>
    <cacheField name="Technique - Balloon/ catheter" numFmtId="0">
      <sharedItems/>
    </cacheField>
    <cacheField name="Centre (1-Multi 0-Single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Abraldes. Simvastatin"/>
    <m/>
    <n v="2"/>
    <n v="26"/>
    <n v="29"/>
    <x v="0"/>
    <s v="C"/>
    <n v="11.538461538461538"/>
    <x v="0"/>
    <x v="0"/>
    <n v="30"/>
    <s v="C"/>
    <s v="Balloon tipped catheter"/>
    <n v="1"/>
  </r>
  <r>
    <x v="1"/>
    <x v="0"/>
    <s v="Abraldes. Simvastatin"/>
    <m/>
    <n v="2"/>
    <n v="25"/>
    <n v="27"/>
    <x v="1"/>
    <s v="C"/>
    <n v="8"/>
    <x v="0"/>
    <x v="0"/>
    <n v="30"/>
    <s v="C"/>
    <s v="Balloon tipped catheter"/>
    <n v="1"/>
  </r>
  <r>
    <x v="2"/>
    <x v="0"/>
    <s v="Abraldes. Simvastatin"/>
    <m/>
    <n v="2"/>
    <n v="25.5"/>
    <n v="26.5"/>
    <x v="2"/>
    <s v="C"/>
    <n v="3.9215686274509802"/>
    <x v="0"/>
    <x v="0"/>
    <n v="30"/>
    <s v="C"/>
    <s v="Balloon tipped catheter"/>
    <n v="1"/>
  </r>
  <r>
    <x v="3"/>
    <x v="0"/>
    <s v="Abraldes. Simvastatin"/>
    <m/>
    <n v="2"/>
    <n v="26.5"/>
    <n v="24"/>
    <x v="3"/>
    <s v="C"/>
    <n v="-9.433962264150944"/>
    <x v="0"/>
    <x v="0"/>
    <n v="30"/>
    <s v="C"/>
    <s v="Balloon tipped catheter"/>
    <n v="1"/>
  </r>
  <r>
    <x v="4"/>
    <x v="0"/>
    <s v="Abraldes. Simvastatin"/>
    <m/>
    <n v="1"/>
    <n v="21"/>
    <n v="23.5"/>
    <x v="4"/>
    <s v="C"/>
    <n v="11.904761904761905"/>
    <x v="0"/>
    <x v="0"/>
    <n v="30"/>
    <s v="C"/>
    <s v="Balloon tipped catheter"/>
    <n v="1"/>
  </r>
  <r>
    <x v="5"/>
    <x v="0"/>
    <s v="Abraldes. Simvastatin"/>
    <m/>
    <n v="2"/>
    <n v="22"/>
    <n v="23"/>
    <x v="2"/>
    <s v="C"/>
    <n v="4.5454545454545459"/>
    <x v="0"/>
    <x v="0"/>
    <n v="30"/>
    <s v="C"/>
    <s v="Balloon tipped catheter"/>
    <n v="1"/>
  </r>
  <r>
    <x v="6"/>
    <x v="0"/>
    <s v="Abraldes. Simvastatin"/>
    <m/>
    <n v="2"/>
    <n v="20.5"/>
    <n v="23"/>
    <x v="4"/>
    <s v="C"/>
    <n v="12.195121951219512"/>
    <x v="0"/>
    <x v="0"/>
    <n v="30"/>
    <s v="C"/>
    <s v="Balloon tipped catheter"/>
    <n v="1"/>
  </r>
  <r>
    <x v="7"/>
    <x v="0"/>
    <s v="Abraldes. Simvastatin"/>
    <m/>
    <n v="1"/>
    <n v="23"/>
    <n v="21.5"/>
    <x v="5"/>
    <s v="C"/>
    <n v="-6.5217391304347823"/>
    <x v="0"/>
    <x v="0"/>
    <n v="30"/>
    <s v="C"/>
    <s v="Balloon tipped catheter"/>
    <n v="1"/>
  </r>
  <r>
    <x v="8"/>
    <x v="0"/>
    <s v="Abraldes. Simvastatin"/>
    <m/>
    <n v="2"/>
    <n v="20.5"/>
    <n v="21.5"/>
    <x v="2"/>
    <s v="C"/>
    <n v="4.8780487804878048"/>
    <x v="0"/>
    <x v="0"/>
    <n v="30"/>
    <s v="C"/>
    <s v="Balloon tipped catheter"/>
    <n v="1"/>
  </r>
  <r>
    <x v="9"/>
    <x v="0"/>
    <s v="Abraldes. Simvastatin"/>
    <m/>
    <n v="2"/>
    <n v="21"/>
    <n v="21"/>
    <x v="6"/>
    <s v="C"/>
    <n v="0"/>
    <x v="0"/>
    <x v="0"/>
    <n v="30"/>
    <s v="C"/>
    <s v="Balloon tipped catheter"/>
    <n v="1"/>
  </r>
  <r>
    <x v="10"/>
    <x v="0"/>
    <s v="Abraldes. Simvastatin"/>
    <m/>
    <n v="2"/>
    <n v="18"/>
    <n v="21"/>
    <x v="0"/>
    <s v="C"/>
    <n v="16.666666666666668"/>
    <x v="0"/>
    <x v="0"/>
    <n v="30"/>
    <s v="C"/>
    <s v="Balloon tipped catheter"/>
    <n v="1"/>
  </r>
  <r>
    <x v="11"/>
    <x v="0"/>
    <s v="Abraldes. Simvastatin"/>
    <m/>
    <n v="2"/>
    <n v="27"/>
    <n v="20"/>
    <x v="7"/>
    <s v="C"/>
    <n v="-25.925925925925927"/>
    <x v="1"/>
    <x v="1"/>
    <n v="30"/>
    <s v="C"/>
    <s v="Balloon tipped catheter"/>
    <n v="1"/>
  </r>
  <r>
    <x v="12"/>
    <x v="0"/>
    <s v="Abraldes. Simvastatin"/>
    <m/>
    <n v="1"/>
    <n v="20.5"/>
    <n v="20"/>
    <x v="8"/>
    <s v="C"/>
    <n v="-2.4390243902439024"/>
    <x v="0"/>
    <x v="0"/>
    <n v="30"/>
    <s v="C"/>
    <s v="Balloon tipped catheter"/>
    <n v="1"/>
  </r>
  <r>
    <x v="13"/>
    <x v="0"/>
    <s v="Abraldes. Simvastatin"/>
    <m/>
    <n v="1"/>
    <n v="16"/>
    <n v="20"/>
    <x v="9"/>
    <s v="C"/>
    <n v="25"/>
    <x v="0"/>
    <x v="0"/>
    <n v="30"/>
    <s v="C"/>
    <s v="Balloon tipped catheter"/>
    <n v="1"/>
  </r>
  <r>
    <x v="14"/>
    <x v="0"/>
    <s v="Abraldes. Simvastatin"/>
    <m/>
    <n v="1"/>
    <n v="18.5"/>
    <n v="17.5"/>
    <x v="10"/>
    <s v="C"/>
    <n v="-5.4054054054054053"/>
    <x v="0"/>
    <x v="0"/>
    <n v="30"/>
    <s v="C"/>
    <s v="Balloon tipped catheter"/>
    <n v="1"/>
  </r>
  <r>
    <x v="15"/>
    <x v="0"/>
    <s v="Abraldes. Simvastatin"/>
    <m/>
    <n v="2"/>
    <n v="20"/>
    <n v="17"/>
    <x v="11"/>
    <s v="C"/>
    <n v="-15"/>
    <x v="1"/>
    <x v="0"/>
    <n v="30"/>
    <s v="C"/>
    <s v="Balloon tipped catheter"/>
    <n v="1"/>
  </r>
  <r>
    <x v="16"/>
    <x v="0"/>
    <s v="Abraldes. Simvastatin"/>
    <m/>
    <n v="2"/>
    <n v="19"/>
    <n v="17"/>
    <x v="12"/>
    <s v="C"/>
    <n v="-10.526315789473685"/>
    <x v="1"/>
    <x v="0"/>
    <n v="30"/>
    <s v="C"/>
    <s v="Balloon tipped catheter"/>
    <n v="1"/>
  </r>
  <r>
    <x v="17"/>
    <x v="0"/>
    <s v="Abraldes. Simvastatin"/>
    <m/>
    <n v="2"/>
    <n v="17"/>
    <n v="17"/>
    <x v="6"/>
    <s v="C"/>
    <n v="0"/>
    <x v="0"/>
    <x v="0"/>
    <n v="30"/>
    <s v="C"/>
    <s v="Balloon tipped catheter"/>
    <n v="1"/>
  </r>
  <r>
    <x v="18"/>
    <x v="0"/>
    <s v="Abraldes. Simvastatin"/>
    <m/>
    <n v="2"/>
    <n v="19"/>
    <n v="16"/>
    <x v="11"/>
    <s v="C"/>
    <n v="-15.789473684210526"/>
    <x v="1"/>
    <x v="0"/>
    <n v="30"/>
    <s v="C"/>
    <s v="Balloon tipped catheter"/>
    <n v="1"/>
  </r>
  <r>
    <x v="19"/>
    <x v="0"/>
    <s v="Abraldes. Simvastatin"/>
    <m/>
    <n v="1"/>
    <n v="16"/>
    <n v="16"/>
    <x v="6"/>
    <s v="C"/>
    <n v="0"/>
    <x v="0"/>
    <x v="0"/>
    <n v="30"/>
    <s v="C"/>
    <s v="Balloon tipped catheter"/>
    <n v="1"/>
  </r>
  <r>
    <x v="20"/>
    <x v="0"/>
    <s v="Abraldes. Simvastatin"/>
    <m/>
    <n v="2"/>
    <n v="19.5"/>
    <n v="15.5"/>
    <x v="13"/>
    <s v="C"/>
    <n v="-20.512820512820515"/>
    <x v="1"/>
    <x v="1"/>
    <n v="30"/>
    <s v="C"/>
    <s v="Balloon tipped catheter"/>
    <n v="1"/>
  </r>
  <r>
    <x v="21"/>
    <x v="0"/>
    <s v="Abraldes. Simvastatin"/>
    <m/>
    <n v="1"/>
    <n v="16.5"/>
    <n v="15.5"/>
    <x v="10"/>
    <s v="C"/>
    <n v="-6.0606060606060606"/>
    <x v="0"/>
    <x v="0"/>
    <n v="30"/>
    <s v="C"/>
    <s v="Balloon tipped catheter"/>
    <n v="1"/>
  </r>
  <r>
    <x v="22"/>
    <x v="0"/>
    <s v="Abraldes. Simvastatin"/>
    <m/>
    <n v="1"/>
    <n v="14.5"/>
    <n v="15.5"/>
    <x v="2"/>
    <s v="B"/>
    <n v="6.8965517241379306"/>
    <x v="0"/>
    <x v="0"/>
    <n v="30"/>
    <s v="C"/>
    <s v="Balloon tipped catheter"/>
    <n v="1"/>
  </r>
  <r>
    <x v="23"/>
    <x v="0"/>
    <s v="Abraldes. Simvastatin"/>
    <m/>
    <n v="2"/>
    <n v="15.5"/>
    <n v="14.5"/>
    <x v="10"/>
    <s v="B"/>
    <n v="-6.4516129032258061"/>
    <x v="0"/>
    <x v="0"/>
    <n v="30"/>
    <s v="C"/>
    <s v="Balloon tipped catheter"/>
    <n v="1"/>
  </r>
  <r>
    <x v="24"/>
    <x v="0"/>
    <s v="Abraldes. Simvastatin"/>
    <m/>
    <n v="2"/>
    <n v="14"/>
    <n v="14.5"/>
    <x v="14"/>
    <s v="B"/>
    <n v="3.5714285714285716"/>
    <x v="0"/>
    <x v="0"/>
    <n v="30"/>
    <s v="C"/>
    <s v="Balloon tipped catheter"/>
    <n v="1"/>
  </r>
  <r>
    <x v="25"/>
    <x v="0"/>
    <s v="Abraldes. Simvastatin"/>
    <m/>
    <n v="2"/>
    <n v="15"/>
    <n v="11.5"/>
    <x v="15"/>
    <s v="B"/>
    <n v="-23.333333333333332"/>
    <x v="1"/>
    <x v="1"/>
    <n v="30"/>
    <s v="C"/>
    <s v="Balloon tipped catheter"/>
    <n v="1"/>
  </r>
  <r>
    <x v="26"/>
    <x v="1"/>
    <s v="Albillos. Prazosin"/>
    <m/>
    <n v="1"/>
    <n v="25.5"/>
    <n v="25"/>
    <x v="8"/>
    <s v="C"/>
    <n v="-1.9607843137254901"/>
    <x v="0"/>
    <x v="0"/>
    <n v="90"/>
    <s v="C"/>
    <s v="Catheter"/>
    <n v="0"/>
  </r>
  <r>
    <x v="27"/>
    <x v="1"/>
    <s v="Albillos. Prazosin"/>
    <m/>
    <n v="1"/>
    <n v="24"/>
    <n v="23.5"/>
    <x v="8"/>
    <s v="C"/>
    <n v="-2.0833333333333335"/>
    <x v="0"/>
    <x v="0"/>
    <n v="90"/>
    <s v="C"/>
    <s v="Catheter"/>
    <n v="0"/>
  </r>
  <r>
    <x v="28"/>
    <x v="1"/>
    <s v="Albillos. Prazosin"/>
    <m/>
    <n v="1"/>
    <n v="23"/>
    <n v="23.5"/>
    <x v="14"/>
    <s v="C"/>
    <n v="2.1739130434782608"/>
    <x v="0"/>
    <x v="0"/>
    <n v="90"/>
    <s v="C"/>
    <s v="Catheter"/>
    <n v="0"/>
  </r>
  <r>
    <x v="29"/>
    <x v="1"/>
    <s v="Albillos. Prazosin"/>
    <m/>
    <n v="1"/>
    <n v="22"/>
    <n v="21"/>
    <x v="10"/>
    <s v="C"/>
    <n v="-4.5454545454545459"/>
    <x v="0"/>
    <x v="0"/>
    <n v="90"/>
    <s v="C"/>
    <s v="Catheter"/>
    <n v="0"/>
  </r>
  <r>
    <x v="30"/>
    <x v="1"/>
    <s v="Albillos. Prazosin"/>
    <m/>
    <n v="1"/>
    <n v="19.5"/>
    <n v="23.5"/>
    <x v="9"/>
    <s v="C"/>
    <n v="20.512820512820515"/>
    <x v="0"/>
    <x v="0"/>
    <n v="90"/>
    <s v="C"/>
    <s v="Catheter"/>
    <n v="0"/>
  </r>
  <r>
    <x v="31"/>
    <x v="1"/>
    <s v="Albillos. Prazosin"/>
    <m/>
    <n v="1"/>
    <n v="17.5"/>
    <n v="17"/>
    <x v="8"/>
    <s v="C"/>
    <n v="-2.8571428571428572"/>
    <x v="0"/>
    <x v="0"/>
    <n v="90"/>
    <s v="C"/>
    <s v="Catheter"/>
    <n v="0"/>
  </r>
  <r>
    <x v="32"/>
    <x v="1"/>
    <s v="Albillos. Prazosin"/>
    <m/>
    <n v="1"/>
    <n v="17"/>
    <n v="17"/>
    <x v="6"/>
    <s v="C"/>
    <n v="0"/>
    <x v="0"/>
    <x v="0"/>
    <n v="90"/>
    <s v="C"/>
    <s v="Catheter"/>
    <n v="0"/>
  </r>
  <r>
    <x v="33"/>
    <x v="1"/>
    <s v="Albillos. Prazosin"/>
    <m/>
    <n v="1"/>
    <n v="16"/>
    <n v="16.5"/>
    <x v="14"/>
    <s v="C"/>
    <n v="3.125"/>
    <x v="0"/>
    <x v="0"/>
    <n v="90"/>
    <s v="C"/>
    <s v="Catheter"/>
    <n v="0"/>
  </r>
  <r>
    <x v="34"/>
    <x v="1"/>
    <s v="Albillos. Prazosin"/>
    <m/>
    <n v="1"/>
    <n v="15.5"/>
    <n v="16"/>
    <x v="14"/>
    <s v="B"/>
    <n v="3.225806451612903"/>
    <x v="0"/>
    <x v="0"/>
    <n v="90"/>
    <s v="C"/>
    <s v="Catheter"/>
    <n v="0"/>
  </r>
  <r>
    <x v="35"/>
    <x v="1"/>
    <s v="Albillos. Prazosin"/>
    <m/>
    <n v="1"/>
    <n v="15"/>
    <n v="14"/>
    <x v="10"/>
    <s v="B"/>
    <n v="-6.666666666666667"/>
    <x v="0"/>
    <x v="0"/>
    <n v="90"/>
    <s v="C"/>
    <s v="Catheter"/>
    <n v="0"/>
  </r>
  <r>
    <x v="36"/>
    <x v="2"/>
    <s v="Berzigotti. NCX-1000"/>
    <m/>
    <n v="1"/>
    <n v="20"/>
    <n v="21"/>
    <x v="2"/>
    <s v="C"/>
    <n v="5"/>
    <x v="0"/>
    <x v="0"/>
    <n v="16"/>
    <s v="B"/>
    <s v="Balloon tipped catheter"/>
    <n v="0"/>
  </r>
  <r>
    <x v="37"/>
    <x v="2"/>
    <s v="Berzigotti. NCX-1000"/>
    <m/>
    <n v="1"/>
    <n v="17"/>
    <n v="16.5"/>
    <x v="8"/>
    <s v="C"/>
    <n v="-2.9411764705882355"/>
    <x v="0"/>
    <x v="0"/>
    <n v="16"/>
    <s v="B"/>
    <s v="Balloon tipped catheter"/>
    <n v="0"/>
  </r>
  <r>
    <x v="38"/>
    <x v="3"/>
    <s v="Blei. ISDN."/>
    <s v="EtOH cirrhosis"/>
    <n v="2"/>
    <n v="21"/>
    <n v="22"/>
    <x v="2"/>
    <s v="C"/>
    <n v="4.7619047619047619"/>
    <x v="0"/>
    <x v="0"/>
    <n v="4.1666666666666664E-2"/>
    <s v="A"/>
    <s v="Balloon catheter"/>
    <n v="0"/>
  </r>
  <r>
    <x v="39"/>
    <x v="3"/>
    <s v="Blei. ISDN."/>
    <s v="EtOH cirrhosis"/>
    <n v="2"/>
    <n v="19.5"/>
    <n v="22.5"/>
    <x v="0"/>
    <s v="C"/>
    <n v="15.384615384615385"/>
    <x v="0"/>
    <x v="0"/>
    <n v="4.1666666666666664E-2"/>
    <s v="A"/>
    <s v="Balloon catheter"/>
    <n v="0"/>
  </r>
  <r>
    <x v="40"/>
    <x v="3"/>
    <s v="Blei. ISDN."/>
    <s v="EtOH cirrhosis"/>
    <n v="2"/>
    <n v="18.5"/>
    <n v="19.5"/>
    <x v="2"/>
    <s v="C"/>
    <n v="5.4054054054054053"/>
    <x v="0"/>
    <x v="0"/>
    <n v="4.1666666666666664E-2"/>
    <s v="A"/>
    <s v="Balloon catheter"/>
    <n v="0"/>
  </r>
  <r>
    <x v="41"/>
    <x v="3"/>
    <s v="Blei. ISDN."/>
    <s v="EtOH cirrhosis"/>
    <n v="2"/>
    <n v="16"/>
    <n v="15.5"/>
    <x v="8"/>
    <s v="C"/>
    <n v="-3.125"/>
    <x v="0"/>
    <x v="0"/>
    <n v="4.1666666666666664E-2"/>
    <s v="A"/>
    <s v="Balloon catheter"/>
    <n v="0"/>
  </r>
  <r>
    <x v="42"/>
    <x v="3"/>
    <s v="Blei. ISDN."/>
    <s v="EtOH cirrhosis"/>
    <n v="2"/>
    <n v="15"/>
    <n v="16.5"/>
    <x v="16"/>
    <s v="B"/>
    <n v="10"/>
    <x v="0"/>
    <x v="0"/>
    <n v="4.1666666666666664E-2"/>
    <s v="A"/>
    <s v="Balloon catheter"/>
    <n v="0"/>
  </r>
  <r>
    <x v="43"/>
    <x v="3"/>
    <s v="Blei. ISDN."/>
    <s v="EtOH cirrhosis"/>
    <n v="2"/>
    <n v="13"/>
    <n v="13.5"/>
    <x v="14"/>
    <s v="B"/>
    <n v="3.8461538461538463"/>
    <x v="0"/>
    <x v="0"/>
    <n v="4.1666666666666664E-2"/>
    <s v="A"/>
    <s v="Balloon catheter"/>
    <n v="0"/>
  </r>
  <r>
    <x v="44"/>
    <x v="3"/>
    <s v="Blei. ISDN."/>
    <s v="EtOH cirrhosis"/>
    <n v="2"/>
    <n v="10"/>
    <n v="10.5"/>
    <x v="14"/>
    <s v="A"/>
    <n v="5"/>
    <x v="0"/>
    <x v="0"/>
    <n v="4.1666666666666664E-2"/>
    <s v="A"/>
    <s v="Balloon catheter"/>
    <n v="0"/>
  </r>
  <r>
    <x v="45"/>
    <x v="3"/>
    <s v="Blei. ISDN."/>
    <s v="EtOH cirrhosis"/>
    <n v="2"/>
    <n v="10"/>
    <n v="9.5"/>
    <x v="8"/>
    <s v="A"/>
    <n v="-5"/>
    <x v="0"/>
    <x v="0"/>
    <n v="4.1666666666666664E-2"/>
    <s v="A"/>
    <s v="Balloon catheter"/>
    <n v="0"/>
  </r>
  <r>
    <x v="46"/>
    <x v="3"/>
    <s v="Blei. ISDN."/>
    <s v="EtOH cirrhosis"/>
    <n v="2"/>
    <n v="9"/>
    <n v="9.5"/>
    <x v="14"/>
    <s v="A"/>
    <n v="5.5555555555555554"/>
    <x v="0"/>
    <x v="0"/>
    <n v="4.1666666666666664E-2"/>
    <s v="A"/>
    <s v="Balloon catheter"/>
    <n v="0"/>
  </r>
  <r>
    <x v="47"/>
    <x v="4"/>
    <s v="Debernardi-Vernon. Candesartan"/>
    <m/>
    <n v="1"/>
    <n v="18"/>
    <n v="18.5"/>
    <x v="14"/>
    <s v="C"/>
    <n v="2.7777777777777777"/>
    <x v="0"/>
    <x v="0"/>
    <n v="365"/>
    <s v="C"/>
    <s v="Balloon tipped catheter"/>
    <n v="0"/>
  </r>
  <r>
    <x v="48"/>
    <x v="4"/>
    <s v="Debernardi-Vernon. Candesartan"/>
    <m/>
    <n v="1"/>
    <n v="16"/>
    <n v="16"/>
    <x v="6"/>
    <s v="C"/>
    <n v="0"/>
    <x v="0"/>
    <x v="0"/>
    <n v="365"/>
    <s v="C"/>
    <s v="Balloon tipped catheter"/>
    <n v="0"/>
  </r>
  <r>
    <x v="49"/>
    <x v="4"/>
    <s v="Debernardi-Vernon. Candesartan"/>
    <m/>
    <n v="1"/>
    <n v="16"/>
    <n v="15"/>
    <x v="10"/>
    <s v="C"/>
    <n v="-6.25"/>
    <x v="0"/>
    <x v="0"/>
    <n v="365"/>
    <s v="C"/>
    <s v="Balloon tipped catheter"/>
    <n v="0"/>
  </r>
  <r>
    <x v="50"/>
    <x v="4"/>
    <s v="Debernardi-Vernon. Candesartan"/>
    <m/>
    <n v="1"/>
    <n v="15"/>
    <n v="18"/>
    <x v="0"/>
    <s v="B"/>
    <n v="20"/>
    <x v="0"/>
    <x v="0"/>
    <n v="365"/>
    <s v="C"/>
    <s v="Balloon tipped catheter"/>
    <n v="0"/>
  </r>
  <r>
    <x v="51"/>
    <x v="4"/>
    <s v="Debernardi-Vernon. Candesartan"/>
    <m/>
    <n v="1"/>
    <n v="15"/>
    <n v="17"/>
    <x v="1"/>
    <s v="B"/>
    <n v="13.333333333333334"/>
    <x v="0"/>
    <x v="0"/>
    <n v="365"/>
    <s v="C"/>
    <s v="Balloon tipped catheter"/>
    <n v="0"/>
  </r>
  <r>
    <x v="52"/>
    <x v="4"/>
    <s v="Debernardi-Vernon. Candesartan"/>
    <m/>
    <n v="1"/>
    <n v="15"/>
    <n v="15"/>
    <x v="6"/>
    <s v="B"/>
    <n v="0"/>
    <x v="0"/>
    <x v="0"/>
    <n v="365"/>
    <s v="C"/>
    <s v="Balloon tipped catheter"/>
    <n v="0"/>
  </r>
  <r>
    <x v="53"/>
    <x v="4"/>
    <s v="Debernardi-Vernon. Candesartan"/>
    <m/>
    <n v="1"/>
    <n v="14.5"/>
    <n v="14.5"/>
    <x v="6"/>
    <s v="B"/>
    <n v="0"/>
    <x v="0"/>
    <x v="0"/>
    <n v="365"/>
    <s v="C"/>
    <s v="Balloon tipped catheter"/>
    <n v="0"/>
  </r>
  <r>
    <x v="54"/>
    <x v="4"/>
    <s v="Debernardi-Vernon. Candesartan"/>
    <m/>
    <n v="1"/>
    <n v="14"/>
    <n v="17"/>
    <x v="0"/>
    <s v="B"/>
    <n v="21.428571428571427"/>
    <x v="0"/>
    <x v="0"/>
    <n v="365"/>
    <s v="C"/>
    <s v="Balloon tipped catheter"/>
    <n v="0"/>
  </r>
  <r>
    <x v="55"/>
    <x v="4"/>
    <s v="Debernardi-Vernon. Candesartan"/>
    <m/>
    <n v="1"/>
    <n v="14"/>
    <n v="16"/>
    <x v="1"/>
    <s v="B"/>
    <n v="14.285714285714286"/>
    <x v="0"/>
    <x v="0"/>
    <n v="365"/>
    <s v="C"/>
    <s v="Balloon tipped catheter"/>
    <n v="0"/>
  </r>
  <r>
    <x v="56"/>
    <x v="4"/>
    <s v="Debernardi-Vernon. Candesartan"/>
    <m/>
    <n v="1"/>
    <n v="14"/>
    <n v="14"/>
    <x v="6"/>
    <s v="B"/>
    <n v="0"/>
    <x v="0"/>
    <x v="0"/>
    <n v="365"/>
    <s v="C"/>
    <s v="Balloon tipped catheter"/>
    <n v="0"/>
  </r>
  <r>
    <x v="57"/>
    <x v="4"/>
    <s v="Debernardi-Vernon. Candesartan"/>
    <m/>
    <n v="1"/>
    <n v="14"/>
    <n v="12"/>
    <x v="12"/>
    <s v="B"/>
    <n v="-14.285714285714286"/>
    <x v="1"/>
    <x v="0"/>
    <n v="365"/>
    <s v="C"/>
    <s v="Balloon tipped catheter"/>
    <n v="0"/>
  </r>
  <r>
    <x v="58"/>
    <x v="4"/>
    <s v="Debernardi-Vernon. Candesartan"/>
    <m/>
    <n v="1"/>
    <n v="13.5"/>
    <n v="14"/>
    <x v="14"/>
    <s v="B"/>
    <n v="3.7037037037037037"/>
    <x v="0"/>
    <x v="0"/>
    <n v="365"/>
    <s v="C"/>
    <s v="Balloon tipped catheter"/>
    <n v="0"/>
  </r>
  <r>
    <x v="59"/>
    <x v="4"/>
    <s v="Debernardi-Vernon. Candesartan"/>
    <m/>
    <n v="1"/>
    <n v="13"/>
    <n v="15"/>
    <x v="1"/>
    <s v="B"/>
    <n v="15.384615384615385"/>
    <x v="0"/>
    <x v="0"/>
    <n v="365"/>
    <s v="C"/>
    <s v="Balloon tipped catheter"/>
    <n v="0"/>
  </r>
  <r>
    <x v="60"/>
    <x v="4"/>
    <s v="Debernardi-Vernon. Candesartan"/>
    <m/>
    <n v="1"/>
    <n v="13"/>
    <n v="13"/>
    <x v="6"/>
    <s v="B"/>
    <n v="0"/>
    <x v="0"/>
    <x v="0"/>
    <n v="365"/>
    <s v="C"/>
    <s v="Balloon tipped catheter"/>
    <n v="0"/>
  </r>
  <r>
    <x v="61"/>
    <x v="4"/>
    <s v="Debernardi-Vernon. Candesartan"/>
    <m/>
    <n v="1"/>
    <n v="12.5"/>
    <n v="13"/>
    <x v="14"/>
    <s v="B"/>
    <n v="4"/>
    <x v="0"/>
    <x v="0"/>
    <n v="365"/>
    <s v="C"/>
    <s v="Balloon tipped catheter"/>
    <n v="0"/>
  </r>
  <r>
    <x v="62"/>
    <x v="4"/>
    <s v="Debernardi-Vernon. Candesartan"/>
    <m/>
    <n v="1"/>
    <n v="12.5"/>
    <n v="12"/>
    <x v="8"/>
    <s v="B"/>
    <n v="-4"/>
    <x v="0"/>
    <x v="0"/>
    <n v="365"/>
    <s v="C"/>
    <s v="Balloon tipped catheter"/>
    <n v="0"/>
  </r>
  <r>
    <x v="63"/>
    <x v="4"/>
    <s v="Debernardi-Vernon. Candesartan"/>
    <m/>
    <n v="1"/>
    <n v="12"/>
    <n v="14"/>
    <x v="1"/>
    <s v="A"/>
    <n v="16.666666666666668"/>
    <x v="0"/>
    <x v="0"/>
    <n v="365"/>
    <s v="C"/>
    <s v="Balloon tipped catheter"/>
    <n v="0"/>
  </r>
  <r>
    <x v="64"/>
    <x v="5"/>
    <s v="Jayakumar. VSL3 probiotic."/>
    <m/>
    <n v="2"/>
    <n v="27.5"/>
    <n v="27.5"/>
    <x v="6"/>
    <s v="C"/>
    <n v="0"/>
    <x v="0"/>
    <x v="0"/>
    <n v="56"/>
    <s v="C"/>
    <s v="Ballooned catheter"/>
    <n v="1"/>
  </r>
  <r>
    <x v="65"/>
    <x v="5"/>
    <s v="Jayakumar. VSL3 probiotic."/>
    <m/>
    <n v="2"/>
    <n v="24.5"/>
    <n v="28"/>
    <x v="17"/>
    <s v="C"/>
    <n v="14.285714285714286"/>
    <x v="0"/>
    <x v="0"/>
    <n v="56"/>
    <s v="C"/>
    <s v="Ballooned catheter"/>
    <n v="1"/>
  </r>
  <r>
    <x v="66"/>
    <x v="5"/>
    <s v="Jayakumar. VSL3 probiotic."/>
    <m/>
    <n v="2"/>
    <n v="23.5"/>
    <n v="18"/>
    <x v="18"/>
    <s v="C"/>
    <n v="-23.404255319148938"/>
    <x v="1"/>
    <x v="1"/>
    <n v="56"/>
    <s v="C"/>
    <s v="Ballooned catheter"/>
    <n v="1"/>
  </r>
  <r>
    <x v="67"/>
    <x v="5"/>
    <s v="Jayakumar. VSL3 probiotic."/>
    <m/>
    <n v="2"/>
    <n v="23"/>
    <n v="21.5"/>
    <x v="5"/>
    <s v="C"/>
    <n v="-6.5217391304347823"/>
    <x v="0"/>
    <x v="0"/>
    <n v="56"/>
    <s v="C"/>
    <s v="Ballooned catheter"/>
    <n v="1"/>
  </r>
  <r>
    <x v="68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69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70"/>
    <x v="5"/>
    <s v="Jayakumar. VSL3 probiotic."/>
    <m/>
    <n v="2"/>
    <n v="20.5"/>
    <n v="22"/>
    <x v="16"/>
    <s v="C"/>
    <n v="7.3170731707317076"/>
    <x v="0"/>
    <x v="0"/>
    <n v="56"/>
    <s v="C"/>
    <s v="Ballooned catheter"/>
    <n v="1"/>
  </r>
  <r>
    <x v="71"/>
    <x v="5"/>
    <s v="Jayakumar. VSL3 probiotic."/>
    <m/>
    <n v="2"/>
    <n v="20"/>
    <n v="17.5"/>
    <x v="3"/>
    <s v="C"/>
    <n v="-12.5"/>
    <x v="1"/>
    <x v="0"/>
    <n v="56"/>
    <s v="C"/>
    <s v="Ballooned catheter"/>
    <n v="1"/>
  </r>
  <r>
    <x v="72"/>
    <x v="6"/>
    <s v="Kimer. Rifaximin."/>
    <m/>
    <n v="2"/>
    <n v="27"/>
    <n v="27"/>
    <x v="6"/>
    <s v="C"/>
    <n v="0"/>
    <x v="0"/>
    <x v="0"/>
    <n v="28"/>
    <s v="B"/>
    <s v="Ballooned catheter"/>
    <n v="0"/>
  </r>
  <r>
    <x v="73"/>
    <x v="6"/>
    <s v="Kimer. Rifaximin."/>
    <m/>
    <n v="2"/>
    <n v="24"/>
    <n v="22.5"/>
    <x v="5"/>
    <s v="C"/>
    <n v="-6.25"/>
    <x v="0"/>
    <x v="0"/>
    <n v="28"/>
    <s v="B"/>
    <s v="Ballooned catheter"/>
    <n v="0"/>
  </r>
  <r>
    <x v="74"/>
    <x v="6"/>
    <s v="Kimer. Rifaximin."/>
    <m/>
    <n v="2"/>
    <n v="20"/>
    <n v="15"/>
    <x v="19"/>
    <s v="C"/>
    <n v="-25"/>
    <x v="1"/>
    <x v="1"/>
    <n v="28"/>
    <s v="B"/>
    <s v="Ballooned catheter"/>
    <n v="0"/>
  </r>
  <r>
    <x v="75"/>
    <x v="6"/>
    <s v="Kimer. Rifaximin."/>
    <m/>
    <n v="2"/>
    <n v="18.5"/>
    <n v="19"/>
    <x v="14"/>
    <s v="C"/>
    <n v="2.7027027027027026"/>
    <x v="0"/>
    <x v="0"/>
    <n v="28"/>
    <s v="B"/>
    <s v="Ballooned catheter"/>
    <n v="0"/>
  </r>
  <r>
    <x v="76"/>
    <x v="6"/>
    <s v="Kimer. Rifaximin."/>
    <m/>
    <n v="2"/>
    <n v="17.5"/>
    <n v="18.5"/>
    <x v="2"/>
    <s v="C"/>
    <n v="5.7142857142857144"/>
    <x v="0"/>
    <x v="0"/>
    <n v="28"/>
    <s v="B"/>
    <s v="Ballooned catheter"/>
    <n v="0"/>
  </r>
  <r>
    <x v="77"/>
    <x v="6"/>
    <s v="Kimer. Rifaximin."/>
    <m/>
    <n v="2"/>
    <n v="17.5"/>
    <n v="15.5"/>
    <x v="12"/>
    <s v="C"/>
    <n v="-11.428571428571429"/>
    <x v="1"/>
    <x v="0"/>
    <n v="28"/>
    <s v="B"/>
    <s v="Ballooned catheter"/>
    <n v="0"/>
  </r>
  <r>
    <x v="78"/>
    <x v="6"/>
    <s v="Kimer. Rifaximin."/>
    <m/>
    <n v="2"/>
    <n v="16.5"/>
    <n v="17"/>
    <x v="14"/>
    <s v="C"/>
    <n v="3.0303030303030303"/>
    <x v="0"/>
    <x v="0"/>
    <n v="28"/>
    <s v="B"/>
    <s v="Ballooned catheter"/>
    <n v="0"/>
  </r>
  <r>
    <x v="79"/>
    <x v="6"/>
    <s v="Kimer. Rifaximin."/>
    <m/>
    <n v="2"/>
    <n v="16.5"/>
    <n v="14.5"/>
    <x v="12"/>
    <s v="C"/>
    <n v="-12.121212121212121"/>
    <x v="1"/>
    <x v="0"/>
    <n v="28"/>
    <s v="B"/>
    <s v="Ballooned catheter"/>
    <n v="0"/>
  </r>
  <r>
    <x v="80"/>
    <x v="6"/>
    <s v="Kimer. Rifaximin."/>
    <m/>
    <n v="2"/>
    <n v="15.5"/>
    <n v="12"/>
    <x v="15"/>
    <s v="B"/>
    <n v="-22.580645161290324"/>
    <x v="1"/>
    <x v="1"/>
    <n v="28"/>
    <s v="B"/>
    <s v="Ballooned catheter"/>
    <n v="0"/>
  </r>
  <r>
    <x v="81"/>
    <x v="6"/>
    <s v="Kimer. Rifaximin."/>
    <m/>
    <n v="2"/>
    <n v="15"/>
    <n v="15"/>
    <x v="6"/>
    <s v="B"/>
    <n v="0"/>
    <x v="0"/>
    <x v="0"/>
    <n v="28"/>
    <s v="B"/>
    <s v="Ballooned catheter"/>
    <n v="0"/>
  </r>
  <r>
    <x v="82"/>
    <x v="6"/>
    <s v="Kimer. Rifaximin."/>
    <m/>
    <n v="2"/>
    <n v="15"/>
    <n v="12"/>
    <x v="11"/>
    <s v="B"/>
    <n v="-20"/>
    <x v="1"/>
    <x v="0"/>
    <n v="28"/>
    <s v="B"/>
    <s v="Ballooned catheter"/>
    <n v="0"/>
  </r>
  <r>
    <x v="83"/>
    <x v="6"/>
    <s v="Kimer. Rifaximin."/>
    <m/>
    <n v="2"/>
    <n v="15"/>
    <n v="7.5"/>
    <x v="20"/>
    <s v="B"/>
    <n v="-50"/>
    <x v="1"/>
    <x v="1"/>
    <n v="28"/>
    <s v="B"/>
    <s v="Ballooned catheter"/>
    <n v="0"/>
  </r>
  <r>
    <x v="84"/>
    <x v="6"/>
    <s v="Kimer. Rifaximin."/>
    <m/>
    <n v="2"/>
    <n v="14"/>
    <n v="22"/>
    <x v="21"/>
    <s v="B"/>
    <n v="57.142857142857146"/>
    <x v="0"/>
    <x v="0"/>
    <n v="28"/>
    <s v="B"/>
    <s v="Ballooned catheter"/>
    <n v="0"/>
  </r>
  <r>
    <x v="85"/>
    <x v="6"/>
    <s v="Kimer. Rifaximin."/>
    <m/>
    <n v="2"/>
    <n v="13.5"/>
    <n v="15"/>
    <x v="16"/>
    <s v="B"/>
    <n v="11.111111111111111"/>
    <x v="0"/>
    <x v="0"/>
    <n v="28"/>
    <s v="B"/>
    <s v="Ballooned catheter"/>
    <n v="0"/>
  </r>
  <r>
    <x v="86"/>
    <x v="6"/>
    <s v="Kimer. Rifaximin."/>
    <m/>
    <n v="2"/>
    <n v="13"/>
    <n v="10"/>
    <x v="11"/>
    <s v="B"/>
    <n v="-23.076923076923077"/>
    <x v="1"/>
    <x v="1"/>
    <n v="28"/>
    <s v="B"/>
    <s v="Ballooned catheter"/>
    <n v="0"/>
  </r>
  <r>
    <x v="87"/>
    <x v="6"/>
    <s v="Kimer. Rifaximin."/>
    <m/>
    <n v="2"/>
    <n v="12"/>
    <n v="21"/>
    <x v="22"/>
    <s v="A"/>
    <n v="75"/>
    <x v="0"/>
    <x v="0"/>
    <n v="28"/>
    <s v="B"/>
    <s v="Ballooned catheter"/>
    <n v="0"/>
  </r>
  <r>
    <x v="88"/>
    <x v="6"/>
    <s v="Kimer. Rifaximin."/>
    <m/>
    <n v="2"/>
    <n v="12"/>
    <n v="13"/>
    <x v="2"/>
    <s v="A"/>
    <n v="8.3333333333333339"/>
    <x v="0"/>
    <x v="0"/>
    <n v="28"/>
    <s v="B"/>
    <s v="Ballooned catheter"/>
    <n v="0"/>
  </r>
  <r>
    <x v="89"/>
    <x v="6"/>
    <s v="Kimer. Rifaximin."/>
    <m/>
    <n v="2"/>
    <n v="12"/>
    <n v="11.5"/>
    <x v="8"/>
    <s v="A"/>
    <n v="-4.166666666666667"/>
    <x v="0"/>
    <x v="0"/>
    <n v="28"/>
    <s v="B"/>
    <s v="Ballooned catheter"/>
    <n v="0"/>
  </r>
  <r>
    <x v="90"/>
    <x v="7"/>
    <s v="Lebrec. Tezosentan"/>
    <m/>
    <n v="1"/>
    <n v="21"/>
    <n v="19.5"/>
    <x v="5"/>
    <s v="C"/>
    <n v="-7.1428571428571432"/>
    <x v="0"/>
    <x v="0"/>
    <n v="4.1666666666666664E-2"/>
    <s v="A"/>
    <s v="Ballooned tip catheter"/>
    <n v="1"/>
  </r>
  <r>
    <x v="91"/>
    <x v="7"/>
    <s v="Lebrec. Tezosentan"/>
    <m/>
    <n v="1"/>
    <n v="19.5"/>
    <n v="20.5"/>
    <x v="2"/>
    <s v="C"/>
    <n v="5.1282051282051286"/>
    <x v="0"/>
    <x v="0"/>
    <n v="4.1666666666666664E-2"/>
    <s v="A"/>
    <s v="Ballooned tip catheter"/>
    <n v="1"/>
  </r>
  <r>
    <x v="92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3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4"/>
    <x v="7"/>
    <s v="Lebrec. Tezosentan"/>
    <m/>
    <n v="1"/>
    <n v="17"/>
    <n v="14"/>
    <x v="11"/>
    <s v="C"/>
    <n v="-17.647058823529413"/>
    <x v="1"/>
    <x v="0"/>
    <n v="4.1666666666666664E-2"/>
    <s v="A"/>
    <s v="Ballooned tip catheter"/>
    <n v="1"/>
  </r>
  <r>
    <x v="95"/>
    <x v="7"/>
    <s v="Lebrec. Tezosentan"/>
    <m/>
    <n v="1"/>
    <n v="16"/>
    <n v="11"/>
    <x v="19"/>
    <s v="C"/>
    <n v="-31.25"/>
    <x v="1"/>
    <x v="1"/>
    <n v="4.1666666666666664E-2"/>
    <s v="A"/>
    <s v="Ballooned tip catheter"/>
    <n v="1"/>
  </r>
  <r>
    <x v="96"/>
    <x v="8"/>
    <s v="Merkel. Nadolol."/>
    <m/>
    <n v="1"/>
    <n v="14"/>
    <n v="15"/>
    <x v="2"/>
    <s v="B"/>
    <n v="7.1428571428571432"/>
    <x v="0"/>
    <x v="0"/>
    <n v="730"/>
    <s v="C"/>
    <s v="Balloon catheter"/>
    <n v="1"/>
  </r>
  <r>
    <x v="97"/>
    <x v="8"/>
    <s v="Merkel. Nadolol."/>
    <m/>
    <n v="1"/>
    <n v="13.5"/>
    <n v="13"/>
    <x v="8"/>
    <s v="B"/>
    <n v="-3.7037037037037037"/>
    <x v="0"/>
    <x v="0"/>
    <n v="730"/>
    <s v="C"/>
    <s v="Balloon catheter"/>
    <n v="1"/>
  </r>
  <r>
    <x v="98"/>
    <x v="8"/>
    <s v="Merkel. Nadolol."/>
    <m/>
    <n v="1"/>
    <n v="13"/>
    <n v="13"/>
    <x v="6"/>
    <s v="B"/>
    <n v="0"/>
    <x v="0"/>
    <x v="0"/>
    <n v="730"/>
    <s v="C"/>
    <s v="Balloon catheter"/>
    <n v="1"/>
  </r>
  <r>
    <x v="99"/>
    <x v="8"/>
    <s v="Merkel. Nadolol."/>
    <m/>
    <n v="1"/>
    <n v="13"/>
    <n v="12.5"/>
    <x v="8"/>
    <s v="B"/>
    <n v="-3.8461538461538463"/>
    <x v="0"/>
    <x v="0"/>
    <n v="730"/>
    <s v="C"/>
    <s v="Balloon catheter"/>
    <n v="1"/>
  </r>
  <r>
    <x v="100"/>
    <x v="8"/>
    <s v="Merkel. Nadolol."/>
    <m/>
    <n v="1"/>
    <n v="12.5"/>
    <n v="12.5"/>
    <x v="6"/>
    <s v="B"/>
    <n v="0"/>
    <x v="0"/>
    <x v="0"/>
    <n v="730"/>
    <s v="C"/>
    <s v="Balloon catheter"/>
    <n v="1"/>
  </r>
  <r>
    <x v="101"/>
    <x v="8"/>
    <s v="Merkel. Nadolol."/>
    <m/>
    <n v="1"/>
    <n v="12"/>
    <n v="12"/>
    <x v="6"/>
    <s v="A"/>
    <n v="0"/>
    <x v="0"/>
    <x v="0"/>
    <n v="730"/>
    <s v="C"/>
    <s v="Balloon catheter"/>
    <n v="1"/>
  </r>
  <r>
    <x v="102"/>
    <x v="8"/>
    <s v="Merkel. Nadolol."/>
    <m/>
    <n v="1"/>
    <n v="11.5"/>
    <n v="11.5"/>
    <x v="6"/>
    <s v="A"/>
    <n v="0"/>
    <x v="0"/>
    <x v="0"/>
    <n v="730"/>
    <s v="C"/>
    <s v="Balloon catheter"/>
    <n v="1"/>
  </r>
  <r>
    <x v="103"/>
    <x v="8"/>
    <s v="Merkel. Nadolol."/>
    <m/>
    <n v="1"/>
    <n v="11"/>
    <n v="12"/>
    <x v="2"/>
    <s v="A"/>
    <n v="9.0909090909090917"/>
    <x v="0"/>
    <x v="0"/>
    <n v="730"/>
    <s v="C"/>
    <s v="Balloon catheter"/>
    <n v="1"/>
  </r>
  <r>
    <x v="104"/>
    <x v="8"/>
    <s v="Merkel. Nadolol."/>
    <m/>
    <n v="1"/>
    <n v="10"/>
    <n v="11"/>
    <x v="2"/>
    <s v="A"/>
    <n v="10"/>
    <x v="0"/>
    <x v="0"/>
    <n v="730"/>
    <s v="C"/>
    <s v="Balloon catheter"/>
    <n v="1"/>
  </r>
  <r>
    <x v="105"/>
    <x v="9"/>
    <s v="Moller. Terlipressin."/>
    <s v="EtOH cirrhosis"/>
    <m/>
    <n v="21"/>
    <n v="21"/>
    <x v="6"/>
    <s v="C"/>
    <n v="0"/>
    <x v="0"/>
    <x v="0"/>
    <n v="2.0833333333333332E-2"/>
    <s v="A"/>
    <s v="Catheter"/>
    <n v="0"/>
  </r>
  <r>
    <x v="106"/>
    <x v="9"/>
    <s v="Moller. Terlipressin."/>
    <s v="EtOH cirrhosis"/>
    <m/>
    <n v="20"/>
    <n v="20"/>
    <x v="6"/>
    <s v="C"/>
    <n v="0"/>
    <x v="0"/>
    <x v="0"/>
    <n v="2.0833333333333332E-2"/>
    <s v="A"/>
    <s v="Catheter"/>
    <n v="0"/>
  </r>
  <r>
    <x v="107"/>
    <x v="9"/>
    <s v="Moller. Terlipressin."/>
    <s v="EtOH cirrhosis"/>
    <m/>
    <n v="18"/>
    <n v="22"/>
    <x v="9"/>
    <s v="C"/>
    <n v="22.222222222222221"/>
    <x v="0"/>
    <x v="0"/>
    <n v="2.0833333333333332E-2"/>
    <s v="A"/>
    <s v="Catheter"/>
    <n v="0"/>
  </r>
  <r>
    <x v="108"/>
    <x v="9"/>
    <s v="Moller. Terlipressin."/>
    <s v="EtOH cirrhosis"/>
    <m/>
    <n v="18"/>
    <n v="19"/>
    <x v="2"/>
    <s v="C"/>
    <n v="5.5555555555555554"/>
    <x v="0"/>
    <x v="0"/>
    <n v="2.0833333333333332E-2"/>
    <s v="A"/>
    <s v="Catheter"/>
    <n v="0"/>
  </r>
  <r>
    <x v="109"/>
    <x v="9"/>
    <s v="Moller. Terlipressin."/>
    <s v="EtOH cirrhosis"/>
    <m/>
    <n v="17"/>
    <n v="16"/>
    <x v="10"/>
    <s v="C"/>
    <n v="-5.882352941176471"/>
    <x v="0"/>
    <x v="0"/>
    <n v="2.0833333333333332E-2"/>
    <s v="A"/>
    <s v="Catheter"/>
    <n v="0"/>
  </r>
  <r>
    <x v="110"/>
    <x v="9"/>
    <s v=" Moller. Terlipressin."/>
    <s v="EtOH cirrhosis"/>
    <m/>
    <n v="11"/>
    <n v="11"/>
    <x v="6"/>
    <s v="A"/>
    <n v="0"/>
    <x v="0"/>
    <x v="0"/>
    <n v="2.0833333333333332E-2"/>
    <s v="A"/>
    <s v="Catheter"/>
    <n v="0"/>
  </r>
  <r>
    <x v="111"/>
    <x v="9"/>
    <s v="Moller. Terlipressin."/>
    <s v="EtOH cirrhosis"/>
    <m/>
    <n v="10"/>
    <n v="9"/>
    <x v="10"/>
    <s v="A"/>
    <n v="-10"/>
    <x v="0"/>
    <x v="0"/>
    <n v="2.0833333333333332E-2"/>
    <s v="A"/>
    <s v="Catheter"/>
    <n v="0"/>
  </r>
  <r>
    <x v="112"/>
    <x v="9"/>
    <s v="Moller. Terlipressin."/>
    <s v="EtOH cirrhosis"/>
    <m/>
    <n v="7"/>
    <n v="6"/>
    <x v="10"/>
    <s v="A"/>
    <n v="-14.285714285714286"/>
    <x v="1"/>
    <x v="0"/>
    <n v="2.0833333333333332E-2"/>
    <s v="A"/>
    <s v="Catheter"/>
    <n v="0"/>
  </r>
  <r>
    <x v="113"/>
    <x v="10"/>
    <s v="Pomier-Layrargues. Propranolol"/>
    <m/>
    <n v="2"/>
    <n v="31"/>
    <n v="25"/>
    <x v="23"/>
    <s v="C"/>
    <n v="-19.35483870967742"/>
    <x v="1"/>
    <x v="0"/>
    <n v="10"/>
    <s v="B"/>
    <s v="Balloon catheter"/>
    <n v="0"/>
  </r>
  <r>
    <x v="114"/>
    <x v="10"/>
    <s v="Pomier-Layrargues. Propranolol"/>
    <m/>
    <n v="2"/>
    <n v="28.5"/>
    <n v="21.5"/>
    <x v="7"/>
    <s v="C"/>
    <n v="-24.561403508771932"/>
    <x v="1"/>
    <x v="1"/>
    <n v="10"/>
    <s v="B"/>
    <s v="Balloon catheter"/>
    <n v="0"/>
  </r>
  <r>
    <x v="115"/>
    <x v="10"/>
    <s v="Pomier-Layrargues. Propranolol"/>
    <m/>
    <n v="2"/>
    <n v="21"/>
    <n v="13"/>
    <x v="24"/>
    <s v="C"/>
    <n v="-38.095238095238095"/>
    <x v="1"/>
    <x v="1"/>
    <n v="10"/>
    <s v="B"/>
    <s v="Balloon catheter"/>
    <n v="0"/>
  </r>
  <r>
    <x v="116"/>
    <x v="10"/>
    <s v="Pomier-Layrargues. Propranolol"/>
    <m/>
    <n v="2"/>
    <n v="20.5"/>
    <n v="12.5"/>
    <x v="24"/>
    <s v="C"/>
    <n v="-39.024390243902438"/>
    <x v="1"/>
    <x v="1"/>
    <n v="10"/>
    <s v="B"/>
    <s v="Balloon catheter"/>
    <n v="0"/>
  </r>
  <r>
    <x v="117"/>
    <x v="10"/>
    <s v="Pomier-Layrargues. Propranolol"/>
    <m/>
    <n v="2"/>
    <n v="19"/>
    <n v="11.5"/>
    <x v="20"/>
    <s v="C"/>
    <n v="-39.473684210526315"/>
    <x v="1"/>
    <x v="1"/>
    <n v="10"/>
    <s v="B"/>
    <s v="Balloon catheter"/>
    <n v="0"/>
  </r>
  <r>
    <x v="118"/>
    <x v="10"/>
    <s v="Pomier-Layrargues. Propranolol"/>
    <m/>
    <n v="2"/>
    <n v="18"/>
    <n v="16.5"/>
    <x v="5"/>
    <s v="C"/>
    <n v="-8.3333333333333339"/>
    <x v="0"/>
    <x v="0"/>
    <n v="10"/>
    <s v="B"/>
    <s v="Balloon catheter"/>
    <n v="0"/>
  </r>
  <r>
    <x v="119"/>
    <x v="10"/>
    <s v="Pomier-Layrargues. Propranolol"/>
    <m/>
    <n v="2"/>
    <n v="17"/>
    <n v="14"/>
    <x v="11"/>
    <s v="C"/>
    <n v="-17.647058823529413"/>
    <x v="1"/>
    <x v="0"/>
    <n v="10"/>
    <s v="B"/>
    <s v="Balloon catheter"/>
    <n v="0"/>
  </r>
  <r>
    <x v="120"/>
    <x v="10"/>
    <s v="Pomier-Layrargues. Propranolol"/>
    <m/>
    <n v="2"/>
    <n v="12"/>
    <n v="11"/>
    <x v="10"/>
    <s v="A"/>
    <n v="-8.3333333333333339"/>
    <x v="0"/>
    <x v="0"/>
    <n v="10"/>
    <s v="B"/>
    <s v="Balloon catheter"/>
    <n v="0"/>
  </r>
  <r>
    <x v="121"/>
    <x v="11"/>
    <s v="Reverter. Sapropterin"/>
    <m/>
    <n v="1"/>
    <n v="24"/>
    <n v="25"/>
    <x v="2"/>
    <s v="C"/>
    <n v="4.166666666666667"/>
    <x v="0"/>
    <x v="0"/>
    <n v="15"/>
    <s v="B"/>
    <s v="Ballooned tip catheter"/>
    <n v="1"/>
  </r>
  <r>
    <x v="122"/>
    <x v="11"/>
    <s v="Reverter. Sapropterin"/>
    <m/>
    <n v="1"/>
    <n v="23.5"/>
    <n v="22"/>
    <x v="5"/>
    <s v="C"/>
    <n v="-6.3829787234042552"/>
    <x v="0"/>
    <x v="0"/>
    <n v="15"/>
    <s v="B"/>
    <s v="Ballooned tip catheter"/>
    <n v="1"/>
  </r>
  <r>
    <x v="123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4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5"/>
    <x v="11"/>
    <s v="Reverter. Sapropterin"/>
    <m/>
    <n v="1"/>
    <n v="20"/>
    <n v="18.5"/>
    <x v="5"/>
    <s v="C"/>
    <n v="-7.5"/>
    <x v="0"/>
    <x v="0"/>
    <n v="15"/>
    <s v="B"/>
    <s v="Ballooned tip catheter"/>
    <n v="1"/>
  </r>
  <r>
    <x v="126"/>
    <x v="11"/>
    <s v="Reverter. Sapropterin"/>
    <m/>
    <n v="1"/>
    <n v="19"/>
    <n v="16"/>
    <x v="11"/>
    <s v="C"/>
    <n v="-15.789473684210526"/>
    <x v="1"/>
    <x v="0"/>
    <n v="15"/>
    <s v="B"/>
    <s v="Ballooned tip catheter"/>
    <n v="1"/>
  </r>
  <r>
    <x v="127"/>
    <x v="11"/>
    <s v="Reverter. Sapropterin"/>
    <m/>
    <n v="1"/>
    <n v="18"/>
    <n v="17"/>
    <x v="10"/>
    <s v="C"/>
    <n v="-5.5555555555555554"/>
    <x v="0"/>
    <x v="0"/>
    <n v="15"/>
    <s v="B"/>
    <s v="Ballooned tip catheter"/>
    <n v="1"/>
  </r>
  <r>
    <x v="128"/>
    <x v="11"/>
    <s v="Reverter. Sapropterin"/>
    <m/>
    <n v="1"/>
    <n v="18"/>
    <n v="16"/>
    <x v="12"/>
    <s v="C"/>
    <n v="-11.111111111111111"/>
    <x v="1"/>
    <x v="0"/>
    <n v="15"/>
    <s v="B"/>
    <s v="Ballooned tip catheter"/>
    <n v="1"/>
  </r>
  <r>
    <x v="129"/>
    <x v="11"/>
    <s v="Reverter. Sapropterin"/>
    <m/>
    <n v="1"/>
    <n v="17"/>
    <n v="17"/>
    <x v="6"/>
    <s v="C"/>
    <n v="0"/>
    <x v="0"/>
    <x v="0"/>
    <n v="15"/>
    <s v="B"/>
    <s v="Ballooned tip catheter"/>
    <n v="1"/>
  </r>
  <r>
    <x v="130"/>
    <x v="11"/>
    <s v="Reverter. Sapropterin"/>
    <m/>
    <n v="1"/>
    <n v="17"/>
    <n v="15.5"/>
    <x v="5"/>
    <s v="C"/>
    <n v="-8.8235294117647065"/>
    <x v="0"/>
    <x v="0"/>
    <n v="15"/>
    <s v="B"/>
    <s v="Ballooned tip catheter"/>
    <n v="1"/>
  </r>
  <r>
    <x v="131"/>
    <x v="11"/>
    <s v="Reverter. Sapropterin"/>
    <m/>
    <n v="1"/>
    <n v="16"/>
    <n v="18.5"/>
    <x v="4"/>
    <s v="C"/>
    <n v="15.625"/>
    <x v="0"/>
    <x v="0"/>
    <n v="15"/>
    <s v="B"/>
    <s v="Ballooned tip catheter"/>
    <n v="1"/>
  </r>
  <r>
    <x v="132"/>
    <x v="11"/>
    <s v="Reverter. Sapropterin"/>
    <m/>
    <n v="1"/>
    <n v="14"/>
    <n v="13"/>
    <x v="10"/>
    <s v="B"/>
    <n v="-7.1428571428571432"/>
    <x v="0"/>
    <x v="0"/>
    <n v="15"/>
    <s v="B"/>
    <s v="Ballooned tip catheter"/>
    <n v="1"/>
  </r>
  <r>
    <x v="133"/>
    <x v="11"/>
    <s v="Reverter. Sapropterin"/>
    <m/>
    <n v="1"/>
    <n v="13.5"/>
    <n v="13.5"/>
    <x v="6"/>
    <s v="B"/>
    <n v="0"/>
    <x v="0"/>
    <x v="0"/>
    <n v="15"/>
    <s v="B"/>
    <s v="Ballooned tip catheter"/>
    <n v="1"/>
  </r>
  <r>
    <x v="134"/>
    <x v="11"/>
    <s v="Reverter. Sapropterin"/>
    <m/>
    <n v="1"/>
    <n v="13"/>
    <n v="13.5"/>
    <x v="14"/>
    <s v="B"/>
    <n v="3.8461538461538463"/>
    <x v="0"/>
    <x v="0"/>
    <n v="15"/>
    <s v="B"/>
    <s v="Ballooned tip catheter"/>
    <n v="1"/>
  </r>
  <r>
    <x v="135"/>
    <x v="11"/>
    <s v="Reverter. Sapropterin"/>
    <m/>
    <n v="1"/>
    <n v="13"/>
    <n v="11.5"/>
    <x v="5"/>
    <s v="B"/>
    <n v="-11.538461538461538"/>
    <x v="1"/>
    <x v="0"/>
    <n v="15"/>
    <s v="B"/>
    <s v="Ballooned tip catheter"/>
    <n v="1"/>
  </r>
  <r>
    <x v="136"/>
    <x v="11"/>
    <s v="Reverter. Sapropterin"/>
    <m/>
    <n v="1"/>
    <n v="12.5"/>
    <n v="11.5"/>
    <x v="10"/>
    <s v="B"/>
    <n v="-8"/>
    <x v="0"/>
    <x v="0"/>
    <n v="15"/>
    <s v="B"/>
    <s v="Ballooned tip catheter"/>
    <n v="1"/>
  </r>
  <r>
    <x v="137"/>
    <x v="11"/>
    <s v="Reverter. Sapropterin"/>
    <m/>
    <n v="1"/>
    <n v="11"/>
    <n v="13.5"/>
    <x v="4"/>
    <s v="A"/>
    <n v="22.727272727272727"/>
    <x v="0"/>
    <x v="0"/>
    <n v="15"/>
    <s v="B"/>
    <s v="Ballooned tip catheter"/>
    <n v="1"/>
  </r>
  <r>
    <x v="138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39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40"/>
    <x v="11"/>
    <s v="Reverter. Sapropterin"/>
    <m/>
    <n v="1"/>
    <n v="10"/>
    <n v="10"/>
    <x v="6"/>
    <s v="A"/>
    <n v="0"/>
    <x v="0"/>
    <x v="0"/>
    <n v="15"/>
    <s v="B"/>
    <s v="Ballooned tip catheter"/>
    <n v="1"/>
  </r>
  <r>
    <x v="141"/>
    <x v="11"/>
    <s v="Reverter. Sapropterin"/>
    <m/>
    <n v="1"/>
    <n v="10"/>
    <n v="9.5"/>
    <x v="8"/>
    <s v="A"/>
    <n v="-5"/>
    <x v="0"/>
    <x v="0"/>
    <n v="15"/>
    <s v="B"/>
    <s v="Ballooned tip catheter"/>
    <n v="1"/>
  </r>
  <r>
    <x v="142"/>
    <x v="12"/>
    <s v="Schepke. Irbesartan. "/>
    <m/>
    <m/>
    <n v="24.5"/>
    <n v="22.5"/>
    <x v="12"/>
    <s v="C"/>
    <n v="-8.1632653061224492"/>
    <x v="0"/>
    <x v="0"/>
    <n v="7"/>
    <s v="A"/>
    <s v="Balloon catheter"/>
    <n v="0"/>
  </r>
  <r>
    <x v="143"/>
    <x v="12"/>
    <s v="Schepke. Irbesartan. "/>
    <m/>
    <m/>
    <n v="23.5"/>
    <n v="21.5"/>
    <x v="12"/>
    <s v="C"/>
    <n v="-8.5106382978723403"/>
    <x v="0"/>
    <x v="0"/>
    <n v="7"/>
    <s v="A"/>
    <s v="Balloon catheter"/>
    <n v="0"/>
  </r>
  <r>
    <x v="144"/>
    <x v="12"/>
    <s v="Schepke. Irbesartan. "/>
    <m/>
    <m/>
    <n v="23"/>
    <n v="21"/>
    <x v="12"/>
    <s v="C"/>
    <n v="-8.695652173913043"/>
    <x v="0"/>
    <x v="0"/>
    <n v="7"/>
    <s v="A"/>
    <s v="Balloon catheter"/>
    <n v="0"/>
  </r>
  <r>
    <x v="145"/>
    <x v="12"/>
    <s v="Schepke. Irbesartan. "/>
    <m/>
    <m/>
    <n v="22"/>
    <n v="14"/>
    <x v="24"/>
    <s v="C"/>
    <n v="-36.363636363636367"/>
    <x v="1"/>
    <x v="1"/>
    <n v="7"/>
    <s v="A"/>
    <s v="Balloon catheter"/>
    <n v="0"/>
  </r>
  <r>
    <x v="146"/>
    <x v="12"/>
    <s v="Schepke. Irbesartan. "/>
    <m/>
    <m/>
    <n v="20"/>
    <n v="25"/>
    <x v="25"/>
    <s v="C"/>
    <n v="25"/>
    <x v="0"/>
    <x v="0"/>
    <n v="7"/>
    <s v="A"/>
    <s v="Balloon catheter"/>
    <n v="0"/>
  </r>
  <r>
    <x v="147"/>
    <x v="12"/>
    <s v="Schepke. Irbesartan. "/>
    <m/>
    <m/>
    <n v="20"/>
    <n v="24"/>
    <x v="9"/>
    <s v="C"/>
    <n v="20"/>
    <x v="0"/>
    <x v="0"/>
    <n v="7"/>
    <s v="A"/>
    <s v="Balloon catheter"/>
    <n v="0"/>
  </r>
  <r>
    <x v="148"/>
    <x v="12"/>
    <s v="Schepke. Irbesartan. "/>
    <m/>
    <m/>
    <n v="20"/>
    <n v="17"/>
    <x v="11"/>
    <s v="C"/>
    <n v="-15"/>
    <x v="1"/>
    <x v="0"/>
    <n v="7"/>
    <s v="A"/>
    <s v="Balloon catheter"/>
    <n v="0"/>
  </r>
  <r>
    <x v="149"/>
    <x v="12"/>
    <s v="Schepke. Irbesartan. "/>
    <m/>
    <m/>
    <n v="19"/>
    <n v="19"/>
    <x v="6"/>
    <s v="C"/>
    <n v="0"/>
    <x v="0"/>
    <x v="0"/>
    <n v="7"/>
    <s v="A"/>
    <s v="Balloon catheter"/>
    <n v="0"/>
  </r>
  <r>
    <x v="150"/>
    <x v="12"/>
    <s v="Schepke. Irbesartan. "/>
    <m/>
    <m/>
    <n v="19"/>
    <n v="24"/>
    <x v="25"/>
    <s v="C"/>
    <n v="26.315789473684209"/>
    <x v="0"/>
    <x v="0"/>
    <n v="7"/>
    <s v="A"/>
    <s v="Balloon catheter"/>
    <n v="0"/>
  </r>
  <r>
    <x v="151"/>
    <x v="12"/>
    <s v="Schepke. Irbesartan. "/>
    <m/>
    <m/>
    <n v="19"/>
    <n v="18"/>
    <x v="10"/>
    <s v="C"/>
    <n v="-5.2631578947368425"/>
    <x v="0"/>
    <x v="0"/>
    <n v="7"/>
    <s v="A"/>
    <s v="Balloon catheter"/>
    <n v="0"/>
  </r>
  <r>
    <x v="152"/>
    <x v="12"/>
    <s v="Schepke. Irbesartan. "/>
    <m/>
    <m/>
    <n v="18"/>
    <n v="17"/>
    <x v="10"/>
    <s v="C"/>
    <n v="-5.5555555555555554"/>
    <x v="0"/>
    <x v="0"/>
    <n v="7"/>
    <s v="A"/>
    <s v="Balloon catheter"/>
    <n v="0"/>
  </r>
  <r>
    <x v="153"/>
    <x v="12"/>
    <s v="Schepke. Irbesartan. "/>
    <m/>
    <m/>
    <n v="17"/>
    <n v="19"/>
    <x v="1"/>
    <s v="C"/>
    <n v="11.764705882352942"/>
    <x v="0"/>
    <x v="0"/>
    <n v="7"/>
    <s v="A"/>
    <s v="Balloon catheter"/>
    <n v="0"/>
  </r>
  <r>
    <x v="154"/>
    <x v="12"/>
    <s v="Schepke. Irbesartan. "/>
    <m/>
    <m/>
    <n v="17"/>
    <n v="16"/>
    <x v="10"/>
    <s v="C"/>
    <n v="-5.882352941176471"/>
    <x v="0"/>
    <x v="0"/>
    <n v="7"/>
    <s v="A"/>
    <s v="Balloon catheter"/>
    <n v="0"/>
  </r>
  <r>
    <x v="155"/>
    <x v="12"/>
    <s v="Schepke. Irbesartan. "/>
    <m/>
    <m/>
    <n v="15"/>
    <n v="14"/>
    <x v="10"/>
    <s v="B"/>
    <n v="-6.666666666666667"/>
    <x v="0"/>
    <x v="0"/>
    <n v="7"/>
    <s v="A"/>
    <s v="Balloon catheter"/>
    <n v="0"/>
  </r>
  <r>
    <x v="156"/>
    <x v="12"/>
    <s v="Schepke. Irbesartan. "/>
    <m/>
    <m/>
    <n v="14"/>
    <n v="17"/>
    <x v="0"/>
    <s v="B"/>
    <n v="21.428571428571427"/>
    <x v="0"/>
    <x v="0"/>
    <n v="7"/>
    <s v="A"/>
    <s v="Balloon catheter"/>
    <n v="0"/>
  </r>
  <r>
    <x v="157"/>
    <x v="12"/>
    <s v="Schepke. Irbesartan. "/>
    <m/>
    <m/>
    <n v="13.5"/>
    <n v="13.5"/>
    <x v="6"/>
    <s v="B"/>
    <n v="0"/>
    <x v="0"/>
    <x v="0"/>
    <n v="7"/>
    <s v="A"/>
    <s v="Balloon catheter"/>
    <n v="0"/>
  </r>
  <r>
    <x v="158"/>
    <x v="12"/>
    <s v="Schepke. Irbesartan. "/>
    <m/>
    <m/>
    <n v="12.5"/>
    <n v="12.5"/>
    <x v="6"/>
    <s v="B"/>
    <n v="0"/>
    <x v="0"/>
    <x v="0"/>
    <n v="7"/>
    <s v="A"/>
    <s v="Balloon catheter"/>
    <n v="0"/>
  </r>
  <r>
    <x v="159"/>
    <x v="12"/>
    <s v="Schepke. Irbesartan. "/>
    <m/>
    <m/>
    <n v="12"/>
    <n v="13"/>
    <x v="2"/>
    <s v="A"/>
    <n v="8.3333333333333339"/>
    <x v="0"/>
    <x v="0"/>
    <n v="7"/>
    <s v="A"/>
    <s v="Balloon catheter"/>
    <n v="0"/>
  </r>
  <r>
    <x v="160"/>
    <x v="13"/>
    <s v="Spahr. Octreotide"/>
    <m/>
    <n v="2"/>
    <n v="22"/>
    <n v="18.5"/>
    <x v="15"/>
    <s v="C"/>
    <n v="-15.909090909090908"/>
    <x v="1"/>
    <x v="0"/>
    <n v="90"/>
    <s v="C"/>
    <s v="Catheter tip"/>
    <n v="0"/>
  </r>
  <r>
    <x v="161"/>
    <x v="13"/>
    <s v="Spahr. Octreotide"/>
    <m/>
    <n v="2"/>
    <n v="20.5"/>
    <n v="18.5"/>
    <x v="12"/>
    <s v="C"/>
    <n v="-9.7560975609756095"/>
    <x v="0"/>
    <x v="0"/>
    <n v="90"/>
    <s v="C"/>
    <s v="Catheter tip"/>
    <n v="0"/>
  </r>
  <r>
    <x v="162"/>
    <x v="13"/>
    <s v="Spahr. Octreotide"/>
    <m/>
    <n v="2"/>
    <n v="20"/>
    <n v="22.5"/>
    <x v="4"/>
    <s v="C"/>
    <n v="12.5"/>
    <x v="0"/>
    <x v="0"/>
    <n v="90"/>
    <s v="C"/>
    <s v="Catheter tip"/>
    <n v="0"/>
  </r>
  <r>
    <x v="163"/>
    <x v="13"/>
    <s v="Spahr. Octreotide"/>
    <m/>
    <n v="2"/>
    <n v="20"/>
    <n v="13"/>
    <x v="7"/>
    <s v="C"/>
    <n v="-35"/>
    <x v="1"/>
    <x v="1"/>
    <n v="90"/>
    <s v="C"/>
    <s v="Catheter tip"/>
    <n v="0"/>
  </r>
  <r>
    <x v="164"/>
    <x v="13"/>
    <s v="Spahr. Octreotide"/>
    <m/>
    <n v="2"/>
    <n v="18"/>
    <n v="14"/>
    <x v="13"/>
    <s v="C"/>
    <n v="-22.222222222222221"/>
    <x v="1"/>
    <x v="1"/>
    <n v="90"/>
    <s v="C"/>
    <s v="Catheter tip"/>
    <n v="0"/>
  </r>
  <r>
    <x v="165"/>
    <x v="13"/>
    <s v="Spahr. Octreotide"/>
    <m/>
    <n v="2"/>
    <n v="17.5"/>
    <n v="14.5"/>
    <x v="11"/>
    <s v="C"/>
    <n v="-17.142857142857142"/>
    <x v="1"/>
    <x v="0"/>
    <n v="90"/>
    <s v="C"/>
    <s v="Catheter tip"/>
    <n v="0"/>
  </r>
  <r>
    <x v="166"/>
    <x v="13"/>
    <s v="Spahr. Octreotide"/>
    <m/>
    <n v="2"/>
    <n v="14.5"/>
    <n v="17.5"/>
    <x v="0"/>
    <s v="B"/>
    <n v="20.689655172413794"/>
    <x v="0"/>
    <x v="0"/>
    <n v="90"/>
    <s v="C"/>
    <s v="Catheter tip"/>
    <n v="0"/>
  </r>
  <r>
    <x v="167"/>
    <x v="13"/>
    <s v="Spahr. Octreotide"/>
    <m/>
    <n v="2"/>
    <n v="14"/>
    <n v="18"/>
    <x v="9"/>
    <s v="B"/>
    <n v="28.571428571428573"/>
    <x v="0"/>
    <x v="0"/>
    <n v="90"/>
    <s v="C"/>
    <s v="Catheter tip"/>
    <n v="0"/>
  </r>
  <r>
    <x v="168"/>
    <x v="14"/>
    <s v="Schwarzer. Taurine."/>
    <m/>
    <m/>
    <n v="28"/>
    <n v="27"/>
    <x v="10"/>
    <s v="C"/>
    <n v="-3.5714285714285716"/>
    <x v="0"/>
    <x v="0"/>
    <n v="28"/>
    <s v="B"/>
    <s v="Balloon tipped catheter"/>
    <n v="0"/>
  </r>
  <r>
    <x v="169"/>
    <x v="14"/>
    <s v="Schwarzer. Taurine."/>
    <m/>
    <m/>
    <n v="24"/>
    <n v="27"/>
    <x v="0"/>
    <s v="C"/>
    <n v="12.5"/>
    <x v="0"/>
    <x v="0"/>
    <n v="28"/>
    <s v="B"/>
    <s v="Balloon tipped catheter"/>
    <n v="0"/>
  </r>
  <r>
    <x v="170"/>
    <x v="14"/>
    <s v="Schwarzer. Taurine."/>
    <m/>
    <m/>
    <n v="24"/>
    <n v="23"/>
    <x v="10"/>
    <s v="C"/>
    <n v="-4.166666666666667"/>
    <x v="0"/>
    <x v="0"/>
    <n v="28"/>
    <s v="B"/>
    <s v="Balloon tipped catheter"/>
    <n v="0"/>
  </r>
  <r>
    <x v="171"/>
    <x v="14"/>
    <s v="Schwarzer. Taurine."/>
    <m/>
    <m/>
    <n v="23"/>
    <n v="22"/>
    <x v="10"/>
    <s v="C"/>
    <n v="-4.3478260869565215"/>
    <x v="0"/>
    <x v="0"/>
    <n v="28"/>
    <s v="B"/>
    <s v="Balloon tipped catheter"/>
    <n v="0"/>
  </r>
  <r>
    <x v="172"/>
    <x v="14"/>
    <s v="Schwarzer. Taurine."/>
    <m/>
    <m/>
    <n v="22"/>
    <n v="26"/>
    <x v="9"/>
    <s v="C"/>
    <n v="18.181818181818183"/>
    <x v="0"/>
    <x v="0"/>
    <n v="28"/>
    <s v="B"/>
    <s v="Balloon tipped catheter"/>
    <n v="0"/>
  </r>
  <r>
    <x v="173"/>
    <x v="14"/>
    <s v="Schwarzer. Taurine."/>
    <m/>
    <m/>
    <n v="21"/>
    <n v="21"/>
    <x v="6"/>
    <s v="C"/>
    <n v="0"/>
    <x v="0"/>
    <x v="0"/>
    <n v="28"/>
    <s v="B"/>
    <s v="Balloon tipped catheter"/>
    <n v="0"/>
  </r>
  <r>
    <x v="174"/>
    <x v="14"/>
    <s v="Schwarzer. Taurine."/>
    <m/>
    <m/>
    <n v="17"/>
    <n v="17"/>
    <x v="6"/>
    <s v="C"/>
    <n v="0"/>
    <x v="0"/>
    <x v="0"/>
    <n v="28"/>
    <s v="B"/>
    <s v="Balloon tipped catheter"/>
    <n v="0"/>
  </r>
  <r>
    <x v="175"/>
    <x v="14"/>
    <s v="Schwarzer. Taurine."/>
    <m/>
    <m/>
    <n v="16"/>
    <n v="16"/>
    <x v="6"/>
    <s v="C"/>
    <n v="0"/>
    <x v="0"/>
    <x v="0"/>
    <n v="28"/>
    <s v="B"/>
    <s v="Balloon tipped catheter"/>
    <n v="0"/>
  </r>
  <r>
    <x v="176"/>
    <x v="14"/>
    <s v="Schwarzer. Taurine."/>
    <m/>
    <m/>
    <n v="14"/>
    <n v="15"/>
    <x v="2"/>
    <s v="B"/>
    <n v="7.1428571428571432"/>
    <x v="0"/>
    <x v="0"/>
    <n v="28"/>
    <s v="B"/>
    <s v="Balloon tipped catheter"/>
    <n v="0"/>
  </r>
  <r>
    <x v="177"/>
    <x v="14"/>
    <s v="Schwarzer. Taurine."/>
    <m/>
    <m/>
    <n v="14"/>
    <n v="13"/>
    <x v="10"/>
    <s v="B"/>
    <n v="-7.1428571428571432"/>
    <x v="0"/>
    <x v="0"/>
    <n v="28"/>
    <s v="B"/>
    <s v="Balloon tipped catheter"/>
    <n v="0"/>
  </r>
  <r>
    <x v="178"/>
    <x v="15"/>
    <s v="Troisi. Somatostatin"/>
    <m/>
    <m/>
    <n v="19"/>
    <n v="22"/>
    <x v="0"/>
    <s v="C"/>
    <n v="15.789473684210526"/>
    <x v="0"/>
    <x v="0"/>
    <n v="0"/>
    <s v="A"/>
    <s v="Catheter"/>
    <n v="0"/>
  </r>
  <r>
    <x v="179"/>
    <x v="15"/>
    <s v="Troisi. Somatostatin"/>
    <m/>
    <m/>
    <n v="17"/>
    <n v="23"/>
    <x v="26"/>
    <s v="C"/>
    <n v="35.294117647058826"/>
    <x v="0"/>
    <x v="0"/>
    <n v="0"/>
    <s v="A"/>
    <s v="Catheter"/>
    <n v="0"/>
  </r>
  <r>
    <x v="180"/>
    <x v="15"/>
    <s v="Troisi. Somatostatin"/>
    <m/>
    <m/>
    <n v="15"/>
    <n v="16"/>
    <x v="2"/>
    <s v="B"/>
    <n v="6.666666666666667"/>
    <x v="0"/>
    <x v="0"/>
    <n v="0"/>
    <s v="A"/>
    <s v="Catheter"/>
    <n v="0"/>
  </r>
  <r>
    <x v="181"/>
    <x v="15"/>
    <s v="Troisi. Somatostatin"/>
    <m/>
    <m/>
    <n v="13"/>
    <n v="14"/>
    <x v="2"/>
    <s v="B"/>
    <n v="7.6923076923076925"/>
    <x v="0"/>
    <x v="0"/>
    <n v="0"/>
    <s v="A"/>
    <s v="Catheter"/>
    <n v="0"/>
  </r>
  <r>
    <x v="182"/>
    <x v="15"/>
    <s v="Troisi. Somatostatin"/>
    <m/>
    <m/>
    <n v="12"/>
    <n v="12"/>
    <x v="6"/>
    <s v="A"/>
    <n v="0"/>
    <x v="0"/>
    <x v="0"/>
    <n v="0"/>
    <s v="A"/>
    <s v="Catheter"/>
    <n v="0"/>
  </r>
  <r>
    <x v="183"/>
    <x v="15"/>
    <s v="Troisi. Somatostatin"/>
    <m/>
    <m/>
    <n v="11"/>
    <n v="12"/>
    <x v="2"/>
    <s v="A"/>
    <n v="9.0909090909090917"/>
    <x v="0"/>
    <x v="0"/>
    <n v="0"/>
    <s v="A"/>
    <s v="Catheter"/>
    <n v="0"/>
  </r>
  <r>
    <x v="184"/>
    <x v="15"/>
    <s v="Troisi. Somatostatin"/>
    <m/>
    <m/>
    <n v="11"/>
    <n v="9"/>
    <x v="12"/>
    <s v="A"/>
    <n v="-18.181818181818183"/>
    <x v="1"/>
    <x v="0"/>
    <n v="0"/>
    <s v="A"/>
    <s v="Catheter"/>
    <n v="0"/>
  </r>
  <r>
    <x v="185"/>
    <x v="15"/>
    <s v="Troisi. Somatostatin"/>
    <m/>
    <m/>
    <n v="10"/>
    <n v="14"/>
    <x v="9"/>
    <s v="A"/>
    <n v="40"/>
    <x v="0"/>
    <x v="0"/>
    <n v="0"/>
    <s v="A"/>
    <s v="Catheter"/>
    <n v="0"/>
  </r>
  <r>
    <x v="186"/>
    <x v="15"/>
    <s v="Troisi. Somatostatin"/>
    <m/>
    <m/>
    <n v="10"/>
    <n v="11"/>
    <x v="2"/>
    <s v="A"/>
    <n v="10"/>
    <x v="0"/>
    <x v="0"/>
    <n v="0"/>
    <s v="A"/>
    <s v="Catheter"/>
    <n v="0"/>
  </r>
  <r>
    <x v="187"/>
    <x v="15"/>
    <s v="Troisi. Somatostatin"/>
    <m/>
    <m/>
    <n v="10"/>
    <n v="10"/>
    <x v="6"/>
    <s v="A"/>
    <n v="0"/>
    <x v="0"/>
    <x v="0"/>
    <n v="0"/>
    <s v="A"/>
    <s v="Catheter"/>
    <n v="0"/>
  </r>
  <r>
    <x v="188"/>
    <x v="15"/>
    <s v="Troisi. Somatostatin"/>
    <m/>
    <m/>
    <n v="10"/>
    <n v="9"/>
    <x v="10"/>
    <s v="A"/>
    <n v="-10"/>
    <x v="0"/>
    <x v="0"/>
    <n v="0"/>
    <s v="A"/>
    <s v="Catheter"/>
    <n v="0"/>
  </r>
  <r>
    <x v="189"/>
    <x v="16"/>
    <s v="Pomier-Layrargues. Propranolol (D10 to M6)"/>
    <m/>
    <n v="2"/>
    <n v="25"/>
    <n v="28.5"/>
    <x v="17"/>
    <s v="C"/>
    <n v="14"/>
    <x v="0"/>
    <x v="0"/>
    <n v="172.5"/>
    <s v="C"/>
    <s v="Balloon catheter"/>
    <n v="0"/>
  </r>
  <r>
    <x v="190"/>
    <x v="16"/>
    <s v="Pomier-Layrargues. Propranolol (D10 to M6)"/>
    <m/>
    <n v="2"/>
    <n v="14"/>
    <n v="15.5"/>
    <x v="16"/>
    <s v="B"/>
    <n v="10.714285714285714"/>
    <x v="0"/>
    <x v="0"/>
    <n v="172.5"/>
    <s v="C"/>
    <s v="Balloon catheter"/>
    <n v="0"/>
  </r>
  <r>
    <x v="191"/>
    <x v="16"/>
    <s v="Pomier-Layrargues. Propranolol (D10 to M6)"/>
    <m/>
    <n v="2"/>
    <n v="12.5"/>
    <n v="15"/>
    <x v="4"/>
    <s v="B"/>
    <n v="20"/>
    <x v="0"/>
    <x v="0"/>
    <n v="172.5"/>
    <s v="C"/>
    <s v="Balloon catheter"/>
    <n v="0"/>
  </r>
  <r>
    <x v="192"/>
    <x v="16"/>
    <s v="Pomier-Layrargues. Propranolol (D10 to M6)"/>
    <m/>
    <n v="2"/>
    <n v="13"/>
    <n v="13.5"/>
    <x v="14"/>
    <s v="B"/>
    <n v="3.8461538461538463"/>
    <x v="0"/>
    <x v="0"/>
    <n v="172.5"/>
    <s v="C"/>
    <s v="Balloon catheter"/>
    <n v="0"/>
  </r>
  <r>
    <x v="193"/>
    <x v="16"/>
    <s v="Pomier-Layrargues. Propranolol (D10 to M6)"/>
    <m/>
    <n v="2"/>
    <n v="12.5"/>
    <n v="13"/>
    <x v="14"/>
    <s v="B"/>
    <n v="4"/>
    <x v="0"/>
    <x v="0"/>
    <n v="172.5"/>
    <s v="C"/>
    <s v="Balloon catheter"/>
    <n v="0"/>
  </r>
  <r>
    <x v="194"/>
    <x v="16"/>
    <s v="Pomier-Layrargues. Propranolol (D10 to M6)"/>
    <m/>
    <n v="2"/>
    <n v="11"/>
    <n v="11.5"/>
    <x v="14"/>
    <s v="A"/>
    <n v="4.5454545454545459"/>
    <x v="0"/>
    <x v="0"/>
    <n v="172.5"/>
    <s v="C"/>
    <s v="Balloon cathet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1036A-009D-8C45-B7EC-CE69E0A3649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4" firstHeaderRow="0" firstDataRow="1" firstDataCol="1"/>
  <pivotFields count="16">
    <pivotField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showAll="0"/>
    <pivotField numFmtId="2" showAll="0"/>
    <pivotField showAll="0"/>
    <pivotField showAll="0"/>
    <pivotField showAll="0"/>
  </pivotFields>
  <rowFields count="2">
    <field x="1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of  HVPG change" fld="7" subtotal="stdDevp" baseField="0" baseItem="0"/>
  </dataFields>
  <formats count="3">
    <format dxfId="4">
      <pivotArea dataOnly="0" fieldPosition="0">
        <references count="1">
          <reference field="1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3A7BE-C293-AA4B-A496-6E322FBA8C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0" firstHeaderRow="0" firstDataRow="1" firstDataCol="1"/>
  <pivotFields count="16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numFmtId="2" showAll="0"/>
    <pivotField showAll="0"/>
    <pivotField showAll="0"/>
    <pivotField showAll="0"/>
  </pivotFields>
  <rowFields count="2">
    <field x="11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5"/>
    </i>
    <i r="1">
      <x v="6"/>
    </i>
    <i r="1">
      <x v="7"/>
    </i>
    <i r="1">
      <x v="10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HVPG change" fld="7" subtotal="stdDevp" baseField="0" baseItem="0"/>
  </dataFields>
  <formats count="2">
    <format dxfId="1">
      <pivotArea dataOnly="0" fieldPosition="0">
        <references count="1">
          <reference field="11" count="0"/>
        </references>
      </pivotArea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776E-18FB-2843-8853-2684EFBE9C82}">
  <dimension ref="A1:R290"/>
  <sheetViews>
    <sheetView tabSelected="1" zoomScaleNormal="100" zoomScaleSheetLayoutView="90" workbookViewId="0">
      <pane xSplit="2" ySplit="1" topLeftCell="C180" activePane="bottomRight" state="frozen"/>
      <selection pane="topRight" activeCell="C1" sqref="C1"/>
      <selection pane="bottomLeft" activeCell="A2" sqref="A2"/>
      <selection pane="bottomRight" activeCell="C197" sqref="C197"/>
    </sheetView>
  </sheetViews>
  <sheetFormatPr defaultColWidth="10.85546875" defaultRowHeight="15.9" x14ac:dyDescent="0.45"/>
  <cols>
    <col min="1" max="1" width="16.85546875" style="1" customWidth="1"/>
    <col min="2" max="2" width="10.85546875" style="1"/>
    <col min="3" max="3" width="33" style="1" customWidth="1"/>
    <col min="4" max="4" width="40.35546875" style="1" customWidth="1"/>
    <col min="5" max="5" width="31.5" style="1" customWidth="1"/>
    <col min="6" max="6" width="23.640625" style="1" customWidth="1"/>
    <col min="7" max="7" width="18.35546875" style="1" customWidth="1"/>
    <col min="8" max="9" width="19.35546875" style="1" customWidth="1"/>
    <col min="10" max="10" width="48.85546875" style="1" customWidth="1"/>
    <col min="11" max="11" width="22" style="1" customWidth="1"/>
    <col min="12" max="12" width="18.35546875" style="1" customWidth="1"/>
    <col min="13" max="13" width="13.640625" style="1" customWidth="1"/>
    <col min="14" max="14" width="17.640625" style="4" customWidth="1"/>
    <col min="15" max="15" width="27.640625" style="4" customWidth="1"/>
    <col min="16" max="16" width="25.35546875" style="1" customWidth="1"/>
    <col min="17" max="17" width="21.85546875" style="1" customWidth="1"/>
    <col min="18" max="18" width="18.5" style="1" customWidth="1"/>
    <col min="19" max="16384" width="10.85546875" style="1"/>
  </cols>
  <sheetData>
    <row r="1" spans="1:18" ht="70" customHeight="1" x14ac:dyDescent="0.45">
      <c r="A1" s="1" t="s">
        <v>5</v>
      </c>
      <c r="B1" s="1" t="s">
        <v>0</v>
      </c>
      <c r="C1" s="1" t="s">
        <v>80</v>
      </c>
      <c r="D1" s="1" t="s">
        <v>1</v>
      </c>
      <c r="E1" s="1" t="s">
        <v>2</v>
      </c>
      <c r="F1" s="1" t="s">
        <v>6</v>
      </c>
      <c r="G1" s="1" t="s">
        <v>3</v>
      </c>
      <c r="H1" s="1" t="s">
        <v>4</v>
      </c>
      <c r="I1" s="1" t="s">
        <v>33</v>
      </c>
      <c r="J1" s="1" t="s">
        <v>38</v>
      </c>
      <c r="K1" s="1" t="s">
        <v>41</v>
      </c>
      <c r="L1" s="1" t="s">
        <v>42</v>
      </c>
      <c r="M1" s="1" t="s">
        <v>43</v>
      </c>
      <c r="N1" s="4" t="s">
        <v>32</v>
      </c>
      <c r="O1" s="4" t="s">
        <v>39</v>
      </c>
      <c r="P1" s="1" t="s">
        <v>7</v>
      </c>
      <c r="Q1" s="1" t="s">
        <v>22</v>
      </c>
      <c r="R1" s="1" t="s">
        <v>57</v>
      </c>
    </row>
    <row r="2" spans="1:18" x14ac:dyDescent="0.45">
      <c r="A2" s="1">
        <v>1</v>
      </c>
      <c r="B2" s="1">
        <v>1</v>
      </c>
      <c r="C2" s="1" t="s">
        <v>79</v>
      </c>
      <c r="D2" s="1" t="s">
        <v>78</v>
      </c>
      <c r="F2" s="1">
        <v>2</v>
      </c>
      <c r="G2" s="1">
        <v>26</v>
      </c>
      <c r="H2" s="1">
        <v>29</v>
      </c>
      <c r="I2" s="1">
        <f>G2-H2</f>
        <v>-3</v>
      </c>
      <c r="J2" s="1" t="s">
        <v>35</v>
      </c>
      <c r="K2" s="1">
        <f>(H2-G2)*100/G2</f>
        <v>11.538461538461538</v>
      </c>
      <c r="L2" s="1" t="str">
        <f>IF(K2&lt;-10,"R","N")</f>
        <v>N</v>
      </c>
      <c r="M2" s="1" t="str">
        <f>IF(K2&lt;-20,"R","N")</f>
        <v>N</v>
      </c>
      <c r="N2" s="4">
        <v>30</v>
      </c>
      <c r="O2" s="4" t="s">
        <v>35</v>
      </c>
      <c r="P2" s="1" t="s">
        <v>12</v>
      </c>
      <c r="Q2" s="1">
        <v>1</v>
      </c>
      <c r="R2" s="1" t="s">
        <v>58</v>
      </c>
    </row>
    <row r="3" spans="1:18" x14ac:dyDescent="0.45">
      <c r="A3" s="1">
        <v>2</v>
      </c>
      <c r="B3" s="1">
        <v>1</v>
      </c>
      <c r="C3" s="1" t="s">
        <v>79</v>
      </c>
      <c r="D3" s="1" t="s">
        <v>78</v>
      </c>
      <c r="F3" s="1">
        <v>2</v>
      </c>
      <c r="G3" s="1">
        <v>25</v>
      </c>
      <c r="H3" s="1">
        <v>27</v>
      </c>
      <c r="I3" s="1">
        <f>G3-H3</f>
        <v>-2</v>
      </c>
      <c r="J3" s="1" t="s">
        <v>35</v>
      </c>
      <c r="K3" s="1">
        <f t="shared" ref="K3:K66" si="0">(H3-G3)*100/G3</f>
        <v>8</v>
      </c>
      <c r="L3" s="1" t="str">
        <f t="shared" ref="L3:L66" si="1">IF(K3&lt;-10,"R","N")</f>
        <v>N</v>
      </c>
      <c r="M3" s="1" t="str">
        <f t="shared" ref="M3:M66" si="2">IF(K3&lt;-20,"R","N")</f>
        <v>N</v>
      </c>
      <c r="N3" s="4">
        <v>30</v>
      </c>
      <c r="O3" s="4" t="s">
        <v>35</v>
      </c>
      <c r="P3" s="1" t="s">
        <v>12</v>
      </c>
      <c r="Q3" s="1">
        <v>1</v>
      </c>
      <c r="R3" s="1" t="s">
        <v>58</v>
      </c>
    </row>
    <row r="4" spans="1:18" x14ac:dyDescent="0.45">
      <c r="A4" s="1">
        <v>3</v>
      </c>
      <c r="B4" s="1">
        <v>1</v>
      </c>
      <c r="C4" s="1" t="s">
        <v>79</v>
      </c>
      <c r="D4" s="1" t="s">
        <v>78</v>
      </c>
      <c r="F4" s="1">
        <v>2</v>
      </c>
      <c r="G4" s="1">
        <v>25.5</v>
      </c>
      <c r="H4" s="1">
        <v>26.5</v>
      </c>
      <c r="I4" s="1">
        <f t="shared" ref="I4:I67" si="3">G4-H4</f>
        <v>-1</v>
      </c>
      <c r="J4" s="1" t="s">
        <v>35</v>
      </c>
      <c r="K4" s="1">
        <f t="shared" si="0"/>
        <v>3.9215686274509802</v>
      </c>
      <c r="L4" s="1" t="str">
        <f t="shared" si="1"/>
        <v>N</v>
      </c>
      <c r="M4" s="1" t="str">
        <f t="shared" si="2"/>
        <v>N</v>
      </c>
      <c r="N4" s="4">
        <v>30</v>
      </c>
      <c r="O4" s="4" t="s">
        <v>35</v>
      </c>
      <c r="P4" s="1" t="s">
        <v>12</v>
      </c>
      <c r="Q4" s="1">
        <v>1</v>
      </c>
      <c r="R4" s="1" t="s">
        <v>58</v>
      </c>
    </row>
    <row r="5" spans="1:18" x14ac:dyDescent="0.45">
      <c r="A5" s="1">
        <v>4</v>
      </c>
      <c r="B5" s="1">
        <v>1</v>
      </c>
      <c r="C5" s="1" t="s">
        <v>79</v>
      </c>
      <c r="D5" s="1" t="s">
        <v>78</v>
      </c>
      <c r="F5" s="1">
        <v>2</v>
      </c>
      <c r="G5" s="1">
        <v>26.5</v>
      </c>
      <c r="H5" s="1">
        <v>24</v>
      </c>
      <c r="I5" s="1">
        <f t="shared" si="3"/>
        <v>2.5</v>
      </c>
      <c r="J5" s="1" t="s">
        <v>35</v>
      </c>
      <c r="K5" s="1">
        <f t="shared" si="0"/>
        <v>-9.433962264150944</v>
      </c>
      <c r="L5" s="1" t="str">
        <f t="shared" si="1"/>
        <v>N</v>
      </c>
      <c r="M5" s="1" t="str">
        <f t="shared" si="2"/>
        <v>N</v>
      </c>
      <c r="N5" s="4">
        <v>30</v>
      </c>
      <c r="O5" s="4" t="s">
        <v>35</v>
      </c>
      <c r="P5" s="1" t="s">
        <v>12</v>
      </c>
      <c r="Q5" s="1">
        <v>1</v>
      </c>
      <c r="R5" s="1" t="s">
        <v>58</v>
      </c>
    </row>
    <row r="6" spans="1:18" x14ac:dyDescent="0.45">
      <c r="A6" s="1">
        <v>5</v>
      </c>
      <c r="B6" s="1">
        <v>1</v>
      </c>
      <c r="C6" s="1" t="s">
        <v>81</v>
      </c>
      <c r="D6" s="1" t="s">
        <v>78</v>
      </c>
      <c r="F6" s="1">
        <v>1</v>
      </c>
      <c r="G6" s="1">
        <v>21</v>
      </c>
      <c r="H6" s="1">
        <v>23.5</v>
      </c>
      <c r="I6" s="1">
        <f t="shared" si="3"/>
        <v>-2.5</v>
      </c>
      <c r="J6" s="1" t="s">
        <v>35</v>
      </c>
      <c r="K6" s="1">
        <f t="shared" si="0"/>
        <v>11.904761904761905</v>
      </c>
      <c r="L6" s="1" t="str">
        <f t="shared" si="1"/>
        <v>N</v>
      </c>
      <c r="M6" s="1" t="str">
        <f t="shared" si="2"/>
        <v>N</v>
      </c>
      <c r="N6" s="4">
        <v>30</v>
      </c>
      <c r="O6" s="4" t="s">
        <v>35</v>
      </c>
      <c r="P6" s="1" t="s">
        <v>12</v>
      </c>
      <c r="Q6" s="1">
        <v>1</v>
      </c>
      <c r="R6" s="1" t="s">
        <v>58</v>
      </c>
    </row>
    <row r="7" spans="1:18" x14ac:dyDescent="0.45">
      <c r="A7" s="1">
        <v>6</v>
      </c>
      <c r="B7" s="1">
        <v>1</v>
      </c>
      <c r="C7" s="1" t="s">
        <v>79</v>
      </c>
      <c r="D7" s="1" t="s">
        <v>78</v>
      </c>
      <c r="F7" s="1">
        <v>2</v>
      </c>
      <c r="G7" s="1">
        <v>22</v>
      </c>
      <c r="H7" s="1">
        <v>23</v>
      </c>
      <c r="I7" s="1">
        <f t="shared" si="3"/>
        <v>-1</v>
      </c>
      <c r="J7" s="1" t="s">
        <v>35</v>
      </c>
      <c r="K7" s="1">
        <f t="shared" si="0"/>
        <v>4.5454545454545459</v>
      </c>
      <c r="L7" s="1" t="str">
        <f t="shared" si="1"/>
        <v>N</v>
      </c>
      <c r="M7" s="1" t="str">
        <f t="shared" si="2"/>
        <v>N</v>
      </c>
      <c r="N7" s="4">
        <v>30</v>
      </c>
      <c r="O7" s="4" t="s">
        <v>35</v>
      </c>
      <c r="P7" s="1" t="s">
        <v>12</v>
      </c>
      <c r="Q7" s="1">
        <v>1</v>
      </c>
      <c r="R7" s="1" t="s">
        <v>58</v>
      </c>
    </row>
    <row r="8" spans="1:18" x14ac:dyDescent="0.45">
      <c r="A8" s="1">
        <v>7</v>
      </c>
      <c r="B8" s="1">
        <v>1</v>
      </c>
      <c r="C8" s="1" t="s">
        <v>79</v>
      </c>
      <c r="D8" s="1" t="s">
        <v>78</v>
      </c>
      <c r="F8" s="1">
        <v>2</v>
      </c>
      <c r="G8" s="1">
        <v>20.5</v>
      </c>
      <c r="H8" s="1">
        <v>23</v>
      </c>
      <c r="I8" s="1">
        <f t="shared" si="3"/>
        <v>-2.5</v>
      </c>
      <c r="J8" s="1" t="s">
        <v>35</v>
      </c>
      <c r="K8" s="1">
        <f t="shared" si="0"/>
        <v>12.195121951219512</v>
      </c>
      <c r="L8" s="1" t="str">
        <f t="shared" si="1"/>
        <v>N</v>
      </c>
      <c r="M8" s="1" t="str">
        <f t="shared" si="2"/>
        <v>N</v>
      </c>
      <c r="N8" s="4">
        <v>30</v>
      </c>
      <c r="O8" s="4" t="s">
        <v>35</v>
      </c>
      <c r="P8" s="1" t="s">
        <v>12</v>
      </c>
      <c r="Q8" s="1">
        <v>1</v>
      </c>
      <c r="R8" s="1" t="s">
        <v>58</v>
      </c>
    </row>
    <row r="9" spans="1:18" x14ac:dyDescent="0.45">
      <c r="A9" s="1">
        <v>8</v>
      </c>
      <c r="B9" s="1">
        <v>1</v>
      </c>
      <c r="C9" s="1" t="s">
        <v>81</v>
      </c>
      <c r="D9" s="1" t="s">
        <v>78</v>
      </c>
      <c r="F9" s="1">
        <v>1</v>
      </c>
      <c r="G9" s="1">
        <v>23</v>
      </c>
      <c r="H9" s="1">
        <v>21.5</v>
      </c>
      <c r="I9" s="1">
        <f t="shared" si="3"/>
        <v>1.5</v>
      </c>
      <c r="J9" s="1" t="s">
        <v>35</v>
      </c>
      <c r="K9" s="1">
        <f t="shared" si="0"/>
        <v>-6.5217391304347823</v>
      </c>
      <c r="L9" s="1" t="str">
        <f t="shared" si="1"/>
        <v>N</v>
      </c>
      <c r="M9" s="1" t="str">
        <f t="shared" si="2"/>
        <v>N</v>
      </c>
      <c r="N9" s="4">
        <v>30</v>
      </c>
      <c r="O9" s="4" t="s">
        <v>35</v>
      </c>
      <c r="P9" s="1" t="s">
        <v>12</v>
      </c>
      <c r="Q9" s="1">
        <v>1</v>
      </c>
      <c r="R9" s="1" t="s">
        <v>58</v>
      </c>
    </row>
    <row r="10" spans="1:18" x14ac:dyDescent="0.45">
      <c r="A10" s="1">
        <v>9</v>
      </c>
      <c r="B10" s="1">
        <v>1</v>
      </c>
      <c r="C10" s="1" t="s">
        <v>79</v>
      </c>
      <c r="D10" s="1" t="s">
        <v>78</v>
      </c>
      <c r="F10" s="1">
        <v>2</v>
      </c>
      <c r="G10" s="1">
        <v>20.5</v>
      </c>
      <c r="H10" s="1">
        <v>21.5</v>
      </c>
      <c r="I10" s="1">
        <f t="shared" si="3"/>
        <v>-1</v>
      </c>
      <c r="J10" s="1" t="s">
        <v>35</v>
      </c>
      <c r="K10" s="1">
        <f t="shared" si="0"/>
        <v>4.8780487804878048</v>
      </c>
      <c r="L10" s="1" t="str">
        <f t="shared" si="1"/>
        <v>N</v>
      </c>
      <c r="M10" s="1" t="str">
        <f t="shared" si="2"/>
        <v>N</v>
      </c>
      <c r="N10" s="4">
        <v>30</v>
      </c>
      <c r="O10" s="4" t="s">
        <v>35</v>
      </c>
      <c r="P10" s="1" t="s">
        <v>12</v>
      </c>
      <c r="Q10" s="1">
        <v>1</v>
      </c>
      <c r="R10" s="1" t="s">
        <v>58</v>
      </c>
    </row>
    <row r="11" spans="1:18" x14ac:dyDescent="0.45">
      <c r="A11" s="1">
        <v>10</v>
      </c>
      <c r="B11" s="1">
        <v>1</v>
      </c>
      <c r="C11" s="1" t="s">
        <v>79</v>
      </c>
      <c r="D11" s="1" t="s">
        <v>78</v>
      </c>
      <c r="F11" s="1">
        <v>2</v>
      </c>
      <c r="G11" s="1">
        <v>21</v>
      </c>
      <c r="H11" s="1">
        <v>21</v>
      </c>
      <c r="I11" s="1">
        <f t="shared" si="3"/>
        <v>0</v>
      </c>
      <c r="J11" s="1" t="s">
        <v>35</v>
      </c>
      <c r="K11" s="1">
        <f t="shared" si="0"/>
        <v>0</v>
      </c>
      <c r="L11" s="1" t="str">
        <f t="shared" si="1"/>
        <v>N</v>
      </c>
      <c r="M11" s="1" t="str">
        <f t="shared" si="2"/>
        <v>N</v>
      </c>
      <c r="N11" s="4">
        <v>30</v>
      </c>
      <c r="O11" s="4" t="s">
        <v>35</v>
      </c>
      <c r="P11" s="1" t="s">
        <v>12</v>
      </c>
      <c r="Q11" s="1">
        <v>1</v>
      </c>
      <c r="R11" s="1" t="s">
        <v>58</v>
      </c>
    </row>
    <row r="12" spans="1:18" x14ac:dyDescent="0.45">
      <c r="A12" s="1">
        <v>11</v>
      </c>
      <c r="B12" s="1">
        <v>1</v>
      </c>
      <c r="C12" s="1" t="s">
        <v>79</v>
      </c>
      <c r="D12" s="1" t="s">
        <v>78</v>
      </c>
      <c r="F12" s="1">
        <v>2</v>
      </c>
      <c r="G12" s="1">
        <v>18</v>
      </c>
      <c r="H12" s="1">
        <v>21</v>
      </c>
      <c r="I12" s="1">
        <f t="shared" si="3"/>
        <v>-3</v>
      </c>
      <c r="J12" s="1" t="s">
        <v>35</v>
      </c>
      <c r="K12" s="1">
        <f t="shared" si="0"/>
        <v>16.666666666666668</v>
      </c>
      <c r="L12" s="1" t="str">
        <f t="shared" si="1"/>
        <v>N</v>
      </c>
      <c r="M12" s="1" t="str">
        <f t="shared" si="2"/>
        <v>N</v>
      </c>
      <c r="N12" s="4">
        <v>30</v>
      </c>
      <c r="O12" s="4" t="s">
        <v>35</v>
      </c>
      <c r="P12" s="1" t="s">
        <v>12</v>
      </c>
      <c r="Q12" s="1">
        <v>1</v>
      </c>
      <c r="R12" s="1" t="s">
        <v>58</v>
      </c>
    </row>
    <row r="13" spans="1:18" x14ac:dyDescent="0.45">
      <c r="A13" s="1">
        <v>12</v>
      </c>
      <c r="B13" s="1">
        <v>1</v>
      </c>
      <c r="C13" s="1" t="s">
        <v>79</v>
      </c>
      <c r="D13" s="1" t="s">
        <v>78</v>
      </c>
      <c r="F13" s="1">
        <v>2</v>
      </c>
      <c r="G13" s="1">
        <v>27</v>
      </c>
      <c r="H13" s="1">
        <v>20</v>
      </c>
      <c r="I13" s="1">
        <f t="shared" si="3"/>
        <v>7</v>
      </c>
      <c r="J13" s="1" t="s">
        <v>35</v>
      </c>
      <c r="K13" s="1">
        <f t="shared" si="0"/>
        <v>-25.925925925925927</v>
      </c>
      <c r="L13" s="1" t="str">
        <f>IF(K13&lt;-10,"R","N")</f>
        <v>R</v>
      </c>
      <c r="M13" s="1" t="str">
        <f t="shared" si="2"/>
        <v>R</v>
      </c>
      <c r="N13" s="4">
        <v>30</v>
      </c>
      <c r="O13" s="4" t="s">
        <v>35</v>
      </c>
      <c r="P13" s="1" t="s">
        <v>12</v>
      </c>
      <c r="Q13" s="1">
        <v>1</v>
      </c>
      <c r="R13" s="1" t="s">
        <v>58</v>
      </c>
    </row>
    <row r="14" spans="1:18" x14ac:dyDescent="0.45">
      <c r="A14" s="1">
        <v>13</v>
      </c>
      <c r="B14" s="1">
        <v>1</v>
      </c>
      <c r="C14" s="1" t="s">
        <v>81</v>
      </c>
      <c r="D14" s="1" t="s">
        <v>78</v>
      </c>
      <c r="F14" s="1">
        <v>1</v>
      </c>
      <c r="G14" s="1">
        <v>20.5</v>
      </c>
      <c r="H14" s="1">
        <v>20</v>
      </c>
      <c r="I14" s="1">
        <f t="shared" si="3"/>
        <v>0.5</v>
      </c>
      <c r="J14" s="1" t="s">
        <v>35</v>
      </c>
      <c r="K14" s="1">
        <f t="shared" si="0"/>
        <v>-2.4390243902439024</v>
      </c>
      <c r="L14" s="1" t="str">
        <f t="shared" si="1"/>
        <v>N</v>
      </c>
      <c r="M14" s="1" t="str">
        <f t="shared" si="2"/>
        <v>N</v>
      </c>
      <c r="N14" s="4">
        <v>30</v>
      </c>
      <c r="O14" s="4" t="s">
        <v>35</v>
      </c>
      <c r="P14" s="1" t="s">
        <v>12</v>
      </c>
      <c r="Q14" s="1">
        <v>1</v>
      </c>
      <c r="R14" s="1" t="s">
        <v>58</v>
      </c>
    </row>
    <row r="15" spans="1:18" x14ac:dyDescent="0.45">
      <c r="A15" s="1">
        <v>14</v>
      </c>
      <c r="B15" s="1">
        <v>1</v>
      </c>
      <c r="C15" s="1" t="s">
        <v>81</v>
      </c>
      <c r="D15" s="1" t="s">
        <v>78</v>
      </c>
      <c r="F15" s="1">
        <v>1</v>
      </c>
      <c r="G15" s="1">
        <v>16</v>
      </c>
      <c r="H15" s="1">
        <v>20</v>
      </c>
      <c r="I15" s="1">
        <f t="shared" si="3"/>
        <v>-4</v>
      </c>
      <c r="J15" s="1" t="s">
        <v>35</v>
      </c>
      <c r="K15" s="1">
        <f t="shared" si="0"/>
        <v>25</v>
      </c>
      <c r="L15" s="1" t="str">
        <f t="shared" si="1"/>
        <v>N</v>
      </c>
      <c r="M15" s="1" t="str">
        <f t="shared" si="2"/>
        <v>N</v>
      </c>
      <c r="N15" s="4">
        <v>30</v>
      </c>
      <c r="O15" s="4" t="s">
        <v>35</v>
      </c>
      <c r="P15" s="1" t="s">
        <v>12</v>
      </c>
      <c r="Q15" s="1">
        <v>1</v>
      </c>
      <c r="R15" s="1" t="s">
        <v>58</v>
      </c>
    </row>
    <row r="16" spans="1:18" x14ac:dyDescent="0.45">
      <c r="A16" s="1">
        <v>15</v>
      </c>
      <c r="B16" s="1">
        <v>1</v>
      </c>
      <c r="C16" s="1" t="s">
        <v>81</v>
      </c>
      <c r="D16" s="1" t="s">
        <v>78</v>
      </c>
      <c r="F16" s="1">
        <v>1</v>
      </c>
      <c r="G16" s="1">
        <v>18.5</v>
      </c>
      <c r="H16" s="1">
        <v>17.5</v>
      </c>
      <c r="I16" s="1">
        <f t="shared" si="3"/>
        <v>1</v>
      </c>
      <c r="J16" s="1" t="s">
        <v>35</v>
      </c>
      <c r="K16" s="1">
        <f t="shared" si="0"/>
        <v>-5.4054054054054053</v>
      </c>
      <c r="L16" s="1" t="str">
        <f t="shared" si="1"/>
        <v>N</v>
      </c>
      <c r="M16" s="1" t="str">
        <f t="shared" si="2"/>
        <v>N</v>
      </c>
      <c r="N16" s="4">
        <v>30</v>
      </c>
      <c r="O16" s="4" t="s">
        <v>35</v>
      </c>
      <c r="P16" s="1" t="s">
        <v>12</v>
      </c>
      <c r="Q16" s="1">
        <v>1</v>
      </c>
      <c r="R16" s="1" t="s">
        <v>58</v>
      </c>
    </row>
    <row r="17" spans="1:18" x14ac:dyDescent="0.45">
      <c r="A17" s="1">
        <v>16</v>
      </c>
      <c r="B17" s="1">
        <v>1</v>
      </c>
      <c r="C17" s="1" t="s">
        <v>79</v>
      </c>
      <c r="D17" s="1" t="s">
        <v>78</v>
      </c>
      <c r="F17" s="1">
        <v>2</v>
      </c>
      <c r="G17" s="1">
        <v>20</v>
      </c>
      <c r="H17" s="2">
        <v>17</v>
      </c>
      <c r="I17" s="1">
        <f t="shared" si="3"/>
        <v>3</v>
      </c>
      <c r="J17" s="1" t="s">
        <v>35</v>
      </c>
      <c r="K17" s="1">
        <f t="shared" si="0"/>
        <v>-15</v>
      </c>
      <c r="L17" s="1" t="str">
        <f t="shared" si="1"/>
        <v>R</v>
      </c>
      <c r="M17" s="1" t="str">
        <f t="shared" si="2"/>
        <v>N</v>
      </c>
      <c r="N17" s="4">
        <v>30</v>
      </c>
      <c r="O17" s="4" t="s">
        <v>35</v>
      </c>
      <c r="P17" s="1" t="s">
        <v>12</v>
      </c>
      <c r="Q17" s="1">
        <v>1</v>
      </c>
      <c r="R17" s="1" t="s">
        <v>58</v>
      </c>
    </row>
    <row r="18" spans="1:18" x14ac:dyDescent="0.45">
      <c r="A18" s="1">
        <v>17</v>
      </c>
      <c r="B18" s="1">
        <v>1</v>
      </c>
      <c r="C18" s="1" t="s">
        <v>79</v>
      </c>
      <c r="D18" s="1" t="s">
        <v>78</v>
      </c>
      <c r="F18" s="1">
        <v>2</v>
      </c>
      <c r="G18" s="1">
        <v>19</v>
      </c>
      <c r="H18" s="1">
        <v>17</v>
      </c>
      <c r="I18" s="1">
        <f t="shared" si="3"/>
        <v>2</v>
      </c>
      <c r="J18" s="1" t="s">
        <v>35</v>
      </c>
      <c r="K18" s="1">
        <f t="shared" si="0"/>
        <v>-10.526315789473685</v>
      </c>
      <c r="L18" s="1" t="str">
        <f t="shared" si="1"/>
        <v>R</v>
      </c>
      <c r="M18" s="1" t="str">
        <f t="shared" si="2"/>
        <v>N</v>
      </c>
      <c r="N18" s="4">
        <v>30</v>
      </c>
      <c r="O18" s="4" t="s">
        <v>35</v>
      </c>
      <c r="P18" s="1" t="s">
        <v>12</v>
      </c>
      <c r="Q18" s="1">
        <v>1</v>
      </c>
      <c r="R18" s="1" t="s">
        <v>58</v>
      </c>
    </row>
    <row r="19" spans="1:18" x14ac:dyDescent="0.45">
      <c r="A19" s="1">
        <v>18</v>
      </c>
      <c r="B19" s="1">
        <v>1</v>
      </c>
      <c r="C19" s="1" t="s">
        <v>79</v>
      </c>
      <c r="D19" s="1" t="s">
        <v>78</v>
      </c>
      <c r="F19" s="1">
        <v>2</v>
      </c>
      <c r="G19" s="1">
        <v>17</v>
      </c>
      <c r="H19" s="1">
        <v>17</v>
      </c>
      <c r="I19" s="1">
        <f t="shared" si="3"/>
        <v>0</v>
      </c>
      <c r="J19" s="1" t="s">
        <v>35</v>
      </c>
      <c r="K19" s="1">
        <f t="shared" si="0"/>
        <v>0</v>
      </c>
      <c r="L19" s="1" t="str">
        <f t="shared" si="1"/>
        <v>N</v>
      </c>
      <c r="M19" s="1" t="str">
        <f t="shared" si="2"/>
        <v>N</v>
      </c>
      <c r="N19" s="4">
        <v>30</v>
      </c>
      <c r="O19" s="4" t="s">
        <v>35</v>
      </c>
      <c r="P19" s="1" t="s">
        <v>12</v>
      </c>
      <c r="Q19" s="1">
        <v>1</v>
      </c>
      <c r="R19" s="1" t="s">
        <v>58</v>
      </c>
    </row>
    <row r="20" spans="1:18" x14ac:dyDescent="0.45">
      <c r="A20" s="1">
        <v>19</v>
      </c>
      <c r="B20" s="1">
        <v>1</v>
      </c>
      <c r="C20" s="1" t="s">
        <v>79</v>
      </c>
      <c r="D20" s="1" t="s">
        <v>78</v>
      </c>
      <c r="F20" s="1">
        <v>2</v>
      </c>
      <c r="G20" s="1">
        <v>19</v>
      </c>
      <c r="H20" s="1">
        <v>16</v>
      </c>
      <c r="I20" s="1">
        <f t="shared" si="3"/>
        <v>3</v>
      </c>
      <c r="J20" s="1" t="s">
        <v>35</v>
      </c>
      <c r="K20" s="1">
        <f t="shared" si="0"/>
        <v>-15.789473684210526</v>
      </c>
      <c r="L20" s="1" t="str">
        <f t="shared" si="1"/>
        <v>R</v>
      </c>
      <c r="M20" s="1" t="str">
        <f t="shared" si="2"/>
        <v>N</v>
      </c>
      <c r="N20" s="4">
        <v>30</v>
      </c>
      <c r="O20" s="4" t="s">
        <v>35</v>
      </c>
      <c r="P20" s="1" t="s">
        <v>12</v>
      </c>
      <c r="Q20" s="1">
        <v>1</v>
      </c>
      <c r="R20" s="1" t="s">
        <v>58</v>
      </c>
    </row>
    <row r="21" spans="1:18" x14ac:dyDescent="0.45">
      <c r="A21" s="1">
        <v>20</v>
      </c>
      <c r="B21" s="1">
        <v>1</v>
      </c>
      <c r="C21" s="1" t="s">
        <v>81</v>
      </c>
      <c r="D21" s="1" t="s">
        <v>78</v>
      </c>
      <c r="F21" s="1">
        <v>1</v>
      </c>
      <c r="G21" s="1">
        <v>16</v>
      </c>
      <c r="H21" s="1">
        <v>16</v>
      </c>
      <c r="I21" s="1">
        <f t="shared" si="3"/>
        <v>0</v>
      </c>
      <c r="J21" s="1" t="s">
        <v>35</v>
      </c>
      <c r="K21" s="1">
        <f t="shared" si="0"/>
        <v>0</v>
      </c>
      <c r="L21" s="1" t="str">
        <f t="shared" si="1"/>
        <v>N</v>
      </c>
      <c r="M21" s="1" t="str">
        <f t="shared" si="2"/>
        <v>N</v>
      </c>
      <c r="N21" s="4">
        <v>30</v>
      </c>
      <c r="O21" s="4" t="s">
        <v>35</v>
      </c>
      <c r="P21" s="1" t="s">
        <v>12</v>
      </c>
      <c r="Q21" s="1">
        <v>1</v>
      </c>
      <c r="R21" s="1" t="s">
        <v>58</v>
      </c>
    </row>
    <row r="22" spans="1:18" x14ac:dyDescent="0.45">
      <c r="A22" s="1">
        <v>21</v>
      </c>
      <c r="B22" s="1">
        <v>1</v>
      </c>
      <c r="C22" s="1" t="s">
        <v>79</v>
      </c>
      <c r="D22" s="1" t="s">
        <v>78</v>
      </c>
      <c r="F22" s="1">
        <v>2</v>
      </c>
      <c r="G22" s="1">
        <v>19.5</v>
      </c>
      <c r="H22" s="1">
        <v>15.5</v>
      </c>
      <c r="I22" s="1">
        <f t="shared" si="3"/>
        <v>4</v>
      </c>
      <c r="J22" s="1" t="s">
        <v>35</v>
      </c>
      <c r="K22" s="1">
        <f t="shared" si="0"/>
        <v>-20.512820512820515</v>
      </c>
      <c r="L22" s="1" t="str">
        <f t="shared" si="1"/>
        <v>R</v>
      </c>
      <c r="M22" s="1" t="str">
        <f t="shared" si="2"/>
        <v>R</v>
      </c>
      <c r="N22" s="4">
        <v>30</v>
      </c>
      <c r="O22" s="4" t="s">
        <v>35</v>
      </c>
      <c r="P22" s="1" t="s">
        <v>12</v>
      </c>
      <c r="Q22" s="1">
        <v>1</v>
      </c>
      <c r="R22" s="1" t="s">
        <v>58</v>
      </c>
    </row>
    <row r="23" spans="1:18" x14ac:dyDescent="0.45">
      <c r="A23" s="1">
        <v>22</v>
      </c>
      <c r="B23" s="1">
        <v>1</v>
      </c>
      <c r="C23" s="1" t="s">
        <v>81</v>
      </c>
      <c r="D23" s="1" t="s">
        <v>78</v>
      </c>
      <c r="F23" s="1">
        <v>1</v>
      </c>
      <c r="G23" s="1">
        <v>16.5</v>
      </c>
      <c r="H23" s="1">
        <v>15.5</v>
      </c>
      <c r="I23" s="1">
        <f t="shared" si="3"/>
        <v>1</v>
      </c>
      <c r="J23" s="1" t="s">
        <v>35</v>
      </c>
      <c r="K23" s="1">
        <f t="shared" si="0"/>
        <v>-6.0606060606060606</v>
      </c>
      <c r="L23" s="1" t="str">
        <f t="shared" si="1"/>
        <v>N</v>
      </c>
      <c r="M23" s="1" t="str">
        <f t="shared" si="2"/>
        <v>N</v>
      </c>
      <c r="N23" s="4">
        <v>30</v>
      </c>
      <c r="O23" s="4" t="s">
        <v>35</v>
      </c>
      <c r="P23" s="1" t="s">
        <v>12</v>
      </c>
      <c r="Q23" s="1">
        <v>1</v>
      </c>
      <c r="R23" s="1" t="s">
        <v>58</v>
      </c>
    </row>
    <row r="24" spans="1:18" x14ac:dyDescent="0.45">
      <c r="A24" s="1">
        <v>23</v>
      </c>
      <c r="B24" s="1">
        <v>1</v>
      </c>
      <c r="C24" s="1" t="s">
        <v>81</v>
      </c>
      <c r="D24" s="1" t="s">
        <v>78</v>
      </c>
      <c r="F24" s="1">
        <v>1</v>
      </c>
      <c r="G24" s="1">
        <v>14.5</v>
      </c>
      <c r="H24" s="1">
        <v>15.5</v>
      </c>
      <c r="I24" s="1">
        <f t="shared" si="3"/>
        <v>-1</v>
      </c>
      <c r="J24" s="1" t="s">
        <v>36</v>
      </c>
      <c r="K24" s="1">
        <f t="shared" si="0"/>
        <v>6.8965517241379306</v>
      </c>
      <c r="L24" s="1" t="str">
        <f t="shared" si="1"/>
        <v>N</v>
      </c>
      <c r="M24" s="1" t="str">
        <f t="shared" si="2"/>
        <v>N</v>
      </c>
      <c r="N24" s="4">
        <v>30</v>
      </c>
      <c r="O24" s="4" t="s">
        <v>35</v>
      </c>
      <c r="P24" s="1" t="s">
        <v>12</v>
      </c>
      <c r="Q24" s="1">
        <v>1</v>
      </c>
      <c r="R24" s="1" t="s">
        <v>58</v>
      </c>
    </row>
    <row r="25" spans="1:18" x14ac:dyDescent="0.45">
      <c r="A25" s="1">
        <v>24</v>
      </c>
      <c r="B25" s="1">
        <v>1</v>
      </c>
      <c r="C25" s="1" t="s">
        <v>79</v>
      </c>
      <c r="D25" s="1" t="s">
        <v>78</v>
      </c>
      <c r="F25" s="1">
        <v>2</v>
      </c>
      <c r="G25" s="1">
        <v>15.5</v>
      </c>
      <c r="H25" s="1">
        <v>14.5</v>
      </c>
      <c r="I25" s="1">
        <f t="shared" si="3"/>
        <v>1</v>
      </c>
      <c r="J25" s="1" t="s">
        <v>36</v>
      </c>
      <c r="K25" s="1">
        <f t="shared" si="0"/>
        <v>-6.4516129032258061</v>
      </c>
      <c r="L25" s="1" t="str">
        <f t="shared" si="1"/>
        <v>N</v>
      </c>
      <c r="M25" s="1" t="str">
        <f t="shared" si="2"/>
        <v>N</v>
      </c>
      <c r="N25" s="4">
        <v>30</v>
      </c>
      <c r="O25" s="4" t="s">
        <v>35</v>
      </c>
      <c r="P25" s="1" t="s">
        <v>12</v>
      </c>
      <c r="Q25" s="1">
        <v>1</v>
      </c>
      <c r="R25" s="1" t="s">
        <v>58</v>
      </c>
    </row>
    <row r="26" spans="1:18" x14ac:dyDescent="0.45">
      <c r="A26" s="1">
        <v>25</v>
      </c>
      <c r="B26" s="1">
        <v>1</v>
      </c>
      <c r="C26" s="1" t="s">
        <v>79</v>
      </c>
      <c r="D26" s="1" t="s">
        <v>78</v>
      </c>
      <c r="F26" s="1">
        <v>2</v>
      </c>
      <c r="G26" s="1">
        <v>14</v>
      </c>
      <c r="H26" s="1">
        <v>14.5</v>
      </c>
      <c r="I26" s="1">
        <f t="shared" si="3"/>
        <v>-0.5</v>
      </c>
      <c r="J26" s="1" t="s">
        <v>36</v>
      </c>
      <c r="K26" s="1">
        <f t="shared" si="0"/>
        <v>3.5714285714285716</v>
      </c>
      <c r="L26" s="1" t="str">
        <f t="shared" si="1"/>
        <v>N</v>
      </c>
      <c r="M26" s="1" t="str">
        <f t="shared" si="2"/>
        <v>N</v>
      </c>
      <c r="N26" s="4">
        <v>30</v>
      </c>
      <c r="O26" s="4" t="s">
        <v>35</v>
      </c>
      <c r="P26" s="1" t="s">
        <v>12</v>
      </c>
      <c r="Q26" s="1">
        <v>1</v>
      </c>
      <c r="R26" s="1" t="s">
        <v>58</v>
      </c>
    </row>
    <row r="27" spans="1:18" x14ac:dyDescent="0.45">
      <c r="A27" s="1">
        <v>26</v>
      </c>
      <c r="B27" s="1">
        <v>1</v>
      </c>
      <c r="C27" s="1" t="s">
        <v>79</v>
      </c>
      <c r="D27" s="1" t="s">
        <v>78</v>
      </c>
      <c r="F27" s="1">
        <v>2</v>
      </c>
      <c r="G27" s="1">
        <v>15</v>
      </c>
      <c r="H27" s="1">
        <v>11.5</v>
      </c>
      <c r="I27" s="1">
        <f t="shared" si="3"/>
        <v>3.5</v>
      </c>
      <c r="J27" s="1" t="s">
        <v>36</v>
      </c>
      <c r="K27" s="1">
        <f t="shared" si="0"/>
        <v>-23.333333333333332</v>
      </c>
      <c r="L27" s="1" t="str">
        <f t="shared" si="1"/>
        <v>R</v>
      </c>
      <c r="M27" s="1" t="str">
        <f t="shared" si="2"/>
        <v>R</v>
      </c>
      <c r="N27" s="4">
        <v>30</v>
      </c>
      <c r="O27" s="4" t="s">
        <v>35</v>
      </c>
      <c r="P27" s="1" t="s">
        <v>12</v>
      </c>
      <c r="Q27" s="1">
        <v>1</v>
      </c>
      <c r="R27" s="1" t="s">
        <v>58</v>
      </c>
    </row>
    <row r="28" spans="1:18" x14ac:dyDescent="0.45">
      <c r="A28" s="1">
        <v>27</v>
      </c>
      <c r="B28" s="1">
        <v>2</v>
      </c>
      <c r="C28" s="1" t="s">
        <v>77</v>
      </c>
      <c r="D28" s="1" t="s">
        <v>77</v>
      </c>
      <c r="F28" s="1">
        <v>1</v>
      </c>
      <c r="G28" s="1">
        <v>25.5</v>
      </c>
      <c r="H28" s="1">
        <v>25</v>
      </c>
      <c r="I28" s="1">
        <f t="shared" si="3"/>
        <v>0.5</v>
      </c>
      <c r="J28" s="1" t="s">
        <v>35</v>
      </c>
      <c r="K28" s="1">
        <f t="shared" si="0"/>
        <v>-1.9607843137254901</v>
      </c>
      <c r="L28" s="1" t="str">
        <f t="shared" si="1"/>
        <v>N</v>
      </c>
      <c r="M28" s="1" t="str">
        <f t="shared" si="2"/>
        <v>N</v>
      </c>
      <c r="N28" s="4">
        <v>90</v>
      </c>
      <c r="O28" s="4" t="s">
        <v>35</v>
      </c>
      <c r="P28" s="1" t="s">
        <v>12</v>
      </c>
      <c r="Q28" s="1">
        <v>0</v>
      </c>
      <c r="R28" s="1" t="s">
        <v>58</v>
      </c>
    </row>
    <row r="29" spans="1:18" x14ac:dyDescent="0.45">
      <c r="A29" s="1">
        <v>28</v>
      </c>
      <c r="B29" s="1">
        <v>2</v>
      </c>
      <c r="C29" s="1" t="s">
        <v>77</v>
      </c>
      <c r="D29" s="1" t="s">
        <v>77</v>
      </c>
      <c r="F29" s="1">
        <v>1</v>
      </c>
      <c r="G29" s="1">
        <v>24</v>
      </c>
      <c r="H29" s="1">
        <v>23.5</v>
      </c>
      <c r="I29" s="1">
        <f t="shared" si="3"/>
        <v>0.5</v>
      </c>
      <c r="J29" s="1" t="s">
        <v>35</v>
      </c>
      <c r="K29" s="1">
        <f t="shared" si="0"/>
        <v>-2.0833333333333335</v>
      </c>
      <c r="L29" s="1" t="str">
        <f t="shared" si="1"/>
        <v>N</v>
      </c>
      <c r="M29" s="1" t="str">
        <f t="shared" si="2"/>
        <v>N</v>
      </c>
      <c r="N29" s="4">
        <v>90</v>
      </c>
      <c r="O29" s="4" t="s">
        <v>35</v>
      </c>
      <c r="P29" s="1" t="s">
        <v>12</v>
      </c>
      <c r="Q29" s="1">
        <v>0</v>
      </c>
      <c r="R29" s="1" t="s">
        <v>58</v>
      </c>
    </row>
    <row r="30" spans="1:18" x14ac:dyDescent="0.45">
      <c r="A30" s="1">
        <v>29</v>
      </c>
      <c r="B30" s="1">
        <v>2</v>
      </c>
      <c r="C30" s="1" t="s">
        <v>77</v>
      </c>
      <c r="D30" s="1" t="s">
        <v>77</v>
      </c>
      <c r="F30" s="1">
        <v>1</v>
      </c>
      <c r="G30" s="1">
        <v>23</v>
      </c>
      <c r="H30" s="1">
        <v>23.5</v>
      </c>
      <c r="I30" s="1">
        <f t="shared" si="3"/>
        <v>-0.5</v>
      </c>
      <c r="J30" s="1" t="s">
        <v>35</v>
      </c>
      <c r="K30" s="1">
        <f t="shared" si="0"/>
        <v>2.1739130434782608</v>
      </c>
      <c r="L30" s="1" t="str">
        <f t="shared" si="1"/>
        <v>N</v>
      </c>
      <c r="M30" s="1" t="str">
        <f t="shared" si="2"/>
        <v>N</v>
      </c>
      <c r="N30" s="4">
        <v>90</v>
      </c>
      <c r="O30" s="4" t="s">
        <v>35</v>
      </c>
      <c r="P30" s="1" t="s">
        <v>12</v>
      </c>
      <c r="Q30" s="1">
        <v>0</v>
      </c>
      <c r="R30" s="1" t="s">
        <v>58</v>
      </c>
    </row>
    <row r="31" spans="1:18" x14ac:dyDescent="0.45">
      <c r="A31" s="1">
        <v>30</v>
      </c>
      <c r="B31" s="1">
        <v>2</v>
      </c>
      <c r="C31" s="1" t="s">
        <v>77</v>
      </c>
      <c r="D31" s="1" t="s">
        <v>77</v>
      </c>
      <c r="F31" s="1">
        <v>1</v>
      </c>
      <c r="G31" s="1">
        <v>22</v>
      </c>
      <c r="H31" s="1">
        <v>21</v>
      </c>
      <c r="I31" s="1">
        <f t="shared" si="3"/>
        <v>1</v>
      </c>
      <c r="J31" s="1" t="s">
        <v>35</v>
      </c>
      <c r="K31" s="1">
        <f t="shared" si="0"/>
        <v>-4.5454545454545459</v>
      </c>
      <c r="L31" s="1" t="str">
        <f t="shared" si="1"/>
        <v>N</v>
      </c>
      <c r="M31" s="1" t="str">
        <f t="shared" si="2"/>
        <v>N</v>
      </c>
      <c r="N31" s="4">
        <v>90</v>
      </c>
      <c r="O31" s="4" t="s">
        <v>35</v>
      </c>
      <c r="P31" s="1" t="s">
        <v>12</v>
      </c>
      <c r="Q31" s="1">
        <v>0</v>
      </c>
      <c r="R31" s="1" t="s">
        <v>58</v>
      </c>
    </row>
    <row r="32" spans="1:18" x14ac:dyDescent="0.45">
      <c r="A32" s="1">
        <v>31</v>
      </c>
      <c r="B32" s="1">
        <v>2</v>
      </c>
      <c r="C32" s="1" t="s">
        <v>77</v>
      </c>
      <c r="D32" s="1" t="s">
        <v>77</v>
      </c>
      <c r="F32" s="1">
        <v>1</v>
      </c>
      <c r="G32" s="1">
        <v>19.5</v>
      </c>
      <c r="H32" s="1">
        <v>23.5</v>
      </c>
      <c r="I32" s="1">
        <f t="shared" si="3"/>
        <v>-4</v>
      </c>
      <c r="J32" s="1" t="s">
        <v>35</v>
      </c>
      <c r="K32" s="1">
        <f t="shared" si="0"/>
        <v>20.512820512820515</v>
      </c>
      <c r="L32" s="1" t="str">
        <f t="shared" si="1"/>
        <v>N</v>
      </c>
      <c r="M32" s="1" t="str">
        <f t="shared" si="2"/>
        <v>N</v>
      </c>
      <c r="N32" s="4">
        <v>90</v>
      </c>
      <c r="O32" s="4" t="s">
        <v>35</v>
      </c>
      <c r="P32" s="1" t="s">
        <v>12</v>
      </c>
      <c r="Q32" s="1">
        <v>0</v>
      </c>
      <c r="R32" s="1" t="s">
        <v>58</v>
      </c>
    </row>
    <row r="33" spans="1:18" x14ac:dyDescent="0.45">
      <c r="A33" s="1">
        <v>32</v>
      </c>
      <c r="B33" s="1">
        <v>2</v>
      </c>
      <c r="C33" s="1" t="s">
        <v>77</v>
      </c>
      <c r="D33" s="1" t="s">
        <v>77</v>
      </c>
      <c r="F33" s="1">
        <v>1</v>
      </c>
      <c r="G33" s="1">
        <v>17.5</v>
      </c>
      <c r="H33" s="1">
        <v>17</v>
      </c>
      <c r="I33" s="1">
        <f t="shared" si="3"/>
        <v>0.5</v>
      </c>
      <c r="J33" s="1" t="s">
        <v>35</v>
      </c>
      <c r="K33" s="1">
        <f t="shared" si="0"/>
        <v>-2.8571428571428572</v>
      </c>
      <c r="L33" s="1" t="str">
        <f t="shared" si="1"/>
        <v>N</v>
      </c>
      <c r="M33" s="1" t="str">
        <f t="shared" si="2"/>
        <v>N</v>
      </c>
      <c r="N33" s="4">
        <v>90</v>
      </c>
      <c r="O33" s="4" t="s">
        <v>35</v>
      </c>
      <c r="P33" s="1" t="s">
        <v>12</v>
      </c>
      <c r="Q33" s="1">
        <v>0</v>
      </c>
      <c r="R33" s="1" t="s">
        <v>58</v>
      </c>
    </row>
    <row r="34" spans="1:18" x14ac:dyDescent="0.45">
      <c r="A34" s="1">
        <v>33</v>
      </c>
      <c r="B34" s="1">
        <v>2</v>
      </c>
      <c r="C34" s="1" t="s">
        <v>77</v>
      </c>
      <c r="D34" s="1" t="s">
        <v>77</v>
      </c>
      <c r="F34" s="1">
        <v>1</v>
      </c>
      <c r="G34" s="1">
        <v>17</v>
      </c>
      <c r="H34" s="1">
        <v>17</v>
      </c>
      <c r="I34" s="1">
        <f t="shared" si="3"/>
        <v>0</v>
      </c>
      <c r="J34" s="1" t="s">
        <v>35</v>
      </c>
      <c r="K34" s="1">
        <f t="shared" si="0"/>
        <v>0</v>
      </c>
      <c r="L34" s="1" t="str">
        <f t="shared" si="1"/>
        <v>N</v>
      </c>
      <c r="M34" s="1" t="str">
        <f t="shared" si="2"/>
        <v>N</v>
      </c>
      <c r="N34" s="4">
        <v>90</v>
      </c>
      <c r="O34" s="4" t="s">
        <v>35</v>
      </c>
      <c r="P34" s="1" t="s">
        <v>12</v>
      </c>
      <c r="Q34" s="1">
        <v>0</v>
      </c>
      <c r="R34" s="1" t="s">
        <v>58</v>
      </c>
    </row>
    <row r="35" spans="1:18" x14ac:dyDescent="0.45">
      <c r="A35" s="1">
        <v>34</v>
      </c>
      <c r="B35" s="1">
        <v>2</v>
      </c>
      <c r="C35" s="1" t="s">
        <v>77</v>
      </c>
      <c r="D35" s="1" t="s">
        <v>77</v>
      </c>
      <c r="F35" s="1">
        <v>1</v>
      </c>
      <c r="G35" s="1">
        <v>16</v>
      </c>
      <c r="H35" s="1">
        <v>16.5</v>
      </c>
      <c r="I35" s="1">
        <f t="shared" si="3"/>
        <v>-0.5</v>
      </c>
      <c r="J35" s="1" t="s">
        <v>35</v>
      </c>
      <c r="K35" s="1">
        <f t="shared" si="0"/>
        <v>3.125</v>
      </c>
      <c r="L35" s="1" t="str">
        <f t="shared" si="1"/>
        <v>N</v>
      </c>
      <c r="M35" s="1" t="str">
        <f t="shared" si="2"/>
        <v>N</v>
      </c>
      <c r="N35" s="4">
        <v>90</v>
      </c>
      <c r="O35" s="4" t="s">
        <v>35</v>
      </c>
      <c r="P35" s="1" t="s">
        <v>12</v>
      </c>
      <c r="Q35" s="1">
        <v>0</v>
      </c>
      <c r="R35" s="1" t="s">
        <v>58</v>
      </c>
    </row>
    <row r="36" spans="1:18" x14ac:dyDescent="0.45">
      <c r="A36" s="1">
        <v>35</v>
      </c>
      <c r="B36" s="1">
        <v>2</v>
      </c>
      <c r="C36" s="1" t="s">
        <v>77</v>
      </c>
      <c r="D36" s="1" t="s">
        <v>77</v>
      </c>
      <c r="F36" s="1">
        <v>1</v>
      </c>
      <c r="G36" s="1">
        <v>15.5</v>
      </c>
      <c r="H36" s="1">
        <v>16</v>
      </c>
      <c r="I36" s="1">
        <f t="shared" si="3"/>
        <v>-0.5</v>
      </c>
      <c r="J36" s="1" t="s">
        <v>36</v>
      </c>
      <c r="K36" s="1">
        <f t="shared" si="0"/>
        <v>3.225806451612903</v>
      </c>
      <c r="L36" s="1" t="str">
        <f t="shared" si="1"/>
        <v>N</v>
      </c>
      <c r="M36" s="1" t="str">
        <f t="shared" si="2"/>
        <v>N</v>
      </c>
      <c r="N36" s="4">
        <v>90</v>
      </c>
      <c r="O36" s="4" t="s">
        <v>35</v>
      </c>
      <c r="P36" s="1" t="s">
        <v>12</v>
      </c>
      <c r="Q36" s="1">
        <v>0</v>
      </c>
      <c r="R36" s="1" t="s">
        <v>58</v>
      </c>
    </row>
    <row r="37" spans="1:18" x14ac:dyDescent="0.45">
      <c r="A37" s="1">
        <v>36</v>
      </c>
      <c r="B37" s="1">
        <v>2</v>
      </c>
      <c r="C37" s="1" t="s">
        <v>77</v>
      </c>
      <c r="D37" s="1" t="s">
        <v>77</v>
      </c>
      <c r="F37" s="1">
        <v>1</v>
      </c>
      <c r="G37" s="1">
        <v>15</v>
      </c>
      <c r="H37" s="1">
        <v>14</v>
      </c>
      <c r="I37" s="1">
        <f t="shared" si="3"/>
        <v>1</v>
      </c>
      <c r="J37" s="1" t="s">
        <v>36</v>
      </c>
      <c r="K37" s="1">
        <f t="shared" si="0"/>
        <v>-6.666666666666667</v>
      </c>
      <c r="L37" s="1" t="str">
        <f t="shared" si="1"/>
        <v>N</v>
      </c>
      <c r="M37" s="1" t="str">
        <f t="shared" si="2"/>
        <v>N</v>
      </c>
      <c r="N37" s="4">
        <v>90</v>
      </c>
      <c r="O37" s="4" t="s">
        <v>35</v>
      </c>
      <c r="P37" s="1" t="s">
        <v>12</v>
      </c>
      <c r="Q37" s="1">
        <v>0</v>
      </c>
      <c r="R37" s="1" t="s">
        <v>58</v>
      </c>
    </row>
    <row r="38" spans="1:18" x14ac:dyDescent="0.45">
      <c r="A38" s="1">
        <v>37</v>
      </c>
      <c r="B38" s="1">
        <v>5</v>
      </c>
      <c r="C38" s="1" t="s">
        <v>76</v>
      </c>
      <c r="D38" s="1" t="s">
        <v>76</v>
      </c>
      <c r="F38" s="1">
        <v>1</v>
      </c>
      <c r="G38" s="1">
        <v>20</v>
      </c>
      <c r="H38" s="1">
        <v>21</v>
      </c>
      <c r="I38" s="1">
        <f t="shared" si="3"/>
        <v>-1</v>
      </c>
      <c r="J38" s="1" t="s">
        <v>35</v>
      </c>
      <c r="K38" s="1">
        <f t="shared" si="0"/>
        <v>5</v>
      </c>
      <c r="L38" s="1" t="str">
        <f t="shared" si="1"/>
        <v>N</v>
      </c>
      <c r="M38" s="1" t="str">
        <f t="shared" si="2"/>
        <v>N</v>
      </c>
      <c r="N38" s="4">
        <v>16</v>
      </c>
      <c r="O38" s="4" t="s">
        <v>36</v>
      </c>
      <c r="P38" s="1" t="s">
        <v>12</v>
      </c>
      <c r="Q38" s="1">
        <v>0</v>
      </c>
      <c r="R38" s="1" t="s">
        <v>58</v>
      </c>
    </row>
    <row r="39" spans="1:18" x14ac:dyDescent="0.45">
      <c r="A39" s="1">
        <v>38</v>
      </c>
      <c r="B39" s="1">
        <v>5</v>
      </c>
      <c r="C39" s="1" t="s">
        <v>76</v>
      </c>
      <c r="D39" s="1" t="s">
        <v>76</v>
      </c>
      <c r="F39" s="1">
        <v>1</v>
      </c>
      <c r="G39" s="1">
        <v>17</v>
      </c>
      <c r="H39" s="1">
        <v>16.5</v>
      </c>
      <c r="I39" s="1">
        <f t="shared" si="3"/>
        <v>0.5</v>
      </c>
      <c r="J39" s="1" t="s">
        <v>35</v>
      </c>
      <c r="K39" s="1">
        <f t="shared" si="0"/>
        <v>-2.9411764705882355</v>
      </c>
      <c r="L39" s="1" t="str">
        <f t="shared" si="1"/>
        <v>N</v>
      </c>
      <c r="M39" s="1" t="str">
        <f t="shared" si="2"/>
        <v>N</v>
      </c>
      <c r="N39" s="4">
        <v>16</v>
      </c>
      <c r="O39" s="4" t="s">
        <v>36</v>
      </c>
      <c r="P39" s="1" t="s">
        <v>12</v>
      </c>
      <c r="Q39" s="1">
        <v>0</v>
      </c>
      <c r="R39" s="1" t="s">
        <v>58</v>
      </c>
    </row>
    <row r="40" spans="1:18" x14ac:dyDescent="0.45">
      <c r="A40" s="1">
        <v>39</v>
      </c>
      <c r="B40" s="1">
        <v>7</v>
      </c>
      <c r="C40" s="1" t="s">
        <v>75</v>
      </c>
      <c r="D40" s="1" t="s">
        <v>75</v>
      </c>
      <c r="E40" s="1" t="s">
        <v>16</v>
      </c>
      <c r="F40" s="1">
        <v>2</v>
      </c>
      <c r="G40" s="1">
        <v>21</v>
      </c>
      <c r="H40" s="1">
        <v>22</v>
      </c>
      <c r="I40" s="1">
        <f t="shared" si="3"/>
        <v>-1</v>
      </c>
      <c r="J40" s="1" t="s">
        <v>35</v>
      </c>
      <c r="K40" s="1">
        <f t="shared" si="0"/>
        <v>4.7619047619047619</v>
      </c>
      <c r="L40" s="1" t="str">
        <f t="shared" si="1"/>
        <v>N</v>
      </c>
      <c r="M40" s="1" t="str">
        <f t="shared" si="2"/>
        <v>N</v>
      </c>
      <c r="N40" s="4">
        <f t="shared" ref="N40:N48" si="4">1/24</f>
        <v>4.1666666666666664E-2</v>
      </c>
      <c r="O40" s="4" t="s">
        <v>37</v>
      </c>
      <c r="P40" s="1" t="s">
        <v>12</v>
      </c>
      <c r="Q40" s="1">
        <v>0</v>
      </c>
      <c r="R40" s="3" t="s">
        <v>58</v>
      </c>
    </row>
    <row r="41" spans="1:18" x14ac:dyDescent="0.45">
      <c r="A41" s="1">
        <v>40</v>
      </c>
      <c r="B41" s="1">
        <v>7</v>
      </c>
      <c r="C41" s="1" t="s">
        <v>75</v>
      </c>
      <c r="D41" s="1" t="s">
        <v>75</v>
      </c>
      <c r="E41" s="1" t="s">
        <v>16</v>
      </c>
      <c r="F41" s="1">
        <v>2</v>
      </c>
      <c r="G41" s="1">
        <v>19.5</v>
      </c>
      <c r="H41" s="1">
        <v>22.5</v>
      </c>
      <c r="I41" s="1">
        <f t="shared" si="3"/>
        <v>-3</v>
      </c>
      <c r="J41" s="1" t="s">
        <v>35</v>
      </c>
      <c r="K41" s="1">
        <f t="shared" si="0"/>
        <v>15.384615384615385</v>
      </c>
      <c r="L41" s="1" t="str">
        <f t="shared" si="1"/>
        <v>N</v>
      </c>
      <c r="M41" s="1" t="str">
        <f t="shared" si="2"/>
        <v>N</v>
      </c>
      <c r="N41" s="4">
        <f t="shared" si="4"/>
        <v>4.1666666666666664E-2</v>
      </c>
      <c r="O41" s="4" t="s">
        <v>37</v>
      </c>
      <c r="P41" s="1" t="s">
        <v>12</v>
      </c>
      <c r="Q41" s="1">
        <v>0</v>
      </c>
      <c r="R41" s="3" t="s">
        <v>58</v>
      </c>
    </row>
    <row r="42" spans="1:18" x14ac:dyDescent="0.45">
      <c r="A42" s="1">
        <v>41</v>
      </c>
      <c r="B42" s="1">
        <v>7</v>
      </c>
      <c r="C42" s="1" t="s">
        <v>75</v>
      </c>
      <c r="D42" s="1" t="s">
        <v>75</v>
      </c>
      <c r="E42" s="1" t="s">
        <v>16</v>
      </c>
      <c r="F42" s="1">
        <v>2</v>
      </c>
      <c r="G42" s="1">
        <v>18.5</v>
      </c>
      <c r="H42" s="1">
        <v>19.5</v>
      </c>
      <c r="I42" s="1">
        <f t="shared" si="3"/>
        <v>-1</v>
      </c>
      <c r="J42" s="1" t="s">
        <v>35</v>
      </c>
      <c r="K42" s="1">
        <f t="shared" si="0"/>
        <v>5.4054054054054053</v>
      </c>
      <c r="L42" s="1" t="str">
        <f t="shared" si="1"/>
        <v>N</v>
      </c>
      <c r="M42" s="1" t="str">
        <f t="shared" si="2"/>
        <v>N</v>
      </c>
      <c r="N42" s="4">
        <f t="shared" si="4"/>
        <v>4.1666666666666664E-2</v>
      </c>
      <c r="O42" s="4" t="s">
        <v>37</v>
      </c>
      <c r="P42" s="1" t="s">
        <v>12</v>
      </c>
      <c r="Q42" s="1">
        <v>0</v>
      </c>
      <c r="R42" s="3" t="s">
        <v>58</v>
      </c>
    </row>
    <row r="43" spans="1:18" x14ac:dyDescent="0.45">
      <c r="A43" s="1">
        <v>42</v>
      </c>
      <c r="B43" s="1">
        <v>7</v>
      </c>
      <c r="C43" s="1" t="s">
        <v>75</v>
      </c>
      <c r="D43" s="1" t="s">
        <v>75</v>
      </c>
      <c r="E43" s="1" t="s">
        <v>16</v>
      </c>
      <c r="F43" s="1">
        <v>2</v>
      </c>
      <c r="G43" s="1">
        <v>16</v>
      </c>
      <c r="H43" s="1">
        <v>15.5</v>
      </c>
      <c r="I43" s="1">
        <f t="shared" si="3"/>
        <v>0.5</v>
      </c>
      <c r="J43" s="1" t="s">
        <v>35</v>
      </c>
      <c r="K43" s="1">
        <f t="shared" si="0"/>
        <v>-3.125</v>
      </c>
      <c r="L43" s="1" t="str">
        <f t="shared" si="1"/>
        <v>N</v>
      </c>
      <c r="M43" s="1" t="str">
        <f t="shared" si="2"/>
        <v>N</v>
      </c>
      <c r="N43" s="4">
        <f t="shared" si="4"/>
        <v>4.1666666666666664E-2</v>
      </c>
      <c r="O43" s="4" t="s">
        <v>37</v>
      </c>
      <c r="P43" s="1" t="s">
        <v>12</v>
      </c>
      <c r="Q43" s="1">
        <v>0</v>
      </c>
      <c r="R43" s="3" t="s">
        <v>58</v>
      </c>
    </row>
    <row r="44" spans="1:18" x14ac:dyDescent="0.45">
      <c r="A44" s="1">
        <v>43</v>
      </c>
      <c r="B44" s="1">
        <v>7</v>
      </c>
      <c r="C44" s="1" t="s">
        <v>75</v>
      </c>
      <c r="D44" s="1" t="s">
        <v>75</v>
      </c>
      <c r="E44" s="1" t="s">
        <v>16</v>
      </c>
      <c r="F44" s="1">
        <v>2</v>
      </c>
      <c r="G44" s="1">
        <v>15</v>
      </c>
      <c r="H44" s="1">
        <v>16.5</v>
      </c>
      <c r="I44" s="1">
        <f t="shared" si="3"/>
        <v>-1.5</v>
      </c>
      <c r="J44" s="1" t="s">
        <v>36</v>
      </c>
      <c r="K44" s="1">
        <f t="shared" si="0"/>
        <v>10</v>
      </c>
      <c r="L44" s="1" t="str">
        <f t="shared" si="1"/>
        <v>N</v>
      </c>
      <c r="M44" s="1" t="str">
        <f t="shared" si="2"/>
        <v>N</v>
      </c>
      <c r="N44" s="4">
        <f t="shared" si="4"/>
        <v>4.1666666666666664E-2</v>
      </c>
      <c r="O44" s="4" t="s">
        <v>37</v>
      </c>
      <c r="P44" s="1" t="s">
        <v>12</v>
      </c>
      <c r="Q44" s="1">
        <v>0</v>
      </c>
      <c r="R44" s="3" t="s">
        <v>58</v>
      </c>
    </row>
    <row r="45" spans="1:18" x14ac:dyDescent="0.45">
      <c r="A45" s="1">
        <v>44</v>
      </c>
      <c r="B45" s="1">
        <v>7</v>
      </c>
      <c r="C45" s="1" t="s">
        <v>75</v>
      </c>
      <c r="D45" s="1" t="s">
        <v>75</v>
      </c>
      <c r="E45" s="1" t="s">
        <v>16</v>
      </c>
      <c r="F45" s="1">
        <v>2</v>
      </c>
      <c r="G45" s="1">
        <v>13</v>
      </c>
      <c r="H45" s="1">
        <v>13.5</v>
      </c>
      <c r="I45" s="1">
        <f t="shared" si="3"/>
        <v>-0.5</v>
      </c>
      <c r="J45" s="1" t="s">
        <v>36</v>
      </c>
      <c r="K45" s="1">
        <f t="shared" si="0"/>
        <v>3.8461538461538463</v>
      </c>
      <c r="L45" s="1" t="str">
        <f t="shared" si="1"/>
        <v>N</v>
      </c>
      <c r="M45" s="1" t="str">
        <f t="shared" si="2"/>
        <v>N</v>
      </c>
      <c r="N45" s="4">
        <f t="shared" si="4"/>
        <v>4.1666666666666664E-2</v>
      </c>
      <c r="O45" s="4" t="s">
        <v>37</v>
      </c>
      <c r="P45" s="1" t="s">
        <v>12</v>
      </c>
      <c r="Q45" s="1">
        <v>0</v>
      </c>
      <c r="R45" s="3" t="s">
        <v>58</v>
      </c>
    </row>
    <row r="46" spans="1:18" x14ac:dyDescent="0.45">
      <c r="A46" s="1">
        <v>45</v>
      </c>
      <c r="B46" s="1">
        <v>7</v>
      </c>
      <c r="C46" s="1" t="s">
        <v>75</v>
      </c>
      <c r="D46" s="1" t="s">
        <v>75</v>
      </c>
      <c r="E46" s="1" t="s">
        <v>16</v>
      </c>
      <c r="F46" s="1">
        <v>2</v>
      </c>
      <c r="G46" s="1">
        <v>10</v>
      </c>
      <c r="H46" s="1">
        <v>10.5</v>
      </c>
      <c r="I46" s="1">
        <f t="shared" si="3"/>
        <v>-0.5</v>
      </c>
      <c r="J46" s="1" t="s">
        <v>37</v>
      </c>
      <c r="K46" s="1">
        <f t="shared" si="0"/>
        <v>5</v>
      </c>
      <c r="L46" s="1" t="str">
        <f t="shared" si="1"/>
        <v>N</v>
      </c>
      <c r="M46" s="1" t="str">
        <f t="shared" si="2"/>
        <v>N</v>
      </c>
      <c r="N46" s="4">
        <f t="shared" si="4"/>
        <v>4.1666666666666664E-2</v>
      </c>
      <c r="O46" s="4" t="s">
        <v>37</v>
      </c>
      <c r="P46" s="1" t="s">
        <v>12</v>
      </c>
      <c r="Q46" s="1">
        <v>0</v>
      </c>
      <c r="R46" s="3" t="s">
        <v>58</v>
      </c>
    </row>
    <row r="47" spans="1:18" x14ac:dyDescent="0.45">
      <c r="A47" s="1">
        <v>46</v>
      </c>
      <c r="B47" s="1">
        <v>7</v>
      </c>
      <c r="C47" s="1" t="s">
        <v>75</v>
      </c>
      <c r="D47" s="1" t="s">
        <v>75</v>
      </c>
      <c r="E47" s="1" t="s">
        <v>16</v>
      </c>
      <c r="F47" s="1">
        <v>2</v>
      </c>
      <c r="G47" s="1">
        <v>10</v>
      </c>
      <c r="H47" s="1">
        <v>9.5</v>
      </c>
      <c r="I47" s="1">
        <f t="shared" si="3"/>
        <v>0.5</v>
      </c>
      <c r="J47" s="1" t="s">
        <v>37</v>
      </c>
      <c r="K47" s="1">
        <f t="shared" si="0"/>
        <v>-5</v>
      </c>
      <c r="L47" s="1" t="str">
        <f t="shared" si="1"/>
        <v>N</v>
      </c>
      <c r="M47" s="1" t="str">
        <f t="shared" si="2"/>
        <v>N</v>
      </c>
      <c r="N47" s="4">
        <f t="shared" si="4"/>
        <v>4.1666666666666664E-2</v>
      </c>
      <c r="O47" s="4" t="s">
        <v>37</v>
      </c>
      <c r="P47" s="1" t="s">
        <v>12</v>
      </c>
      <c r="Q47" s="1">
        <v>0</v>
      </c>
      <c r="R47" s="3" t="s">
        <v>58</v>
      </c>
    </row>
    <row r="48" spans="1:18" x14ac:dyDescent="0.45">
      <c r="A48" s="1">
        <v>47</v>
      </c>
      <c r="B48" s="1">
        <v>7</v>
      </c>
      <c r="C48" s="1" t="s">
        <v>75</v>
      </c>
      <c r="D48" s="1" t="s">
        <v>75</v>
      </c>
      <c r="E48" s="1" t="s">
        <v>16</v>
      </c>
      <c r="F48" s="1">
        <v>2</v>
      </c>
      <c r="G48" s="1">
        <v>9</v>
      </c>
      <c r="H48" s="1">
        <v>9.5</v>
      </c>
      <c r="I48" s="1">
        <f t="shared" si="3"/>
        <v>-0.5</v>
      </c>
      <c r="J48" s="1" t="s">
        <v>37</v>
      </c>
      <c r="K48" s="1">
        <f t="shared" si="0"/>
        <v>5.5555555555555554</v>
      </c>
      <c r="L48" s="1" t="str">
        <f t="shared" si="1"/>
        <v>N</v>
      </c>
      <c r="M48" s="1" t="str">
        <f t="shared" si="2"/>
        <v>N</v>
      </c>
      <c r="N48" s="4">
        <f t="shared" si="4"/>
        <v>4.1666666666666664E-2</v>
      </c>
      <c r="O48" s="4" t="s">
        <v>37</v>
      </c>
      <c r="P48" s="1" t="s">
        <v>12</v>
      </c>
      <c r="Q48" s="1">
        <v>0</v>
      </c>
      <c r="R48" s="3" t="s">
        <v>58</v>
      </c>
    </row>
    <row r="49" spans="1:18" x14ac:dyDescent="0.45">
      <c r="A49" s="1">
        <v>48</v>
      </c>
      <c r="B49" s="1">
        <v>8</v>
      </c>
      <c r="C49" s="1" t="s">
        <v>74</v>
      </c>
      <c r="D49" s="1" t="s">
        <v>74</v>
      </c>
      <c r="F49" s="1">
        <v>1</v>
      </c>
      <c r="G49" s="1">
        <v>18</v>
      </c>
      <c r="H49" s="1">
        <v>18.5</v>
      </c>
      <c r="I49" s="1">
        <f t="shared" si="3"/>
        <v>-0.5</v>
      </c>
      <c r="J49" s="3" t="s">
        <v>35</v>
      </c>
      <c r="K49" s="1">
        <f t="shared" si="0"/>
        <v>2.7777777777777777</v>
      </c>
      <c r="L49" s="1" t="str">
        <f t="shared" si="1"/>
        <v>N</v>
      </c>
      <c r="M49" s="1" t="str">
        <f t="shared" si="2"/>
        <v>N</v>
      </c>
      <c r="N49" s="4">
        <v>365</v>
      </c>
      <c r="O49" s="5" t="s">
        <v>35</v>
      </c>
      <c r="P49" s="1" t="s">
        <v>12</v>
      </c>
      <c r="Q49" s="1">
        <v>0</v>
      </c>
      <c r="R49" s="1" t="s">
        <v>59</v>
      </c>
    </row>
    <row r="50" spans="1:18" x14ac:dyDescent="0.45">
      <c r="A50" s="1">
        <v>49</v>
      </c>
      <c r="B50" s="1">
        <v>8</v>
      </c>
      <c r="C50" s="1" t="s">
        <v>74</v>
      </c>
      <c r="D50" s="1" t="s">
        <v>74</v>
      </c>
      <c r="F50" s="1">
        <v>1</v>
      </c>
      <c r="G50" s="1">
        <v>16</v>
      </c>
      <c r="H50" s="1">
        <v>16</v>
      </c>
      <c r="I50" s="1">
        <f t="shared" si="3"/>
        <v>0</v>
      </c>
      <c r="J50" s="1" t="s">
        <v>35</v>
      </c>
      <c r="K50" s="1">
        <f t="shared" si="0"/>
        <v>0</v>
      </c>
      <c r="L50" s="1" t="str">
        <f t="shared" si="1"/>
        <v>N</v>
      </c>
      <c r="M50" s="1" t="str">
        <f t="shared" si="2"/>
        <v>N</v>
      </c>
      <c r="N50" s="4">
        <v>365</v>
      </c>
      <c r="O50" s="5" t="s">
        <v>35</v>
      </c>
      <c r="P50" s="1" t="s">
        <v>12</v>
      </c>
      <c r="Q50" s="1">
        <v>0</v>
      </c>
      <c r="R50" s="1" t="s">
        <v>59</v>
      </c>
    </row>
    <row r="51" spans="1:18" x14ac:dyDescent="0.45">
      <c r="A51" s="1">
        <v>50</v>
      </c>
      <c r="B51" s="1">
        <v>8</v>
      </c>
      <c r="C51" s="1" t="s">
        <v>74</v>
      </c>
      <c r="D51" s="1" t="s">
        <v>74</v>
      </c>
      <c r="F51" s="1">
        <v>1</v>
      </c>
      <c r="G51" s="1">
        <v>16</v>
      </c>
      <c r="H51" s="1">
        <v>15</v>
      </c>
      <c r="I51" s="1">
        <f t="shared" si="3"/>
        <v>1</v>
      </c>
      <c r="J51" s="1" t="s">
        <v>35</v>
      </c>
      <c r="K51" s="1">
        <f t="shared" si="0"/>
        <v>-6.25</v>
      </c>
      <c r="L51" s="1" t="str">
        <f t="shared" si="1"/>
        <v>N</v>
      </c>
      <c r="M51" s="1" t="str">
        <f t="shared" si="2"/>
        <v>N</v>
      </c>
      <c r="N51" s="4">
        <v>365</v>
      </c>
      <c r="O51" s="5" t="s">
        <v>35</v>
      </c>
      <c r="P51" s="1" t="s">
        <v>12</v>
      </c>
      <c r="Q51" s="1">
        <v>0</v>
      </c>
      <c r="R51" s="1" t="s">
        <v>59</v>
      </c>
    </row>
    <row r="52" spans="1:18" x14ac:dyDescent="0.45">
      <c r="A52" s="1">
        <v>51</v>
      </c>
      <c r="B52" s="1">
        <v>8</v>
      </c>
      <c r="C52" s="1" t="s">
        <v>74</v>
      </c>
      <c r="D52" s="1" t="s">
        <v>74</v>
      </c>
      <c r="F52" s="1">
        <v>1</v>
      </c>
      <c r="G52" s="1">
        <v>15</v>
      </c>
      <c r="H52" s="1">
        <v>18</v>
      </c>
      <c r="I52" s="1">
        <f t="shared" si="3"/>
        <v>-3</v>
      </c>
      <c r="J52" s="1" t="s">
        <v>36</v>
      </c>
      <c r="K52" s="1">
        <f t="shared" si="0"/>
        <v>20</v>
      </c>
      <c r="L52" s="1" t="str">
        <f t="shared" si="1"/>
        <v>N</v>
      </c>
      <c r="M52" s="1" t="str">
        <f t="shared" si="2"/>
        <v>N</v>
      </c>
      <c r="N52" s="4">
        <v>365</v>
      </c>
      <c r="O52" s="5" t="s">
        <v>35</v>
      </c>
      <c r="P52" s="1" t="s">
        <v>12</v>
      </c>
      <c r="Q52" s="1">
        <v>0</v>
      </c>
      <c r="R52" s="1" t="s">
        <v>59</v>
      </c>
    </row>
    <row r="53" spans="1:18" x14ac:dyDescent="0.45">
      <c r="A53" s="1">
        <v>52</v>
      </c>
      <c r="B53" s="1">
        <v>8</v>
      </c>
      <c r="C53" s="1" t="s">
        <v>74</v>
      </c>
      <c r="D53" s="1" t="s">
        <v>74</v>
      </c>
      <c r="F53" s="1">
        <v>1</v>
      </c>
      <c r="G53" s="1">
        <v>15</v>
      </c>
      <c r="H53" s="1">
        <v>17</v>
      </c>
      <c r="I53" s="1">
        <f t="shared" si="3"/>
        <v>-2</v>
      </c>
      <c r="J53" s="1" t="s">
        <v>36</v>
      </c>
      <c r="K53" s="1">
        <f t="shared" si="0"/>
        <v>13.333333333333334</v>
      </c>
      <c r="L53" s="1" t="str">
        <f t="shared" si="1"/>
        <v>N</v>
      </c>
      <c r="M53" s="1" t="str">
        <f t="shared" si="2"/>
        <v>N</v>
      </c>
      <c r="N53" s="4">
        <v>365</v>
      </c>
      <c r="O53" s="5" t="s">
        <v>35</v>
      </c>
      <c r="P53" s="1" t="s">
        <v>12</v>
      </c>
      <c r="Q53" s="1">
        <v>0</v>
      </c>
      <c r="R53" s="1" t="s">
        <v>59</v>
      </c>
    </row>
    <row r="54" spans="1:18" x14ac:dyDescent="0.45">
      <c r="A54" s="1">
        <v>53</v>
      </c>
      <c r="B54" s="1">
        <v>8</v>
      </c>
      <c r="C54" s="1" t="s">
        <v>74</v>
      </c>
      <c r="D54" s="1" t="s">
        <v>74</v>
      </c>
      <c r="F54" s="1">
        <v>1</v>
      </c>
      <c r="G54" s="1">
        <v>15</v>
      </c>
      <c r="H54" s="1">
        <v>15</v>
      </c>
      <c r="I54" s="1">
        <f t="shared" si="3"/>
        <v>0</v>
      </c>
      <c r="J54" s="1" t="s">
        <v>36</v>
      </c>
      <c r="K54" s="1">
        <f t="shared" si="0"/>
        <v>0</v>
      </c>
      <c r="L54" s="1" t="str">
        <f t="shared" si="1"/>
        <v>N</v>
      </c>
      <c r="M54" s="1" t="str">
        <f t="shared" si="2"/>
        <v>N</v>
      </c>
      <c r="N54" s="4">
        <v>365</v>
      </c>
      <c r="O54" s="5" t="s">
        <v>35</v>
      </c>
      <c r="P54" s="1" t="s">
        <v>12</v>
      </c>
      <c r="Q54" s="1">
        <v>0</v>
      </c>
      <c r="R54" s="1" t="s">
        <v>59</v>
      </c>
    </row>
    <row r="55" spans="1:18" x14ac:dyDescent="0.45">
      <c r="A55" s="1">
        <v>54</v>
      </c>
      <c r="B55" s="1">
        <v>8</v>
      </c>
      <c r="C55" s="1" t="s">
        <v>74</v>
      </c>
      <c r="D55" s="1" t="s">
        <v>74</v>
      </c>
      <c r="F55" s="1">
        <v>1</v>
      </c>
      <c r="G55" s="1">
        <v>14.5</v>
      </c>
      <c r="H55" s="1">
        <v>14.5</v>
      </c>
      <c r="I55" s="1">
        <f t="shared" si="3"/>
        <v>0</v>
      </c>
      <c r="J55" s="1" t="s">
        <v>36</v>
      </c>
      <c r="K55" s="1">
        <f t="shared" si="0"/>
        <v>0</v>
      </c>
      <c r="L55" s="1" t="str">
        <f t="shared" si="1"/>
        <v>N</v>
      </c>
      <c r="M55" s="1" t="str">
        <f t="shared" si="2"/>
        <v>N</v>
      </c>
      <c r="N55" s="4">
        <v>365</v>
      </c>
      <c r="O55" s="5" t="s">
        <v>35</v>
      </c>
      <c r="P55" s="1" t="s">
        <v>12</v>
      </c>
      <c r="Q55" s="1">
        <v>0</v>
      </c>
      <c r="R55" s="1" t="s">
        <v>59</v>
      </c>
    </row>
    <row r="56" spans="1:18" x14ac:dyDescent="0.45">
      <c r="A56" s="1">
        <v>55</v>
      </c>
      <c r="B56" s="1">
        <v>8</v>
      </c>
      <c r="C56" s="1" t="s">
        <v>74</v>
      </c>
      <c r="D56" s="1" t="s">
        <v>74</v>
      </c>
      <c r="F56" s="1">
        <v>1</v>
      </c>
      <c r="G56" s="1">
        <v>14</v>
      </c>
      <c r="H56" s="1">
        <v>17</v>
      </c>
      <c r="I56" s="1">
        <f t="shared" si="3"/>
        <v>-3</v>
      </c>
      <c r="J56" s="1" t="s">
        <v>36</v>
      </c>
      <c r="K56" s="1">
        <f t="shared" si="0"/>
        <v>21.428571428571427</v>
      </c>
      <c r="L56" s="1" t="str">
        <f t="shared" si="1"/>
        <v>N</v>
      </c>
      <c r="M56" s="1" t="str">
        <f t="shared" si="2"/>
        <v>N</v>
      </c>
      <c r="N56" s="4">
        <v>365</v>
      </c>
      <c r="O56" s="5" t="s">
        <v>35</v>
      </c>
      <c r="P56" s="1" t="s">
        <v>12</v>
      </c>
      <c r="Q56" s="1">
        <v>0</v>
      </c>
      <c r="R56" s="1" t="s">
        <v>59</v>
      </c>
    </row>
    <row r="57" spans="1:18" x14ac:dyDescent="0.45">
      <c r="A57" s="1">
        <v>56</v>
      </c>
      <c r="B57" s="1">
        <v>8</v>
      </c>
      <c r="C57" s="1" t="s">
        <v>74</v>
      </c>
      <c r="D57" s="1" t="s">
        <v>74</v>
      </c>
      <c r="F57" s="1">
        <v>1</v>
      </c>
      <c r="G57" s="1">
        <v>14</v>
      </c>
      <c r="H57" s="1">
        <v>16</v>
      </c>
      <c r="I57" s="1">
        <f t="shared" si="3"/>
        <v>-2</v>
      </c>
      <c r="J57" s="1" t="s">
        <v>36</v>
      </c>
      <c r="K57" s="1">
        <f t="shared" si="0"/>
        <v>14.285714285714286</v>
      </c>
      <c r="L57" s="1" t="str">
        <f t="shared" si="1"/>
        <v>N</v>
      </c>
      <c r="M57" s="1" t="str">
        <f t="shared" si="2"/>
        <v>N</v>
      </c>
      <c r="N57" s="4">
        <v>365</v>
      </c>
      <c r="O57" s="5" t="s">
        <v>35</v>
      </c>
      <c r="P57" s="1" t="s">
        <v>12</v>
      </c>
      <c r="Q57" s="1">
        <v>0</v>
      </c>
      <c r="R57" s="1" t="s">
        <v>59</v>
      </c>
    </row>
    <row r="58" spans="1:18" x14ac:dyDescent="0.45">
      <c r="A58" s="1">
        <v>57</v>
      </c>
      <c r="B58" s="1">
        <v>8</v>
      </c>
      <c r="C58" s="1" t="s">
        <v>74</v>
      </c>
      <c r="D58" s="1" t="s">
        <v>74</v>
      </c>
      <c r="F58" s="1">
        <v>1</v>
      </c>
      <c r="G58" s="1">
        <v>14</v>
      </c>
      <c r="H58" s="1">
        <v>14</v>
      </c>
      <c r="I58" s="1">
        <f t="shared" si="3"/>
        <v>0</v>
      </c>
      <c r="J58" s="1" t="s">
        <v>36</v>
      </c>
      <c r="K58" s="1">
        <f t="shared" si="0"/>
        <v>0</v>
      </c>
      <c r="L58" s="1" t="str">
        <f t="shared" si="1"/>
        <v>N</v>
      </c>
      <c r="M58" s="1" t="str">
        <f t="shared" si="2"/>
        <v>N</v>
      </c>
      <c r="N58" s="4">
        <v>365</v>
      </c>
      <c r="O58" s="5" t="s">
        <v>35</v>
      </c>
      <c r="P58" s="1" t="s">
        <v>12</v>
      </c>
      <c r="Q58" s="1">
        <v>0</v>
      </c>
      <c r="R58" s="1" t="s">
        <v>59</v>
      </c>
    </row>
    <row r="59" spans="1:18" x14ac:dyDescent="0.45">
      <c r="A59" s="1">
        <v>58</v>
      </c>
      <c r="B59" s="1">
        <v>8</v>
      </c>
      <c r="C59" s="1" t="s">
        <v>74</v>
      </c>
      <c r="D59" s="1" t="s">
        <v>74</v>
      </c>
      <c r="F59" s="1">
        <v>1</v>
      </c>
      <c r="G59" s="1">
        <v>14</v>
      </c>
      <c r="H59" s="1">
        <v>12</v>
      </c>
      <c r="I59" s="1">
        <f t="shared" si="3"/>
        <v>2</v>
      </c>
      <c r="J59" s="1" t="s">
        <v>36</v>
      </c>
      <c r="K59" s="1">
        <f t="shared" si="0"/>
        <v>-14.285714285714286</v>
      </c>
      <c r="L59" s="1" t="str">
        <f t="shared" si="1"/>
        <v>R</v>
      </c>
      <c r="M59" s="1" t="str">
        <f t="shared" si="2"/>
        <v>N</v>
      </c>
      <c r="N59" s="4">
        <v>365</v>
      </c>
      <c r="O59" s="5" t="s">
        <v>35</v>
      </c>
      <c r="P59" s="1" t="s">
        <v>12</v>
      </c>
      <c r="Q59" s="1">
        <v>0</v>
      </c>
      <c r="R59" s="1" t="s">
        <v>59</v>
      </c>
    </row>
    <row r="60" spans="1:18" x14ac:dyDescent="0.45">
      <c r="A60" s="1">
        <v>59</v>
      </c>
      <c r="B60" s="1">
        <v>8</v>
      </c>
      <c r="C60" s="1" t="s">
        <v>74</v>
      </c>
      <c r="D60" s="1" t="s">
        <v>74</v>
      </c>
      <c r="F60" s="1">
        <v>1</v>
      </c>
      <c r="G60" s="1">
        <v>13.5</v>
      </c>
      <c r="H60" s="1">
        <v>14</v>
      </c>
      <c r="I60" s="1">
        <f t="shared" si="3"/>
        <v>-0.5</v>
      </c>
      <c r="J60" s="1" t="s">
        <v>36</v>
      </c>
      <c r="K60" s="1">
        <f t="shared" si="0"/>
        <v>3.7037037037037037</v>
      </c>
      <c r="L60" s="1" t="str">
        <f t="shared" si="1"/>
        <v>N</v>
      </c>
      <c r="M60" s="1" t="str">
        <f t="shared" si="2"/>
        <v>N</v>
      </c>
      <c r="N60" s="4">
        <v>365</v>
      </c>
      <c r="O60" s="5" t="s">
        <v>35</v>
      </c>
      <c r="P60" s="1" t="s">
        <v>12</v>
      </c>
      <c r="Q60" s="1">
        <v>0</v>
      </c>
      <c r="R60" s="1" t="s">
        <v>59</v>
      </c>
    </row>
    <row r="61" spans="1:18" x14ac:dyDescent="0.45">
      <c r="A61" s="1">
        <v>60</v>
      </c>
      <c r="B61" s="1">
        <v>8</v>
      </c>
      <c r="C61" s="1" t="s">
        <v>74</v>
      </c>
      <c r="D61" s="1" t="s">
        <v>74</v>
      </c>
      <c r="F61" s="1">
        <v>1</v>
      </c>
      <c r="G61" s="1">
        <v>13</v>
      </c>
      <c r="H61" s="1">
        <v>15</v>
      </c>
      <c r="I61" s="1">
        <f t="shared" si="3"/>
        <v>-2</v>
      </c>
      <c r="J61" s="1" t="s">
        <v>36</v>
      </c>
      <c r="K61" s="1">
        <f t="shared" si="0"/>
        <v>15.384615384615385</v>
      </c>
      <c r="L61" s="1" t="str">
        <f t="shared" si="1"/>
        <v>N</v>
      </c>
      <c r="M61" s="1" t="str">
        <f t="shared" si="2"/>
        <v>N</v>
      </c>
      <c r="N61" s="4">
        <v>365</v>
      </c>
      <c r="O61" s="5" t="s">
        <v>35</v>
      </c>
      <c r="P61" s="1" t="s">
        <v>12</v>
      </c>
      <c r="Q61" s="1">
        <v>0</v>
      </c>
      <c r="R61" s="1" t="s">
        <v>59</v>
      </c>
    </row>
    <row r="62" spans="1:18" x14ac:dyDescent="0.45">
      <c r="A62" s="1">
        <v>61</v>
      </c>
      <c r="B62" s="1">
        <v>8</v>
      </c>
      <c r="C62" s="1" t="s">
        <v>74</v>
      </c>
      <c r="D62" s="1" t="s">
        <v>74</v>
      </c>
      <c r="F62" s="1">
        <v>1</v>
      </c>
      <c r="G62" s="1">
        <v>13</v>
      </c>
      <c r="H62" s="1">
        <v>13</v>
      </c>
      <c r="I62" s="1">
        <f t="shared" si="3"/>
        <v>0</v>
      </c>
      <c r="J62" s="1" t="s">
        <v>36</v>
      </c>
      <c r="K62" s="1">
        <f t="shared" si="0"/>
        <v>0</v>
      </c>
      <c r="L62" s="1" t="str">
        <f t="shared" si="1"/>
        <v>N</v>
      </c>
      <c r="M62" s="1" t="str">
        <f t="shared" si="2"/>
        <v>N</v>
      </c>
      <c r="N62" s="4">
        <v>365</v>
      </c>
      <c r="O62" s="5" t="s">
        <v>35</v>
      </c>
      <c r="P62" s="1" t="s">
        <v>12</v>
      </c>
      <c r="Q62" s="1">
        <v>0</v>
      </c>
      <c r="R62" s="1" t="s">
        <v>59</v>
      </c>
    </row>
    <row r="63" spans="1:18" x14ac:dyDescent="0.45">
      <c r="A63" s="1">
        <v>62</v>
      </c>
      <c r="B63" s="1">
        <v>8</v>
      </c>
      <c r="C63" s="1" t="s">
        <v>74</v>
      </c>
      <c r="D63" s="1" t="s">
        <v>74</v>
      </c>
      <c r="F63" s="1">
        <v>1</v>
      </c>
      <c r="G63" s="1">
        <v>12.5</v>
      </c>
      <c r="H63" s="1">
        <v>13</v>
      </c>
      <c r="I63" s="1">
        <f t="shared" si="3"/>
        <v>-0.5</v>
      </c>
      <c r="J63" s="1" t="s">
        <v>36</v>
      </c>
      <c r="K63" s="1">
        <f t="shared" si="0"/>
        <v>4</v>
      </c>
      <c r="L63" s="1" t="str">
        <f t="shared" si="1"/>
        <v>N</v>
      </c>
      <c r="M63" s="1" t="str">
        <f t="shared" si="2"/>
        <v>N</v>
      </c>
      <c r="N63" s="4">
        <v>365</v>
      </c>
      <c r="O63" s="5" t="s">
        <v>35</v>
      </c>
      <c r="P63" s="1" t="s">
        <v>12</v>
      </c>
      <c r="Q63" s="1">
        <v>0</v>
      </c>
      <c r="R63" s="1" t="s">
        <v>59</v>
      </c>
    </row>
    <row r="64" spans="1:18" x14ac:dyDescent="0.45">
      <c r="A64" s="1">
        <v>63</v>
      </c>
      <c r="B64" s="1">
        <v>8</v>
      </c>
      <c r="C64" s="1" t="s">
        <v>74</v>
      </c>
      <c r="D64" s="1" t="s">
        <v>74</v>
      </c>
      <c r="F64" s="1">
        <v>1</v>
      </c>
      <c r="G64" s="1">
        <v>12.5</v>
      </c>
      <c r="H64" s="1">
        <v>12</v>
      </c>
      <c r="I64" s="1">
        <f t="shared" si="3"/>
        <v>0.5</v>
      </c>
      <c r="J64" s="1" t="s">
        <v>36</v>
      </c>
      <c r="K64" s="1">
        <f t="shared" si="0"/>
        <v>-4</v>
      </c>
      <c r="L64" s="1" t="str">
        <f t="shared" si="1"/>
        <v>N</v>
      </c>
      <c r="M64" s="1" t="str">
        <f t="shared" si="2"/>
        <v>N</v>
      </c>
      <c r="N64" s="4">
        <v>365</v>
      </c>
      <c r="O64" s="5" t="s">
        <v>35</v>
      </c>
      <c r="P64" s="1" t="s">
        <v>12</v>
      </c>
      <c r="Q64" s="1">
        <v>0</v>
      </c>
      <c r="R64" s="1" t="s">
        <v>59</v>
      </c>
    </row>
    <row r="65" spans="1:18" x14ac:dyDescent="0.45">
      <c r="A65" s="1">
        <v>64</v>
      </c>
      <c r="B65" s="1">
        <v>8</v>
      </c>
      <c r="C65" s="1" t="s">
        <v>74</v>
      </c>
      <c r="D65" s="1" t="s">
        <v>74</v>
      </c>
      <c r="F65" s="1">
        <v>1</v>
      </c>
      <c r="G65" s="1">
        <v>12</v>
      </c>
      <c r="H65" s="1">
        <v>14</v>
      </c>
      <c r="I65" s="1">
        <f t="shared" si="3"/>
        <v>-2</v>
      </c>
      <c r="J65" s="1" t="s">
        <v>37</v>
      </c>
      <c r="K65" s="1">
        <f t="shared" si="0"/>
        <v>16.666666666666668</v>
      </c>
      <c r="L65" s="1" t="str">
        <f t="shared" si="1"/>
        <v>N</v>
      </c>
      <c r="M65" s="1" t="str">
        <f t="shared" si="2"/>
        <v>N</v>
      </c>
      <c r="N65" s="4">
        <v>365</v>
      </c>
      <c r="O65" s="5" t="s">
        <v>35</v>
      </c>
      <c r="P65" s="1" t="s">
        <v>12</v>
      </c>
      <c r="Q65" s="1">
        <v>0</v>
      </c>
      <c r="R65" s="1" t="s">
        <v>59</v>
      </c>
    </row>
    <row r="66" spans="1:18" x14ac:dyDescent="0.45">
      <c r="A66" s="1">
        <v>65</v>
      </c>
      <c r="B66" s="1">
        <v>9</v>
      </c>
      <c r="C66" s="1" t="s">
        <v>73</v>
      </c>
      <c r="D66" s="1" t="s">
        <v>73</v>
      </c>
      <c r="F66" s="1">
        <v>2</v>
      </c>
      <c r="G66" s="1">
        <v>27.5</v>
      </c>
      <c r="H66" s="1">
        <v>27.5</v>
      </c>
      <c r="I66" s="1">
        <f t="shared" si="3"/>
        <v>0</v>
      </c>
      <c r="J66" s="3" t="s">
        <v>35</v>
      </c>
      <c r="K66" s="1">
        <f t="shared" si="0"/>
        <v>0</v>
      </c>
      <c r="L66" s="1" t="str">
        <f t="shared" si="1"/>
        <v>N</v>
      </c>
      <c r="M66" s="1" t="str">
        <f t="shared" si="2"/>
        <v>N</v>
      </c>
      <c r="N66" s="4">
        <f t="shared" ref="N66:N73" si="5">8*7</f>
        <v>56</v>
      </c>
      <c r="O66" s="5" t="s">
        <v>35</v>
      </c>
      <c r="P66" s="1" t="s">
        <v>12</v>
      </c>
      <c r="Q66" s="1">
        <v>1</v>
      </c>
      <c r="R66" s="1" t="s">
        <v>58</v>
      </c>
    </row>
    <row r="67" spans="1:18" x14ac:dyDescent="0.45">
      <c r="A67" s="1">
        <v>66</v>
      </c>
      <c r="B67" s="1">
        <v>9</v>
      </c>
      <c r="C67" s="1" t="s">
        <v>73</v>
      </c>
      <c r="D67" s="1" t="s">
        <v>73</v>
      </c>
      <c r="F67" s="1">
        <v>2</v>
      </c>
      <c r="G67" s="1">
        <v>24.5</v>
      </c>
      <c r="H67" s="1">
        <v>28</v>
      </c>
      <c r="I67" s="1">
        <f t="shared" si="3"/>
        <v>-3.5</v>
      </c>
      <c r="J67" s="3" t="s">
        <v>35</v>
      </c>
      <c r="K67" s="1">
        <f t="shared" ref="K67:K122" si="6">(H67-G67)*100/G67</f>
        <v>14.285714285714286</v>
      </c>
      <c r="L67" s="1" t="str">
        <f t="shared" ref="L67:L122" si="7">IF(K67&lt;-10,"R","N")</f>
        <v>N</v>
      </c>
      <c r="M67" s="1" t="str">
        <f t="shared" ref="M67:M122" si="8">IF(K67&lt;-20,"R","N")</f>
        <v>N</v>
      </c>
      <c r="N67" s="4">
        <f t="shared" si="5"/>
        <v>56</v>
      </c>
      <c r="O67" s="5" t="s">
        <v>35</v>
      </c>
      <c r="P67" s="1" t="s">
        <v>12</v>
      </c>
      <c r="Q67" s="1">
        <v>1</v>
      </c>
      <c r="R67" s="1" t="s">
        <v>58</v>
      </c>
    </row>
    <row r="68" spans="1:18" x14ac:dyDescent="0.45">
      <c r="A68" s="1">
        <v>67</v>
      </c>
      <c r="B68" s="1">
        <v>9</v>
      </c>
      <c r="C68" s="1" t="s">
        <v>73</v>
      </c>
      <c r="D68" s="1" t="s">
        <v>73</v>
      </c>
      <c r="F68" s="1">
        <v>2</v>
      </c>
      <c r="G68" s="1">
        <v>23.5</v>
      </c>
      <c r="H68" s="1">
        <v>18</v>
      </c>
      <c r="I68" s="1">
        <f t="shared" ref="I68:I123" si="9">G68-H68</f>
        <v>5.5</v>
      </c>
      <c r="J68" s="3" t="s">
        <v>35</v>
      </c>
      <c r="K68" s="1">
        <f t="shared" si="6"/>
        <v>-23.404255319148938</v>
      </c>
      <c r="L68" s="1" t="str">
        <f t="shared" si="7"/>
        <v>R</v>
      </c>
      <c r="M68" s="1" t="str">
        <f t="shared" si="8"/>
        <v>R</v>
      </c>
      <c r="N68" s="4">
        <f t="shared" si="5"/>
        <v>56</v>
      </c>
      <c r="O68" s="5" t="s">
        <v>35</v>
      </c>
      <c r="P68" s="1" t="s">
        <v>12</v>
      </c>
      <c r="Q68" s="1">
        <v>1</v>
      </c>
      <c r="R68" s="1" t="s">
        <v>58</v>
      </c>
    </row>
    <row r="69" spans="1:18" x14ac:dyDescent="0.45">
      <c r="A69" s="1">
        <v>68</v>
      </c>
      <c r="B69" s="1">
        <v>9</v>
      </c>
      <c r="C69" s="1" t="s">
        <v>73</v>
      </c>
      <c r="D69" s="1" t="s">
        <v>73</v>
      </c>
      <c r="F69" s="1">
        <v>2</v>
      </c>
      <c r="G69" s="1">
        <v>23</v>
      </c>
      <c r="H69" s="1">
        <v>21.5</v>
      </c>
      <c r="I69" s="1">
        <f t="shared" si="9"/>
        <v>1.5</v>
      </c>
      <c r="J69" s="3" t="s">
        <v>35</v>
      </c>
      <c r="K69" s="1">
        <f t="shared" si="6"/>
        <v>-6.5217391304347823</v>
      </c>
      <c r="L69" s="1" t="str">
        <f t="shared" si="7"/>
        <v>N</v>
      </c>
      <c r="M69" s="1" t="str">
        <f t="shared" si="8"/>
        <v>N</v>
      </c>
      <c r="N69" s="4">
        <f t="shared" si="5"/>
        <v>56</v>
      </c>
      <c r="O69" s="5" t="s">
        <v>35</v>
      </c>
      <c r="P69" s="1" t="s">
        <v>12</v>
      </c>
      <c r="Q69" s="1">
        <v>1</v>
      </c>
      <c r="R69" s="1" t="s">
        <v>58</v>
      </c>
    </row>
    <row r="70" spans="1:18" x14ac:dyDescent="0.45">
      <c r="A70" s="1">
        <v>69</v>
      </c>
      <c r="B70" s="1">
        <v>9</v>
      </c>
      <c r="C70" s="1" t="s">
        <v>73</v>
      </c>
      <c r="D70" s="1" t="s">
        <v>73</v>
      </c>
      <c r="F70" s="1">
        <v>2</v>
      </c>
      <c r="G70" s="1">
        <v>21.5</v>
      </c>
      <c r="H70" s="1">
        <v>23.5</v>
      </c>
      <c r="I70" s="1">
        <f t="shared" si="9"/>
        <v>-2</v>
      </c>
      <c r="J70" s="3" t="s">
        <v>35</v>
      </c>
      <c r="K70" s="1">
        <f t="shared" si="6"/>
        <v>9.3023255813953494</v>
      </c>
      <c r="L70" s="1" t="str">
        <f t="shared" si="7"/>
        <v>N</v>
      </c>
      <c r="M70" s="1" t="str">
        <f t="shared" si="8"/>
        <v>N</v>
      </c>
      <c r="N70" s="4">
        <f t="shared" si="5"/>
        <v>56</v>
      </c>
      <c r="O70" s="5" t="s">
        <v>35</v>
      </c>
      <c r="P70" s="1" t="s">
        <v>12</v>
      </c>
      <c r="Q70" s="1">
        <v>1</v>
      </c>
      <c r="R70" s="1" t="s">
        <v>58</v>
      </c>
    </row>
    <row r="71" spans="1:18" x14ac:dyDescent="0.45">
      <c r="A71" s="1">
        <v>70</v>
      </c>
      <c r="B71" s="1">
        <v>9</v>
      </c>
      <c r="C71" s="1" t="s">
        <v>73</v>
      </c>
      <c r="D71" s="1" t="s">
        <v>73</v>
      </c>
      <c r="F71" s="1">
        <v>2</v>
      </c>
      <c r="G71" s="1">
        <v>21.5</v>
      </c>
      <c r="H71" s="1">
        <v>23.5</v>
      </c>
      <c r="I71" s="1">
        <f t="shared" si="9"/>
        <v>-2</v>
      </c>
      <c r="J71" s="3" t="s">
        <v>35</v>
      </c>
      <c r="K71" s="1">
        <f t="shared" si="6"/>
        <v>9.3023255813953494</v>
      </c>
      <c r="L71" s="1" t="str">
        <f t="shared" si="7"/>
        <v>N</v>
      </c>
      <c r="M71" s="1" t="str">
        <f t="shared" si="8"/>
        <v>N</v>
      </c>
      <c r="N71" s="4">
        <f t="shared" si="5"/>
        <v>56</v>
      </c>
      <c r="O71" s="5" t="s">
        <v>35</v>
      </c>
      <c r="P71" s="1" t="s">
        <v>12</v>
      </c>
      <c r="Q71" s="1">
        <v>1</v>
      </c>
      <c r="R71" s="1" t="s">
        <v>58</v>
      </c>
    </row>
    <row r="72" spans="1:18" x14ac:dyDescent="0.45">
      <c r="A72" s="1">
        <v>71</v>
      </c>
      <c r="B72" s="1">
        <v>9</v>
      </c>
      <c r="C72" s="1" t="s">
        <v>73</v>
      </c>
      <c r="D72" s="1" t="s">
        <v>73</v>
      </c>
      <c r="F72" s="1">
        <v>2</v>
      </c>
      <c r="G72" s="1">
        <v>20.5</v>
      </c>
      <c r="H72" s="1">
        <v>22</v>
      </c>
      <c r="I72" s="1">
        <f t="shared" si="9"/>
        <v>-1.5</v>
      </c>
      <c r="J72" s="3" t="s">
        <v>35</v>
      </c>
      <c r="K72" s="1">
        <f t="shared" si="6"/>
        <v>7.3170731707317076</v>
      </c>
      <c r="L72" s="1" t="str">
        <f t="shared" si="7"/>
        <v>N</v>
      </c>
      <c r="M72" s="1" t="str">
        <f t="shared" si="8"/>
        <v>N</v>
      </c>
      <c r="N72" s="4">
        <f t="shared" si="5"/>
        <v>56</v>
      </c>
      <c r="O72" s="5" t="s">
        <v>35</v>
      </c>
      <c r="P72" s="1" t="s">
        <v>12</v>
      </c>
      <c r="Q72" s="1">
        <v>1</v>
      </c>
      <c r="R72" s="1" t="s">
        <v>58</v>
      </c>
    </row>
    <row r="73" spans="1:18" x14ac:dyDescent="0.45">
      <c r="A73" s="1">
        <v>72</v>
      </c>
      <c r="B73" s="1">
        <v>9</v>
      </c>
      <c r="C73" s="1" t="s">
        <v>73</v>
      </c>
      <c r="D73" s="1" t="s">
        <v>73</v>
      </c>
      <c r="F73" s="1">
        <v>2</v>
      </c>
      <c r="G73" s="1">
        <v>20</v>
      </c>
      <c r="H73" s="1">
        <v>17.5</v>
      </c>
      <c r="I73" s="1">
        <f t="shared" si="9"/>
        <v>2.5</v>
      </c>
      <c r="J73" s="3" t="s">
        <v>35</v>
      </c>
      <c r="K73" s="1">
        <f t="shared" si="6"/>
        <v>-12.5</v>
      </c>
      <c r="L73" s="1" t="str">
        <f t="shared" si="7"/>
        <v>R</v>
      </c>
      <c r="M73" s="1" t="str">
        <f t="shared" si="8"/>
        <v>N</v>
      </c>
      <c r="N73" s="4">
        <f t="shared" si="5"/>
        <v>56</v>
      </c>
      <c r="O73" s="5" t="s">
        <v>35</v>
      </c>
      <c r="P73" s="1" t="s">
        <v>12</v>
      </c>
      <c r="Q73" s="1">
        <v>1</v>
      </c>
      <c r="R73" s="1" t="s">
        <v>58</v>
      </c>
    </row>
    <row r="74" spans="1:18" x14ac:dyDescent="0.45">
      <c r="A74" s="1">
        <v>73</v>
      </c>
      <c r="B74" s="1">
        <v>11</v>
      </c>
      <c r="C74" s="1" t="s">
        <v>72</v>
      </c>
      <c r="D74" s="1" t="s">
        <v>72</v>
      </c>
      <c r="F74" s="1">
        <v>2</v>
      </c>
      <c r="G74" s="1">
        <v>27</v>
      </c>
      <c r="H74" s="1">
        <v>27</v>
      </c>
      <c r="I74" s="1">
        <f t="shared" si="9"/>
        <v>0</v>
      </c>
      <c r="J74" s="3" t="s">
        <v>35</v>
      </c>
      <c r="K74" s="1">
        <f t="shared" si="6"/>
        <v>0</v>
      </c>
      <c r="L74" s="1" t="str">
        <f t="shared" si="7"/>
        <v>N</v>
      </c>
      <c r="M74" s="1" t="str">
        <f t="shared" si="8"/>
        <v>N</v>
      </c>
      <c r="N74" s="4">
        <f t="shared" ref="N74:N91" si="10">4*7</f>
        <v>28</v>
      </c>
      <c r="O74" s="4" t="s">
        <v>36</v>
      </c>
      <c r="P74" s="1" t="s">
        <v>12</v>
      </c>
      <c r="Q74" s="1">
        <v>0</v>
      </c>
      <c r="R74" s="1" t="s">
        <v>58</v>
      </c>
    </row>
    <row r="75" spans="1:18" x14ac:dyDescent="0.45">
      <c r="A75" s="1">
        <v>74</v>
      </c>
      <c r="B75" s="1">
        <v>11</v>
      </c>
      <c r="C75" s="1" t="s">
        <v>72</v>
      </c>
      <c r="D75" s="1" t="s">
        <v>72</v>
      </c>
      <c r="F75" s="1">
        <v>2</v>
      </c>
      <c r="G75" s="1">
        <v>24</v>
      </c>
      <c r="H75" s="1">
        <v>22.5</v>
      </c>
      <c r="I75" s="1">
        <f t="shared" si="9"/>
        <v>1.5</v>
      </c>
      <c r="J75" s="3" t="s">
        <v>35</v>
      </c>
      <c r="K75" s="1">
        <f t="shared" si="6"/>
        <v>-6.25</v>
      </c>
      <c r="L75" s="1" t="str">
        <f t="shared" si="7"/>
        <v>N</v>
      </c>
      <c r="M75" s="1" t="str">
        <f t="shared" si="8"/>
        <v>N</v>
      </c>
      <c r="N75" s="4">
        <f t="shared" si="10"/>
        <v>28</v>
      </c>
      <c r="O75" s="4" t="s">
        <v>36</v>
      </c>
      <c r="P75" s="1" t="s">
        <v>12</v>
      </c>
      <c r="Q75" s="1">
        <v>0</v>
      </c>
      <c r="R75" s="1" t="s">
        <v>58</v>
      </c>
    </row>
    <row r="76" spans="1:18" x14ac:dyDescent="0.45">
      <c r="A76" s="1">
        <v>75</v>
      </c>
      <c r="B76" s="1">
        <v>11</v>
      </c>
      <c r="C76" s="1" t="s">
        <v>72</v>
      </c>
      <c r="D76" s="1" t="s">
        <v>72</v>
      </c>
      <c r="F76" s="1">
        <v>2</v>
      </c>
      <c r="G76" s="1">
        <v>20</v>
      </c>
      <c r="H76" s="1">
        <v>15</v>
      </c>
      <c r="I76" s="1">
        <f t="shared" si="9"/>
        <v>5</v>
      </c>
      <c r="J76" s="3" t="s">
        <v>35</v>
      </c>
      <c r="K76" s="1">
        <f t="shared" si="6"/>
        <v>-25</v>
      </c>
      <c r="L76" s="1" t="str">
        <f t="shared" si="7"/>
        <v>R</v>
      </c>
      <c r="M76" s="1" t="str">
        <f t="shared" si="8"/>
        <v>R</v>
      </c>
      <c r="N76" s="4">
        <f t="shared" si="10"/>
        <v>28</v>
      </c>
      <c r="O76" s="4" t="s">
        <v>36</v>
      </c>
      <c r="P76" s="1" t="s">
        <v>12</v>
      </c>
      <c r="Q76" s="1">
        <v>0</v>
      </c>
      <c r="R76" s="1" t="s">
        <v>58</v>
      </c>
    </row>
    <row r="77" spans="1:18" x14ac:dyDescent="0.45">
      <c r="A77" s="1">
        <v>76</v>
      </c>
      <c r="B77" s="1">
        <v>11</v>
      </c>
      <c r="C77" s="1" t="s">
        <v>72</v>
      </c>
      <c r="D77" s="1" t="s">
        <v>72</v>
      </c>
      <c r="F77" s="1">
        <v>2</v>
      </c>
      <c r="G77" s="1">
        <v>18.5</v>
      </c>
      <c r="H77" s="1">
        <v>19</v>
      </c>
      <c r="I77" s="1">
        <f t="shared" si="9"/>
        <v>-0.5</v>
      </c>
      <c r="J77" s="3" t="s">
        <v>35</v>
      </c>
      <c r="K77" s="1">
        <f t="shared" si="6"/>
        <v>2.7027027027027026</v>
      </c>
      <c r="L77" s="1" t="str">
        <f t="shared" si="7"/>
        <v>N</v>
      </c>
      <c r="M77" s="1" t="str">
        <f t="shared" si="8"/>
        <v>N</v>
      </c>
      <c r="N77" s="4">
        <f t="shared" si="10"/>
        <v>28</v>
      </c>
      <c r="O77" s="4" t="s">
        <v>36</v>
      </c>
      <c r="P77" s="1" t="s">
        <v>12</v>
      </c>
      <c r="Q77" s="1">
        <v>0</v>
      </c>
      <c r="R77" s="1" t="s">
        <v>58</v>
      </c>
    </row>
    <row r="78" spans="1:18" x14ac:dyDescent="0.45">
      <c r="A78" s="1">
        <v>77</v>
      </c>
      <c r="B78" s="1">
        <v>11</v>
      </c>
      <c r="C78" s="1" t="s">
        <v>72</v>
      </c>
      <c r="D78" s="1" t="s">
        <v>72</v>
      </c>
      <c r="F78" s="1">
        <v>2</v>
      </c>
      <c r="G78" s="1">
        <v>17.5</v>
      </c>
      <c r="H78" s="1">
        <v>18.5</v>
      </c>
      <c r="I78" s="1">
        <f t="shared" si="9"/>
        <v>-1</v>
      </c>
      <c r="J78" s="3" t="s">
        <v>35</v>
      </c>
      <c r="K78" s="1">
        <f t="shared" si="6"/>
        <v>5.7142857142857144</v>
      </c>
      <c r="L78" s="1" t="str">
        <f t="shared" si="7"/>
        <v>N</v>
      </c>
      <c r="M78" s="1" t="str">
        <f t="shared" si="8"/>
        <v>N</v>
      </c>
      <c r="N78" s="4">
        <f t="shared" si="10"/>
        <v>28</v>
      </c>
      <c r="O78" s="4" t="s">
        <v>36</v>
      </c>
      <c r="P78" s="1" t="s">
        <v>12</v>
      </c>
      <c r="Q78" s="1">
        <v>0</v>
      </c>
      <c r="R78" s="1" t="s">
        <v>58</v>
      </c>
    </row>
    <row r="79" spans="1:18" x14ac:dyDescent="0.45">
      <c r="A79" s="1">
        <v>78</v>
      </c>
      <c r="B79" s="1">
        <v>11</v>
      </c>
      <c r="C79" s="1" t="s">
        <v>72</v>
      </c>
      <c r="D79" s="1" t="s">
        <v>72</v>
      </c>
      <c r="F79" s="1">
        <v>2</v>
      </c>
      <c r="G79" s="1">
        <v>17.5</v>
      </c>
      <c r="H79" s="1">
        <v>15.5</v>
      </c>
      <c r="I79" s="1">
        <f t="shared" si="9"/>
        <v>2</v>
      </c>
      <c r="J79" s="3" t="s">
        <v>35</v>
      </c>
      <c r="K79" s="1">
        <f t="shared" si="6"/>
        <v>-11.428571428571429</v>
      </c>
      <c r="L79" s="1" t="str">
        <f t="shared" si="7"/>
        <v>R</v>
      </c>
      <c r="M79" s="1" t="str">
        <f t="shared" si="8"/>
        <v>N</v>
      </c>
      <c r="N79" s="4">
        <f t="shared" si="10"/>
        <v>28</v>
      </c>
      <c r="O79" s="4" t="s">
        <v>36</v>
      </c>
      <c r="P79" s="1" t="s">
        <v>12</v>
      </c>
      <c r="Q79" s="1">
        <v>0</v>
      </c>
      <c r="R79" s="1" t="s">
        <v>58</v>
      </c>
    </row>
    <row r="80" spans="1:18" x14ac:dyDescent="0.45">
      <c r="A80" s="1">
        <v>79</v>
      </c>
      <c r="B80" s="1">
        <v>11</v>
      </c>
      <c r="C80" s="1" t="s">
        <v>72</v>
      </c>
      <c r="D80" s="1" t="s">
        <v>72</v>
      </c>
      <c r="F80" s="1">
        <v>2</v>
      </c>
      <c r="G80" s="1">
        <v>16.5</v>
      </c>
      <c r="H80" s="1">
        <v>17</v>
      </c>
      <c r="I80" s="1">
        <f t="shared" si="9"/>
        <v>-0.5</v>
      </c>
      <c r="J80" s="3" t="s">
        <v>35</v>
      </c>
      <c r="K80" s="1">
        <f t="shared" si="6"/>
        <v>3.0303030303030303</v>
      </c>
      <c r="L80" s="1" t="str">
        <f t="shared" si="7"/>
        <v>N</v>
      </c>
      <c r="M80" s="1" t="str">
        <f t="shared" si="8"/>
        <v>N</v>
      </c>
      <c r="N80" s="4">
        <f t="shared" si="10"/>
        <v>28</v>
      </c>
      <c r="O80" s="4" t="s">
        <v>36</v>
      </c>
      <c r="P80" s="1" t="s">
        <v>12</v>
      </c>
      <c r="Q80" s="1">
        <v>0</v>
      </c>
      <c r="R80" s="1" t="s">
        <v>58</v>
      </c>
    </row>
    <row r="81" spans="1:18" x14ac:dyDescent="0.45">
      <c r="A81" s="1">
        <v>80</v>
      </c>
      <c r="B81" s="1">
        <v>11</v>
      </c>
      <c r="C81" s="1" t="s">
        <v>72</v>
      </c>
      <c r="D81" s="1" t="s">
        <v>72</v>
      </c>
      <c r="F81" s="1">
        <v>2</v>
      </c>
      <c r="G81" s="1">
        <v>16.5</v>
      </c>
      <c r="H81" s="1">
        <v>14.5</v>
      </c>
      <c r="I81" s="1">
        <f t="shared" si="9"/>
        <v>2</v>
      </c>
      <c r="J81" s="3" t="s">
        <v>35</v>
      </c>
      <c r="K81" s="1">
        <f t="shared" si="6"/>
        <v>-12.121212121212121</v>
      </c>
      <c r="L81" s="1" t="str">
        <f t="shared" si="7"/>
        <v>R</v>
      </c>
      <c r="M81" s="1" t="str">
        <f t="shared" si="8"/>
        <v>N</v>
      </c>
      <c r="N81" s="4">
        <f t="shared" si="10"/>
        <v>28</v>
      </c>
      <c r="O81" s="4" t="s">
        <v>36</v>
      </c>
      <c r="P81" s="1" t="s">
        <v>12</v>
      </c>
      <c r="Q81" s="1">
        <v>0</v>
      </c>
      <c r="R81" s="1" t="s">
        <v>58</v>
      </c>
    </row>
    <row r="82" spans="1:18" x14ac:dyDescent="0.45">
      <c r="A82" s="1">
        <v>81</v>
      </c>
      <c r="B82" s="1">
        <v>11</v>
      </c>
      <c r="C82" s="1" t="s">
        <v>72</v>
      </c>
      <c r="D82" s="1" t="s">
        <v>72</v>
      </c>
      <c r="F82" s="1">
        <v>2</v>
      </c>
      <c r="G82" s="1">
        <v>15.5</v>
      </c>
      <c r="H82" s="1">
        <v>12</v>
      </c>
      <c r="I82" s="1">
        <f t="shared" si="9"/>
        <v>3.5</v>
      </c>
      <c r="J82" s="1" t="s">
        <v>36</v>
      </c>
      <c r="K82" s="1">
        <f t="shared" si="6"/>
        <v>-22.580645161290324</v>
      </c>
      <c r="L82" s="1" t="str">
        <f t="shared" si="7"/>
        <v>R</v>
      </c>
      <c r="M82" s="1" t="str">
        <f t="shared" si="8"/>
        <v>R</v>
      </c>
      <c r="N82" s="4">
        <f t="shared" si="10"/>
        <v>28</v>
      </c>
      <c r="O82" s="4" t="s">
        <v>36</v>
      </c>
      <c r="P82" s="1" t="s">
        <v>12</v>
      </c>
      <c r="Q82" s="1">
        <v>0</v>
      </c>
      <c r="R82" s="1" t="s">
        <v>58</v>
      </c>
    </row>
    <row r="83" spans="1:18" x14ac:dyDescent="0.45">
      <c r="A83" s="1">
        <v>82</v>
      </c>
      <c r="B83" s="1">
        <v>11</v>
      </c>
      <c r="C83" s="1" t="s">
        <v>72</v>
      </c>
      <c r="D83" s="1" t="s">
        <v>72</v>
      </c>
      <c r="F83" s="1">
        <v>2</v>
      </c>
      <c r="G83" s="1">
        <v>15</v>
      </c>
      <c r="H83" s="1">
        <v>15</v>
      </c>
      <c r="I83" s="1">
        <f t="shared" si="9"/>
        <v>0</v>
      </c>
      <c r="J83" s="1" t="s">
        <v>36</v>
      </c>
      <c r="K83" s="1">
        <f t="shared" si="6"/>
        <v>0</v>
      </c>
      <c r="L83" s="1" t="str">
        <f t="shared" si="7"/>
        <v>N</v>
      </c>
      <c r="M83" s="1" t="str">
        <f t="shared" si="8"/>
        <v>N</v>
      </c>
      <c r="N83" s="4">
        <f t="shared" si="10"/>
        <v>28</v>
      </c>
      <c r="O83" s="4" t="s">
        <v>36</v>
      </c>
      <c r="P83" s="1" t="s">
        <v>12</v>
      </c>
      <c r="Q83" s="1">
        <v>0</v>
      </c>
      <c r="R83" s="1" t="s">
        <v>58</v>
      </c>
    </row>
    <row r="84" spans="1:18" x14ac:dyDescent="0.45">
      <c r="A84" s="1">
        <v>83</v>
      </c>
      <c r="B84" s="1">
        <v>11</v>
      </c>
      <c r="C84" s="1" t="s">
        <v>72</v>
      </c>
      <c r="D84" s="1" t="s">
        <v>72</v>
      </c>
      <c r="F84" s="1">
        <v>2</v>
      </c>
      <c r="G84" s="1">
        <v>15</v>
      </c>
      <c r="H84" s="1">
        <v>12</v>
      </c>
      <c r="I84" s="1">
        <f t="shared" si="9"/>
        <v>3</v>
      </c>
      <c r="J84" s="1" t="s">
        <v>36</v>
      </c>
      <c r="K84" s="1">
        <f t="shared" si="6"/>
        <v>-20</v>
      </c>
      <c r="L84" s="1" t="str">
        <f t="shared" si="7"/>
        <v>R</v>
      </c>
      <c r="M84" s="1" t="str">
        <f t="shared" si="8"/>
        <v>N</v>
      </c>
      <c r="N84" s="4">
        <f t="shared" si="10"/>
        <v>28</v>
      </c>
      <c r="O84" s="4" t="s">
        <v>36</v>
      </c>
      <c r="P84" s="1" t="s">
        <v>12</v>
      </c>
      <c r="Q84" s="1">
        <v>0</v>
      </c>
      <c r="R84" s="1" t="s">
        <v>58</v>
      </c>
    </row>
    <row r="85" spans="1:18" x14ac:dyDescent="0.45">
      <c r="A85" s="1">
        <v>84</v>
      </c>
      <c r="B85" s="1">
        <v>11</v>
      </c>
      <c r="C85" s="1" t="s">
        <v>72</v>
      </c>
      <c r="D85" s="1" t="s">
        <v>72</v>
      </c>
      <c r="F85" s="1">
        <v>2</v>
      </c>
      <c r="G85" s="1">
        <v>15</v>
      </c>
      <c r="H85" s="1">
        <v>7.5</v>
      </c>
      <c r="I85" s="1">
        <f t="shared" si="9"/>
        <v>7.5</v>
      </c>
      <c r="J85" s="1" t="s">
        <v>36</v>
      </c>
      <c r="K85" s="1">
        <f t="shared" si="6"/>
        <v>-50</v>
      </c>
      <c r="L85" s="1" t="str">
        <f t="shared" si="7"/>
        <v>R</v>
      </c>
      <c r="M85" s="1" t="str">
        <f t="shared" si="8"/>
        <v>R</v>
      </c>
      <c r="N85" s="4">
        <f t="shared" si="10"/>
        <v>28</v>
      </c>
      <c r="O85" s="4" t="s">
        <v>36</v>
      </c>
      <c r="P85" s="1" t="s">
        <v>12</v>
      </c>
      <c r="Q85" s="1">
        <v>0</v>
      </c>
      <c r="R85" s="1" t="s">
        <v>58</v>
      </c>
    </row>
    <row r="86" spans="1:18" x14ac:dyDescent="0.45">
      <c r="A86" s="1">
        <v>85</v>
      </c>
      <c r="B86" s="1">
        <v>11</v>
      </c>
      <c r="C86" s="1" t="s">
        <v>72</v>
      </c>
      <c r="D86" s="1" t="s">
        <v>72</v>
      </c>
      <c r="F86" s="1">
        <v>2</v>
      </c>
      <c r="G86" s="1">
        <v>14</v>
      </c>
      <c r="H86" s="1">
        <v>22</v>
      </c>
      <c r="I86" s="1">
        <f t="shared" si="9"/>
        <v>-8</v>
      </c>
      <c r="J86" s="1" t="s">
        <v>36</v>
      </c>
      <c r="K86" s="1">
        <f t="shared" si="6"/>
        <v>57.142857142857146</v>
      </c>
      <c r="L86" s="1" t="str">
        <f t="shared" si="7"/>
        <v>N</v>
      </c>
      <c r="M86" s="1" t="str">
        <f t="shared" si="8"/>
        <v>N</v>
      </c>
      <c r="N86" s="4">
        <f t="shared" si="10"/>
        <v>28</v>
      </c>
      <c r="O86" s="4" t="s">
        <v>36</v>
      </c>
      <c r="P86" s="1" t="s">
        <v>12</v>
      </c>
      <c r="Q86" s="1">
        <v>0</v>
      </c>
      <c r="R86" s="1" t="s">
        <v>58</v>
      </c>
    </row>
    <row r="87" spans="1:18" x14ac:dyDescent="0.45">
      <c r="A87" s="1">
        <v>86</v>
      </c>
      <c r="B87" s="1">
        <v>11</v>
      </c>
      <c r="C87" s="1" t="s">
        <v>72</v>
      </c>
      <c r="D87" s="1" t="s">
        <v>72</v>
      </c>
      <c r="F87" s="1">
        <v>2</v>
      </c>
      <c r="G87" s="1">
        <v>13.5</v>
      </c>
      <c r="H87" s="1">
        <v>15</v>
      </c>
      <c r="I87" s="1">
        <f t="shared" si="9"/>
        <v>-1.5</v>
      </c>
      <c r="J87" s="1" t="s">
        <v>36</v>
      </c>
      <c r="K87" s="1">
        <f t="shared" si="6"/>
        <v>11.111111111111111</v>
      </c>
      <c r="L87" s="1" t="str">
        <f t="shared" si="7"/>
        <v>N</v>
      </c>
      <c r="M87" s="1" t="str">
        <f t="shared" si="8"/>
        <v>N</v>
      </c>
      <c r="N87" s="4">
        <f t="shared" si="10"/>
        <v>28</v>
      </c>
      <c r="O87" s="4" t="s">
        <v>36</v>
      </c>
      <c r="P87" s="1" t="s">
        <v>12</v>
      </c>
      <c r="Q87" s="1">
        <v>0</v>
      </c>
      <c r="R87" s="1" t="s">
        <v>58</v>
      </c>
    </row>
    <row r="88" spans="1:18" x14ac:dyDescent="0.45">
      <c r="A88" s="1">
        <v>87</v>
      </c>
      <c r="B88" s="1">
        <v>11</v>
      </c>
      <c r="C88" s="1" t="s">
        <v>72</v>
      </c>
      <c r="D88" s="1" t="s">
        <v>72</v>
      </c>
      <c r="F88" s="1">
        <v>2</v>
      </c>
      <c r="G88" s="1">
        <v>13</v>
      </c>
      <c r="H88" s="1">
        <v>10</v>
      </c>
      <c r="I88" s="1">
        <f t="shared" si="9"/>
        <v>3</v>
      </c>
      <c r="J88" s="1" t="s">
        <v>36</v>
      </c>
      <c r="K88" s="1">
        <f t="shared" si="6"/>
        <v>-23.076923076923077</v>
      </c>
      <c r="L88" s="1" t="str">
        <f t="shared" si="7"/>
        <v>R</v>
      </c>
      <c r="M88" s="1" t="str">
        <f t="shared" si="8"/>
        <v>R</v>
      </c>
      <c r="N88" s="4">
        <f t="shared" si="10"/>
        <v>28</v>
      </c>
      <c r="O88" s="4" t="s">
        <v>36</v>
      </c>
      <c r="P88" s="1" t="s">
        <v>12</v>
      </c>
      <c r="Q88" s="1">
        <v>0</v>
      </c>
      <c r="R88" s="1" t="s">
        <v>58</v>
      </c>
    </row>
    <row r="89" spans="1:18" x14ac:dyDescent="0.45">
      <c r="A89" s="1">
        <v>88</v>
      </c>
      <c r="B89" s="1">
        <v>11</v>
      </c>
      <c r="C89" s="1" t="s">
        <v>72</v>
      </c>
      <c r="D89" s="1" t="s">
        <v>72</v>
      </c>
      <c r="F89" s="1">
        <v>2</v>
      </c>
      <c r="G89" s="1">
        <v>12</v>
      </c>
      <c r="H89" s="1">
        <v>21</v>
      </c>
      <c r="I89" s="1">
        <f t="shared" si="9"/>
        <v>-9</v>
      </c>
      <c r="J89" s="1" t="s">
        <v>37</v>
      </c>
      <c r="K89" s="1">
        <f t="shared" si="6"/>
        <v>75</v>
      </c>
      <c r="L89" s="1" t="str">
        <f t="shared" si="7"/>
        <v>N</v>
      </c>
      <c r="M89" s="1" t="str">
        <f t="shared" si="8"/>
        <v>N</v>
      </c>
      <c r="N89" s="4">
        <f t="shared" si="10"/>
        <v>28</v>
      </c>
      <c r="O89" s="4" t="s">
        <v>36</v>
      </c>
      <c r="P89" s="1" t="s">
        <v>12</v>
      </c>
      <c r="Q89" s="1">
        <v>0</v>
      </c>
      <c r="R89" s="1" t="s">
        <v>58</v>
      </c>
    </row>
    <row r="90" spans="1:18" x14ac:dyDescent="0.45">
      <c r="A90" s="1">
        <v>89</v>
      </c>
      <c r="B90" s="1">
        <v>11</v>
      </c>
      <c r="C90" s="1" t="s">
        <v>72</v>
      </c>
      <c r="D90" s="1" t="s">
        <v>72</v>
      </c>
      <c r="F90" s="1">
        <v>2</v>
      </c>
      <c r="G90" s="1">
        <v>12</v>
      </c>
      <c r="H90" s="1">
        <v>13</v>
      </c>
      <c r="I90" s="1">
        <f t="shared" si="9"/>
        <v>-1</v>
      </c>
      <c r="J90" s="1" t="s">
        <v>37</v>
      </c>
      <c r="K90" s="1">
        <f t="shared" si="6"/>
        <v>8.3333333333333339</v>
      </c>
      <c r="L90" s="1" t="str">
        <f t="shared" si="7"/>
        <v>N</v>
      </c>
      <c r="M90" s="1" t="str">
        <f t="shared" si="8"/>
        <v>N</v>
      </c>
      <c r="N90" s="4">
        <f t="shared" si="10"/>
        <v>28</v>
      </c>
      <c r="O90" s="4" t="s">
        <v>36</v>
      </c>
      <c r="P90" s="1" t="s">
        <v>12</v>
      </c>
      <c r="Q90" s="1">
        <v>0</v>
      </c>
      <c r="R90" s="1" t="s">
        <v>58</v>
      </c>
    </row>
    <row r="91" spans="1:18" x14ac:dyDescent="0.45">
      <c r="A91" s="1">
        <v>90</v>
      </c>
      <c r="B91" s="1">
        <v>11</v>
      </c>
      <c r="C91" s="1" t="s">
        <v>72</v>
      </c>
      <c r="D91" s="1" t="s">
        <v>72</v>
      </c>
      <c r="F91" s="1">
        <v>2</v>
      </c>
      <c r="G91" s="1">
        <v>12</v>
      </c>
      <c r="H91" s="1">
        <v>11.5</v>
      </c>
      <c r="I91" s="1">
        <f t="shared" si="9"/>
        <v>0.5</v>
      </c>
      <c r="J91" s="1" t="s">
        <v>37</v>
      </c>
      <c r="K91" s="1">
        <f t="shared" si="6"/>
        <v>-4.166666666666667</v>
      </c>
      <c r="L91" s="1" t="str">
        <f t="shared" si="7"/>
        <v>N</v>
      </c>
      <c r="M91" s="1" t="str">
        <f t="shared" si="8"/>
        <v>N</v>
      </c>
      <c r="N91" s="4">
        <f t="shared" si="10"/>
        <v>28</v>
      </c>
      <c r="O91" s="4" t="s">
        <v>36</v>
      </c>
      <c r="P91" s="1" t="s">
        <v>12</v>
      </c>
      <c r="Q91" s="1">
        <v>0</v>
      </c>
      <c r="R91" s="1" t="s">
        <v>58</v>
      </c>
    </row>
    <row r="92" spans="1:18" x14ac:dyDescent="0.45">
      <c r="A92" s="1">
        <v>91</v>
      </c>
      <c r="B92" s="1">
        <v>12</v>
      </c>
      <c r="C92" s="1" t="s">
        <v>71</v>
      </c>
      <c r="D92" s="1" t="s">
        <v>71</v>
      </c>
      <c r="F92" s="1">
        <v>1</v>
      </c>
      <c r="G92" s="1">
        <v>21</v>
      </c>
      <c r="H92" s="1">
        <v>19.5</v>
      </c>
      <c r="I92" s="1">
        <f t="shared" si="9"/>
        <v>1.5</v>
      </c>
      <c r="J92" s="3" t="s">
        <v>35</v>
      </c>
      <c r="K92" s="1">
        <f t="shared" si="6"/>
        <v>-7.1428571428571432</v>
      </c>
      <c r="L92" s="1" t="str">
        <f t="shared" si="7"/>
        <v>N</v>
      </c>
      <c r="M92" s="1" t="str">
        <f t="shared" si="8"/>
        <v>N</v>
      </c>
      <c r="N92" s="4">
        <f t="shared" ref="N92:N97" si="11">1/24</f>
        <v>4.1666666666666664E-2</v>
      </c>
      <c r="O92" s="4" t="s">
        <v>37</v>
      </c>
      <c r="P92" s="1" t="s">
        <v>20</v>
      </c>
      <c r="Q92" s="1">
        <v>1</v>
      </c>
      <c r="R92" s="1" t="s">
        <v>58</v>
      </c>
    </row>
    <row r="93" spans="1:18" x14ac:dyDescent="0.45">
      <c r="A93" s="1">
        <v>92</v>
      </c>
      <c r="B93" s="1">
        <v>12</v>
      </c>
      <c r="C93" s="1" t="s">
        <v>71</v>
      </c>
      <c r="D93" s="1" t="s">
        <v>71</v>
      </c>
      <c r="F93" s="1">
        <v>1</v>
      </c>
      <c r="G93" s="1">
        <v>19.5</v>
      </c>
      <c r="H93" s="1">
        <v>20.5</v>
      </c>
      <c r="I93" s="1">
        <f t="shared" si="9"/>
        <v>-1</v>
      </c>
      <c r="J93" s="3" t="s">
        <v>35</v>
      </c>
      <c r="K93" s="1">
        <f t="shared" si="6"/>
        <v>5.1282051282051286</v>
      </c>
      <c r="L93" s="1" t="str">
        <f t="shared" si="7"/>
        <v>N</v>
      </c>
      <c r="M93" s="1" t="str">
        <f t="shared" si="8"/>
        <v>N</v>
      </c>
      <c r="N93" s="4">
        <f t="shared" si="11"/>
        <v>4.1666666666666664E-2</v>
      </c>
      <c r="O93" s="4" t="s">
        <v>37</v>
      </c>
      <c r="P93" s="1" t="s">
        <v>20</v>
      </c>
      <c r="Q93" s="1">
        <v>1</v>
      </c>
      <c r="R93" s="1" t="s">
        <v>58</v>
      </c>
    </row>
    <row r="94" spans="1:18" x14ac:dyDescent="0.45">
      <c r="A94" s="1">
        <v>93</v>
      </c>
      <c r="B94" s="1">
        <v>12</v>
      </c>
      <c r="C94" s="1" t="s">
        <v>71</v>
      </c>
      <c r="D94" s="1" t="s">
        <v>71</v>
      </c>
      <c r="F94" s="1">
        <v>1</v>
      </c>
      <c r="G94" s="1">
        <v>19</v>
      </c>
      <c r="H94" s="1">
        <v>20</v>
      </c>
      <c r="I94" s="1">
        <f t="shared" si="9"/>
        <v>-1</v>
      </c>
      <c r="J94" s="3" t="s">
        <v>35</v>
      </c>
      <c r="K94" s="1">
        <f t="shared" si="6"/>
        <v>5.2631578947368425</v>
      </c>
      <c r="L94" s="1" t="str">
        <f t="shared" si="7"/>
        <v>N</v>
      </c>
      <c r="M94" s="1" t="str">
        <f t="shared" si="8"/>
        <v>N</v>
      </c>
      <c r="N94" s="4">
        <f t="shared" si="11"/>
        <v>4.1666666666666664E-2</v>
      </c>
      <c r="O94" s="4" t="s">
        <v>37</v>
      </c>
      <c r="P94" s="1" t="s">
        <v>20</v>
      </c>
      <c r="Q94" s="1">
        <v>1</v>
      </c>
      <c r="R94" s="1" t="s">
        <v>58</v>
      </c>
    </row>
    <row r="95" spans="1:18" x14ac:dyDescent="0.45">
      <c r="A95" s="1">
        <v>94</v>
      </c>
      <c r="B95" s="1">
        <v>12</v>
      </c>
      <c r="C95" s="1" t="s">
        <v>71</v>
      </c>
      <c r="D95" s="1" t="s">
        <v>71</v>
      </c>
      <c r="F95" s="1">
        <v>1</v>
      </c>
      <c r="G95" s="1">
        <v>19</v>
      </c>
      <c r="H95" s="1">
        <v>20</v>
      </c>
      <c r="I95" s="1">
        <f t="shared" si="9"/>
        <v>-1</v>
      </c>
      <c r="J95" s="3" t="s">
        <v>35</v>
      </c>
      <c r="K95" s="1">
        <f t="shared" si="6"/>
        <v>5.2631578947368425</v>
      </c>
      <c r="L95" s="1" t="str">
        <f t="shared" si="7"/>
        <v>N</v>
      </c>
      <c r="M95" s="1" t="str">
        <f t="shared" si="8"/>
        <v>N</v>
      </c>
      <c r="N95" s="4">
        <f t="shared" si="11"/>
        <v>4.1666666666666664E-2</v>
      </c>
      <c r="O95" s="4" t="s">
        <v>37</v>
      </c>
      <c r="P95" s="1" t="s">
        <v>20</v>
      </c>
      <c r="Q95" s="1">
        <v>1</v>
      </c>
      <c r="R95" s="1" t="s">
        <v>58</v>
      </c>
    </row>
    <row r="96" spans="1:18" x14ac:dyDescent="0.45">
      <c r="A96" s="1">
        <v>95</v>
      </c>
      <c r="B96" s="1">
        <v>12</v>
      </c>
      <c r="C96" s="1" t="s">
        <v>71</v>
      </c>
      <c r="D96" s="1" t="s">
        <v>71</v>
      </c>
      <c r="F96" s="1">
        <v>1</v>
      </c>
      <c r="G96" s="1">
        <v>17</v>
      </c>
      <c r="H96" s="1">
        <v>14</v>
      </c>
      <c r="I96" s="1">
        <f t="shared" si="9"/>
        <v>3</v>
      </c>
      <c r="J96" s="3" t="s">
        <v>35</v>
      </c>
      <c r="K96" s="1">
        <f t="shared" si="6"/>
        <v>-17.647058823529413</v>
      </c>
      <c r="L96" s="1" t="str">
        <f t="shared" si="7"/>
        <v>R</v>
      </c>
      <c r="M96" s="1" t="str">
        <f t="shared" si="8"/>
        <v>N</v>
      </c>
      <c r="N96" s="4">
        <f t="shared" si="11"/>
        <v>4.1666666666666664E-2</v>
      </c>
      <c r="O96" s="4" t="s">
        <v>37</v>
      </c>
      <c r="P96" s="1" t="s">
        <v>20</v>
      </c>
      <c r="Q96" s="1">
        <v>1</v>
      </c>
      <c r="R96" s="1" t="s">
        <v>58</v>
      </c>
    </row>
    <row r="97" spans="1:18" x14ac:dyDescent="0.45">
      <c r="A97" s="1">
        <v>96</v>
      </c>
      <c r="B97" s="1">
        <v>12</v>
      </c>
      <c r="C97" s="1" t="s">
        <v>71</v>
      </c>
      <c r="D97" s="1" t="s">
        <v>71</v>
      </c>
      <c r="F97" s="1">
        <v>1</v>
      </c>
      <c r="G97" s="1">
        <v>16</v>
      </c>
      <c r="H97" s="1">
        <v>11</v>
      </c>
      <c r="I97" s="1">
        <f t="shared" si="9"/>
        <v>5</v>
      </c>
      <c r="J97" s="3" t="s">
        <v>35</v>
      </c>
      <c r="K97" s="1">
        <f t="shared" si="6"/>
        <v>-31.25</v>
      </c>
      <c r="L97" s="1" t="str">
        <f t="shared" si="7"/>
        <v>R</v>
      </c>
      <c r="M97" s="1" t="str">
        <f t="shared" si="8"/>
        <v>R</v>
      </c>
      <c r="N97" s="4">
        <f t="shared" si="11"/>
        <v>4.1666666666666664E-2</v>
      </c>
      <c r="O97" s="4" t="s">
        <v>37</v>
      </c>
      <c r="P97" s="2" t="s">
        <v>20</v>
      </c>
      <c r="Q97" s="1">
        <v>1</v>
      </c>
      <c r="R97" s="1" t="s">
        <v>58</v>
      </c>
    </row>
    <row r="98" spans="1:18" x14ac:dyDescent="0.45">
      <c r="A98" s="1">
        <v>97</v>
      </c>
      <c r="B98" s="1">
        <v>13</v>
      </c>
      <c r="C98" s="1" t="s">
        <v>70</v>
      </c>
      <c r="D98" s="1" t="s">
        <v>70</v>
      </c>
      <c r="F98" s="1">
        <v>1</v>
      </c>
      <c r="G98" s="1">
        <v>14</v>
      </c>
      <c r="H98" s="1">
        <v>15</v>
      </c>
      <c r="I98" s="1">
        <f t="shared" si="9"/>
        <v>-1</v>
      </c>
      <c r="J98" s="1" t="s">
        <v>36</v>
      </c>
      <c r="K98" s="1">
        <f t="shared" si="6"/>
        <v>7.1428571428571432</v>
      </c>
      <c r="L98" s="1" t="str">
        <f t="shared" si="7"/>
        <v>N</v>
      </c>
      <c r="M98" s="1" t="str">
        <f t="shared" si="8"/>
        <v>N</v>
      </c>
      <c r="N98" s="4">
        <f t="shared" ref="N98:N106" si="12">2*365</f>
        <v>730</v>
      </c>
      <c r="O98" s="4" t="s">
        <v>35</v>
      </c>
      <c r="P98" s="2" t="s">
        <v>15</v>
      </c>
      <c r="Q98" s="1">
        <v>1</v>
      </c>
      <c r="R98" s="1" t="s">
        <v>58</v>
      </c>
    </row>
    <row r="99" spans="1:18" x14ac:dyDescent="0.45">
      <c r="A99" s="1">
        <v>98</v>
      </c>
      <c r="B99" s="1">
        <v>13</v>
      </c>
      <c r="C99" s="1" t="s">
        <v>70</v>
      </c>
      <c r="D99" s="1" t="s">
        <v>70</v>
      </c>
      <c r="F99" s="1">
        <v>1</v>
      </c>
      <c r="G99" s="1">
        <v>13.5</v>
      </c>
      <c r="H99" s="1">
        <v>13</v>
      </c>
      <c r="I99" s="1">
        <f t="shared" si="9"/>
        <v>0.5</v>
      </c>
      <c r="J99" s="1" t="s">
        <v>36</v>
      </c>
      <c r="K99" s="1">
        <f t="shared" si="6"/>
        <v>-3.7037037037037037</v>
      </c>
      <c r="L99" s="1" t="str">
        <f t="shared" si="7"/>
        <v>N</v>
      </c>
      <c r="M99" s="1" t="str">
        <f t="shared" si="8"/>
        <v>N</v>
      </c>
      <c r="N99" s="4">
        <f t="shared" si="12"/>
        <v>730</v>
      </c>
      <c r="O99" s="4" t="s">
        <v>35</v>
      </c>
      <c r="P99" s="2" t="s">
        <v>15</v>
      </c>
      <c r="Q99" s="1">
        <v>1</v>
      </c>
      <c r="R99" s="1" t="s">
        <v>58</v>
      </c>
    </row>
    <row r="100" spans="1:18" x14ac:dyDescent="0.45">
      <c r="A100" s="1">
        <v>99</v>
      </c>
      <c r="B100" s="1">
        <v>13</v>
      </c>
      <c r="C100" s="1" t="s">
        <v>70</v>
      </c>
      <c r="D100" s="1" t="s">
        <v>70</v>
      </c>
      <c r="F100" s="1">
        <v>1</v>
      </c>
      <c r="G100" s="1">
        <v>13</v>
      </c>
      <c r="H100" s="1">
        <v>13</v>
      </c>
      <c r="I100" s="1">
        <f t="shared" si="9"/>
        <v>0</v>
      </c>
      <c r="J100" s="1" t="s">
        <v>36</v>
      </c>
      <c r="K100" s="1">
        <f t="shared" si="6"/>
        <v>0</v>
      </c>
      <c r="L100" s="1" t="str">
        <f t="shared" si="7"/>
        <v>N</v>
      </c>
      <c r="M100" s="1" t="str">
        <f t="shared" si="8"/>
        <v>N</v>
      </c>
      <c r="N100" s="4">
        <f t="shared" si="12"/>
        <v>730</v>
      </c>
      <c r="O100" s="4" t="s">
        <v>35</v>
      </c>
      <c r="P100" s="2" t="s">
        <v>15</v>
      </c>
      <c r="Q100" s="1">
        <v>1</v>
      </c>
      <c r="R100" s="1" t="s">
        <v>58</v>
      </c>
    </row>
    <row r="101" spans="1:18" x14ac:dyDescent="0.45">
      <c r="A101" s="1">
        <v>100</v>
      </c>
      <c r="B101" s="1">
        <v>13</v>
      </c>
      <c r="C101" s="1" t="s">
        <v>70</v>
      </c>
      <c r="D101" s="1" t="s">
        <v>70</v>
      </c>
      <c r="F101" s="1">
        <v>1</v>
      </c>
      <c r="G101" s="1">
        <v>13</v>
      </c>
      <c r="H101" s="1">
        <v>12.5</v>
      </c>
      <c r="I101" s="1">
        <f t="shared" si="9"/>
        <v>0.5</v>
      </c>
      <c r="J101" s="1" t="s">
        <v>36</v>
      </c>
      <c r="K101" s="1">
        <f t="shared" si="6"/>
        <v>-3.8461538461538463</v>
      </c>
      <c r="L101" s="1" t="str">
        <f t="shared" si="7"/>
        <v>N</v>
      </c>
      <c r="M101" s="1" t="str">
        <f t="shared" si="8"/>
        <v>N</v>
      </c>
      <c r="N101" s="4">
        <f t="shared" si="12"/>
        <v>730</v>
      </c>
      <c r="O101" s="4" t="s">
        <v>35</v>
      </c>
      <c r="P101" s="2" t="s">
        <v>15</v>
      </c>
      <c r="Q101" s="1">
        <v>1</v>
      </c>
      <c r="R101" s="1" t="s">
        <v>58</v>
      </c>
    </row>
    <row r="102" spans="1:18" x14ac:dyDescent="0.45">
      <c r="A102" s="1">
        <v>101</v>
      </c>
      <c r="B102" s="1">
        <v>13</v>
      </c>
      <c r="C102" s="1" t="s">
        <v>70</v>
      </c>
      <c r="D102" s="1" t="s">
        <v>70</v>
      </c>
      <c r="F102" s="1">
        <v>1</v>
      </c>
      <c r="G102" s="1">
        <v>12.5</v>
      </c>
      <c r="H102" s="1">
        <v>12.5</v>
      </c>
      <c r="I102" s="1">
        <f t="shared" si="9"/>
        <v>0</v>
      </c>
      <c r="J102" s="1" t="s">
        <v>36</v>
      </c>
      <c r="K102" s="1">
        <f t="shared" si="6"/>
        <v>0</v>
      </c>
      <c r="L102" s="1" t="str">
        <f t="shared" si="7"/>
        <v>N</v>
      </c>
      <c r="M102" s="1" t="str">
        <f t="shared" si="8"/>
        <v>N</v>
      </c>
      <c r="N102" s="4">
        <f t="shared" si="12"/>
        <v>730</v>
      </c>
      <c r="O102" s="4" t="s">
        <v>35</v>
      </c>
      <c r="P102" s="2" t="s">
        <v>15</v>
      </c>
      <c r="Q102" s="1">
        <v>1</v>
      </c>
      <c r="R102" s="1" t="s">
        <v>58</v>
      </c>
    </row>
    <row r="103" spans="1:18" x14ac:dyDescent="0.45">
      <c r="A103" s="1">
        <v>102</v>
      </c>
      <c r="B103" s="1">
        <v>13</v>
      </c>
      <c r="C103" s="1" t="s">
        <v>70</v>
      </c>
      <c r="D103" s="1" t="s">
        <v>70</v>
      </c>
      <c r="F103" s="1">
        <v>1</v>
      </c>
      <c r="G103" s="1">
        <v>12</v>
      </c>
      <c r="H103" s="1">
        <v>12</v>
      </c>
      <c r="I103" s="1">
        <f t="shared" si="9"/>
        <v>0</v>
      </c>
      <c r="J103" s="1" t="s">
        <v>37</v>
      </c>
      <c r="K103" s="1">
        <f t="shared" si="6"/>
        <v>0</v>
      </c>
      <c r="L103" s="1" t="str">
        <f t="shared" si="7"/>
        <v>N</v>
      </c>
      <c r="M103" s="1" t="str">
        <f t="shared" si="8"/>
        <v>N</v>
      </c>
      <c r="N103" s="4">
        <f t="shared" si="12"/>
        <v>730</v>
      </c>
      <c r="O103" s="4" t="s">
        <v>35</v>
      </c>
      <c r="P103" s="2" t="s">
        <v>15</v>
      </c>
      <c r="Q103" s="1">
        <v>1</v>
      </c>
      <c r="R103" s="1" t="s">
        <v>58</v>
      </c>
    </row>
    <row r="104" spans="1:18" x14ac:dyDescent="0.45">
      <c r="A104" s="1">
        <v>103</v>
      </c>
      <c r="B104" s="1">
        <v>13</v>
      </c>
      <c r="C104" s="1" t="s">
        <v>70</v>
      </c>
      <c r="D104" s="1" t="s">
        <v>70</v>
      </c>
      <c r="F104" s="1">
        <v>1</v>
      </c>
      <c r="G104" s="1">
        <v>11.5</v>
      </c>
      <c r="H104" s="1">
        <v>11.5</v>
      </c>
      <c r="I104" s="1">
        <f t="shared" si="9"/>
        <v>0</v>
      </c>
      <c r="J104" s="1" t="s">
        <v>37</v>
      </c>
      <c r="K104" s="1">
        <f t="shared" si="6"/>
        <v>0</v>
      </c>
      <c r="L104" s="1" t="str">
        <f t="shared" si="7"/>
        <v>N</v>
      </c>
      <c r="M104" s="1" t="str">
        <f t="shared" si="8"/>
        <v>N</v>
      </c>
      <c r="N104" s="4">
        <f t="shared" si="12"/>
        <v>730</v>
      </c>
      <c r="O104" s="4" t="s">
        <v>35</v>
      </c>
      <c r="P104" s="2" t="s">
        <v>15</v>
      </c>
      <c r="Q104" s="1">
        <v>1</v>
      </c>
      <c r="R104" s="1" t="s">
        <v>58</v>
      </c>
    </row>
    <row r="105" spans="1:18" x14ac:dyDescent="0.45">
      <c r="A105" s="1">
        <v>104</v>
      </c>
      <c r="B105" s="1">
        <v>13</v>
      </c>
      <c r="C105" s="1" t="s">
        <v>70</v>
      </c>
      <c r="D105" s="1" t="s">
        <v>70</v>
      </c>
      <c r="F105" s="1">
        <v>1</v>
      </c>
      <c r="G105" s="1">
        <v>11</v>
      </c>
      <c r="H105" s="1">
        <v>12</v>
      </c>
      <c r="I105" s="1">
        <f t="shared" si="9"/>
        <v>-1</v>
      </c>
      <c r="J105" s="1" t="s">
        <v>37</v>
      </c>
      <c r="K105" s="1">
        <f t="shared" si="6"/>
        <v>9.0909090909090917</v>
      </c>
      <c r="L105" s="1" t="str">
        <f t="shared" si="7"/>
        <v>N</v>
      </c>
      <c r="M105" s="1" t="str">
        <f t="shared" si="8"/>
        <v>N</v>
      </c>
      <c r="N105" s="4">
        <f t="shared" si="12"/>
        <v>730</v>
      </c>
      <c r="O105" s="4" t="s">
        <v>35</v>
      </c>
      <c r="P105" s="2" t="s">
        <v>15</v>
      </c>
      <c r="Q105" s="1">
        <v>1</v>
      </c>
      <c r="R105" s="1" t="s">
        <v>58</v>
      </c>
    </row>
    <row r="106" spans="1:18" x14ac:dyDescent="0.45">
      <c r="A106" s="1">
        <v>105</v>
      </c>
      <c r="B106" s="1">
        <v>13</v>
      </c>
      <c r="C106" s="1" t="s">
        <v>70</v>
      </c>
      <c r="D106" s="1" t="s">
        <v>70</v>
      </c>
      <c r="F106" s="1">
        <v>1</v>
      </c>
      <c r="G106" s="1">
        <v>10</v>
      </c>
      <c r="H106" s="1">
        <v>11</v>
      </c>
      <c r="I106" s="1">
        <f t="shared" si="9"/>
        <v>-1</v>
      </c>
      <c r="J106" s="1" t="s">
        <v>37</v>
      </c>
      <c r="K106" s="1">
        <f t="shared" si="6"/>
        <v>10</v>
      </c>
      <c r="L106" s="1" t="str">
        <f t="shared" si="7"/>
        <v>N</v>
      </c>
      <c r="M106" s="1" t="str">
        <f t="shared" si="8"/>
        <v>N</v>
      </c>
      <c r="N106" s="4">
        <f t="shared" si="12"/>
        <v>730</v>
      </c>
      <c r="O106" s="4" t="s">
        <v>35</v>
      </c>
      <c r="P106" s="2" t="s">
        <v>15</v>
      </c>
      <c r="Q106" s="1">
        <v>1</v>
      </c>
      <c r="R106" s="1" t="s">
        <v>58</v>
      </c>
    </row>
    <row r="107" spans="1:18" x14ac:dyDescent="0.45">
      <c r="A107" s="1">
        <v>106</v>
      </c>
      <c r="B107" s="1">
        <v>14</v>
      </c>
      <c r="C107" s="3" t="s">
        <v>69</v>
      </c>
      <c r="D107" s="3" t="s">
        <v>69</v>
      </c>
      <c r="E107" s="1" t="s">
        <v>16</v>
      </c>
      <c r="F107" s="1">
        <v>2</v>
      </c>
      <c r="G107" s="1">
        <v>21</v>
      </c>
      <c r="H107" s="1">
        <v>21</v>
      </c>
      <c r="I107" s="1">
        <f t="shared" si="9"/>
        <v>0</v>
      </c>
      <c r="J107" s="3" t="s">
        <v>35</v>
      </c>
      <c r="K107" s="1">
        <f t="shared" si="6"/>
        <v>0</v>
      </c>
      <c r="L107" s="1" t="str">
        <f t="shared" si="7"/>
        <v>N</v>
      </c>
      <c r="M107" s="1" t="str">
        <f t="shared" si="8"/>
        <v>N</v>
      </c>
      <c r="N107" s="4">
        <f t="shared" ref="N107:N114" si="13">0.5/24</f>
        <v>2.0833333333333332E-2</v>
      </c>
      <c r="O107" s="4" t="s">
        <v>37</v>
      </c>
      <c r="P107" s="1" t="s">
        <v>54</v>
      </c>
      <c r="Q107" s="1">
        <v>0</v>
      </c>
      <c r="R107" s="1" t="s">
        <v>58</v>
      </c>
    </row>
    <row r="108" spans="1:18" x14ac:dyDescent="0.45">
      <c r="A108" s="1">
        <v>107</v>
      </c>
      <c r="B108" s="1">
        <v>14</v>
      </c>
      <c r="C108" s="3" t="s">
        <v>69</v>
      </c>
      <c r="D108" s="3" t="s">
        <v>69</v>
      </c>
      <c r="E108" s="1" t="s">
        <v>16</v>
      </c>
      <c r="F108" s="1">
        <v>2</v>
      </c>
      <c r="G108" s="1">
        <v>20</v>
      </c>
      <c r="H108" s="1">
        <v>20</v>
      </c>
      <c r="I108" s="1">
        <f t="shared" si="9"/>
        <v>0</v>
      </c>
      <c r="J108" s="3" t="s">
        <v>35</v>
      </c>
      <c r="K108" s="1">
        <f t="shared" si="6"/>
        <v>0</v>
      </c>
      <c r="L108" s="1" t="str">
        <f t="shared" si="7"/>
        <v>N</v>
      </c>
      <c r="M108" s="1" t="str">
        <f t="shared" si="8"/>
        <v>N</v>
      </c>
      <c r="N108" s="4">
        <f t="shared" si="13"/>
        <v>2.0833333333333332E-2</v>
      </c>
      <c r="O108" s="4" t="s">
        <v>37</v>
      </c>
      <c r="P108" s="1" t="s">
        <v>54</v>
      </c>
      <c r="Q108" s="1">
        <v>0</v>
      </c>
      <c r="R108" s="1" t="s">
        <v>58</v>
      </c>
    </row>
    <row r="109" spans="1:18" x14ac:dyDescent="0.45">
      <c r="A109" s="1">
        <v>108</v>
      </c>
      <c r="B109" s="1">
        <v>14</v>
      </c>
      <c r="C109" s="3" t="s">
        <v>69</v>
      </c>
      <c r="D109" s="3" t="s">
        <v>69</v>
      </c>
      <c r="E109" s="1" t="s">
        <v>16</v>
      </c>
      <c r="F109" s="1">
        <v>2</v>
      </c>
      <c r="G109" s="1">
        <v>18</v>
      </c>
      <c r="H109" s="1">
        <v>22</v>
      </c>
      <c r="I109" s="1">
        <f t="shared" si="9"/>
        <v>-4</v>
      </c>
      <c r="J109" s="3" t="s">
        <v>35</v>
      </c>
      <c r="K109" s="1">
        <f t="shared" si="6"/>
        <v>22.222222222222221</v>
      </c>
      <c r="L109" s="1" t="str">
        <f t="shared" si="7"/>
        <v>N</v>
      </c>
      <c r="M109" s="1" t="str">
        <f t="shared" si="8"/>
        <v>N</v>
      </c>
      <c r="N109" s="4">
        <f t="shared" si="13"/>
        <v>2.0833333333333332E-2</v>
      </c>
      <c r="O109" s="4" t="s">
        <v>37</v>
      </c>
      <c r="P109" s="1" t="s">
        <v>54</v>
      </c>
      <c r="Q109" s="1">
        <v>0</v>
      </c>
      <c r="R109" s="1" t="s">
        <v>58</v>
      </c>
    </row>
    <row r="110" spans="1:18" x14ac:dyDescent="0.45">
      <c r="A110" s="1">
        <v>109</v>
      </c>
      <c r="B110" s="1">
        <v>14</v>
      </c>
      <c r="C110" s="3" t="s">
        <v>69</v>
      </c>
      <c r="D110" s="3" t="s">
        <v>69</v>
      </c>
      <c r="E110" s="1" t="s">
        <v>16</v>
      </c>
      <c r="F110" s="1">
        <v>2</v>
      </c>
      <c r="G110" s="1">
        <v>18</v>
      </c>
      <c r="H110" s="1">
        <v>19</v>
      </c>
      <c r="I110" s="1">
        <f t="shared" si="9"/>
        <v>-1</v>
      </c>
      <c r="J110" s="3" t="s">
        <v>35</v>
      </c>
      <c r="K110" s="1">
        <f t="shared" si="6"/>
        <v>5.5555555555555554</v>
      </c>
      <c r="L110" s="1" t="str">
        <f t="shared" si="7"/>
        <v>N</v>
      </c>
      <c r="M110" s="1" t="str">
        <f t="shared" si="8"/>
        <v>N</v>
      </c>
      <c r="N110" s="4">
        <f t="shared" si="13"/>
        <v>2.0833333333333332E-2</v>
      </c>
      <c r="O110" s="4" t="s">
        <v>37</v>
      </c>
      <c r="P110" s="1" t="s">
        <v>54</v>
      </c>
      <c r="Q110" s="1">
        <v>0</v>
      </c>
      <c r="R110" s="1" t="s">
        <v>58</v>
      </c>
    </row>
    <row r="111" spans="1:18" x14ac:dyDescent="0.45">
      <c r="A111" s="1">
        <v>110</v>
      </c>
      <c r="B111" s="1">
        <v>14</v>
      </c>
      <c r="C111" s="3" t="s">
        <v>69</v>
      </c>
      <c r="D111" s="3" t="s">
        <v>69</v>
      </c>
      <c r="E111" s="1" t="s">
        <v>16</v>
      </c>
      <c r="F111" s="1">
        <v>2</v>
      </c>
      <c r="G111" s="1">
        <v>17</v>
      </c>
      <c r="H111" s="1">
        <v>16</v>
      </c>
      <c r="I111" s="1">
        <f t="shared" si="9"/>
        <v>1</v>
      </c>
      <c r="J111" s="3" t="s">
        <v>35</v>
      </c>
      <c r="K111" s="1">
        <f t="shared" si="6"/>
        <v>-5.882352941176471</v>
      </c>
      <c r="L111" s="1" t="str">
        <f t="shared" si="7"/>
        <v>N</v>
      </c>
      <c r="M111" s="1" t="str">
        <f t="shared" si="8"/>
        <v>N</v>
      </c>
      <c r="N111" s="4">
        <f t="shared" si="13"/>
        <v>2.0833333333333332E-2</v>
      </c>
      <c r="O111" s="4" t="s">
        <v>37</v>
      </c>
      <c r="P111" s="1" t="s">
        <v>54</v>
      </c>
      <c r="Q111" s="1">
        <v>0</v>
      </c>
      <c r="R111" s="1" t="s">
        <v>58</v>
      </c>
    </row>
    <row r="112" spans="1:18" x14ac:dyDescent="0.45">
      <c r="A112" s="1">
        <v>111</v>
      </c>
      <c r="B112" s="1">
        <v>14</v>
      </c>
      <c r="C112" s="3" t="s">
        <v>69</v>
      </c>
      <c r="D112" s="3" t="s">
        <v>69</v>
      </c>
      <c r="E112" s="1" t="s">
        <v>16</v>
      </c>
      <c r="F112" s="1">
        <v>2</v>
      </c>
      <c r="G112" s="1">
        <v>11</v>
      </c>
      <c r="H112" s="1">
        <v>11</v>
      </c>
      <c r="I112" s="1">
        <f t="shared" si="9"/>
        <v>0</v>
      </c>
      <c r="J112" s="1" t="s">
        <v>37</v>
      </c>
      <c r="K112" s="1">
        <f t="shared" si="6"/>
        <v>0</v>
      </c>
      <c r="L112" s="1" t="str">
        <f t="shared" si="7"/>
        <v>N</v>
      </c>
      <c r="M112" s="1" t="str">
        <f t="shared" si="8"/>
        <v>N</v>
      </c>
      <c r="N112" s="4">
        <f t="shared" si="13"/>
        <v>2.0833333333333332E-2</v>
      </c>
      <c r="O112" s="4" t="s">
        <v>37</v>
      </c>
      <c r="P112" s="1" t="s">
        <v>54</v>
      </c>
      <c r="Q112" s="1">
        <v>0</v>
      </c>
      <c r="R112" s="1" t="s">
        <v>58</v>
      </c>
    </row>
    <row r="113" spans="1:18" x14ac:dyDescent="0.45">
      <c r="A113" s="1">
        <v>112</v>
      </c>
      <c r="B113" s="1">
        <v>14</v>
      </c>
      <c r="C113" s="3" t="s">
        <v>69</v>
      </c>
      <c r="D113" s="3" t="s">
        <v>69</v>
      </c>
      <c r="E113" s="1" t="s">
        <v>16</v>
      </c>
      <c r="F113" s="1">
        <v>2</v>
      </c>
      <c r="G113" s="1">
        <v>10</v>
      </c>
      <c r="H113" s="1">
        <v>9</v>
      </c>
      <c r="I113" s="1">
        <f t="shared" si="9"/>
        <v>1</v>
      </c>
      <c r="J113" s="1" t="s">
        <v>37</v>
      </c>
      <c r="K113" s="1">
        <f t="shared" si="6"/>
        <v>-10</v>
      </c>
      <c r="L113" s="1" t="str">
        <f t="shared" si="7"/>
        <v>N</v>
      </c>
      <c r="M113" s="1" t="str">
        <f t="shared" si="8"/>
        <v>N</v>
      </c>
      <c r="N113" s="4">
        <f t="shared" si="13"/>
        <v>2.0833333333333332E-2</v>
      </c>
      <c r="O113" s="4" t="s">
        <v>37</v>
      </c>
      <c r="P113" s="1" t="s">
        <v>54</v>
      </c>
      <c r="Q113" s="1">
        <v>0</v>
      </c>
      <c r="R113" s="1" t="s">
        <v>58</v>
      </c>
    </row>
    <row r="114" spans="1:18" x14ac:dyDescent="0.45">
      <c r="A114" s="1">
        <v>113</v>
      </c>
      <c r="B114" s="1">
        <v>14</v>
      </c>
      <c r="C114" s="3" t="s">
        <v>69</v>
      </c>
      <c r="D114" s="3" t="s">
        <v>69</v>
      </c>
      <c r="E114" s="1" t="s">
        <v>16</v>
      </c>
      <c r="F114" s="1">
        <v>2</v>
      </c>
      <c r="G114" s="1">
        <v>7</v>
      </c>
      <c r="H114" s="1">
        <v>6</v>
      </c>
      <c r="I114" s="1">
        <f t="shared" si="9"/>
        <v>1</v>
      </c>
      <c r="J114" s="1" t="s">
        <v>37</v>
      </c>
      <c r="K114" s="1">
        <f t="shared" si="6"/>
        <v>-14.285714285714286</v>
      </c>
      <c r="L114" s="1" t="str">
        <f t="shared" si="7"/>
        <v>R</v>
      </c>
      <c r="M114" s="1" t="str">
        <f t="shared" si="8"/>
        <v>N</v>
      </c>
      <c r="N114" s="4">
        <f t="shared" si="13"/>
        <v>2.0833333333333332E-2</v>
      </c>
      <c r="O114" s="4" t="s">
        <v>37</v>
      </c>
      <c r="P114" s="1" t="s">
        <v>54</v>
      </c>
      <c r="Q114" s="1">
        <v>0</v>
      </c>
      <c r="R114" s="1" t="s">
        <v>58</v>
      </c>
    </row>
    <row r="115" spans="1:18" x14ac:dyDescent="0.45">
      <c r="A115" s="1">
        <v>114</v>
      </c>
      <c r="B115" s="1">
        <v>20</v>
      </c>
      <c r="C115" s="1" t="s">
        <v>68</v>
      </c>
      <c r="D115" s="1" t="s">
        <v>68</v>
      </c>
      <c r="F115" s="1">
        <v>1</v>
      </c>
      <c r="G115" s="1">
        <v>24</v>
      </c>
      <c r="H115" s="1">
        <v>25</v>
      </c>
      <c r="I115" s="1">
        <f t="shared" si="9"/>
        <v>-1</v>
      </c>
      <c r="J115" s="3" t="s">
        <v>35</v>
      </c>
      <c r="K115" s="1">
        <f t="shared" si="6"/>
        <v>4.166666666666667</v>
      </c>
      <c r="L115" s="1" t="str">
        <f t="shared" si="7"/>
        <v>N</v>
      </c>
      <c r="M115" s="1" t="str">
        <f t="shared" si="8"/>
        <v>N</v>
      </c>
      <c r="N115" s="4">
        <v>15</v>
      </c>
      <c r="O115" s="4" t="s">
        <v>36</v>
      </c>
      <c r="P115" s="1" t="s">
        <v>20</v>
      </c>
      <c r="Q115" s="1">
        <v>1</v>
      </c>
      <c r="R115" s="1" t="s">
        <v>58</v>
      </c>
    </row>
    <row r="116" spans="1:18" x14ac:dyDescent="0.45">
      <c r="A116" s="1">
        <v>115</v>
      </c>
      <c r="B116" s="1">
        <v>20</v>
      </c>
      <c r="C116" s="1" t="s">
        <v>68</v>
      </c>
      <c r="D116" s="1" t="s">
        <v>68</v>
      </c>
      <c r="F116" s="1">
        <v>1</v>
      </c>
      <c r="G116" s="1">
        <v>23.5</v>
      </c>
      <c r="H116" s="1">
        <v>22</v>
      </c>
      <c r="I116" s="1">
        <f t="shared" si="9"/>
        <v>1.5</v>
      </c>
      <c r="J116" s="3" t="s">
        <v>35</v>
      </c>
      <c r="K116" s="1">
        <f t="shared" si="6"/>
        <v>-6.3829787234042552</v>
      </c>
      <c r="L116" s="1" t="str">
        <f t="shared" si="7"/>
        <v>N</v>
      </c>
      <c r="M116" s="1" t="str">
        <f t="shared" si="8"/>
        <v>N</v>
      </c>
      <c r="N116" s="4">
        <v>15</v>
      </c>
      <c r="O116" s="4" t="s">
        <v>36</v>
      </c>
      <c r="P116" s="1" t="s">
        <v>20</v>
      </c>
      <c r="Q116" s="1">
        <v>1</v>
      </c>
      <c r="R116" s="1" t="s">
        <v>58</v>
      </c>
    </row>
    <row r="117" spans="1:18" x14ac:dyDescent="0.45">
      <c r="A117" s="1">
        <v>116</v>
      </c>
      <c r="B117" s="1">
        <v>20</v>
      </c>
      <c r="C117" s="1" t="s">
        <v>68</v>
      </c>
      <c r="D117" s="1" t="s">
        <v>68</v>
      </c>
      <c r="F117" s="1">
        <v>1</v>
      </c>
      <c r="G117" s="1">
        <v>22.5</v>
      </c>
      <c r="H117" s="1">
        <v>21.5</v>
      </c>
      <c r="I117" s="1">
        <f t="shared" si="9"/>
        <v>1</v>
      </c>
      <c r="J117" s="3" t="s">
        <v>35</v>
      </c>
      <c r="K117" s="1">
        <f t="shared" si="6"/>
        <v>-4.4444444444444446</v>
      </c>
      <c r="L117" s="1" t="str">
        <f t="shared" si="7"/>
        <v>N</v>
      </c>
      <c r="M117" s="1" t="str">
        <f t="shared" si="8"/>
        <v>N</v>
      </c>
      <c r="N117" s="4">
        <v>15</v>
      </c>
      <c r="O117" s="4" t="s">
        <v>36</v>
      </c>
      <c r="P117" s="1" t="s">
        <v>20</v>
      </c>
      <c r="Q117" s="1">
        <v>1</v>
      </c>
      <c r="R117" s="1" t="s">
        <v>58</v>
      </c>
    </row>
    <row r="118" spans="1:18" x14ac:dyDescent="0.45">
      <c r="A118" s="1">
        <v>117</v>
      </c>
      <c r="B118" s="1">
        <v>20</v>
      </c>
      <c r="C118" s="1" t="s">
        <v>68</v>
      </c>
      <c r="D118" s="1" t="s">
        <v>68</v>
      </c>
      <c r="F118" s="1">
        <v>1</v>
      </c>
      <c r="G118" s="1">
        <v>22.5</v>
      </c>
      <c r="H118" s="1">
        <v>21.5</v>
      </c>
      <c r="I118" s="1">
        <f t="shared" si="9"/>
        <v>1</v>
      </c>
      <c r="J118" s="3" t="s">
        <v>35</v>
      </c>
      <c r="K118" s="1">
        <f t="shared" si="6"/>
        <v>-4.4444444444444446</v>
      </c>
      <c r="L118" s="1" t="str">
        <f t="shared" si="7"/>
        <v>N</v>
      </c>
      <c r="M118" s="1" t="str">
        <f t="shared" si="8"/>
        <v>N</v>
      </c>
      <c r="N118" s="4">
        <v>15</v>
      </c>
      <c r="O118" s="4" t="s">
        <v>36</v>
      </c>
      <c r="P118" s="1" t="s">
        <v>20</v>
      </c>
      <c r="Q118" s="1">
        <v>1</v>
      </c>
      <c r="R118" s="1" t="s">
        <v>58</v>
      </c>
    </row>
    <row r="119" spans="1:18" x14ac:dyDescent="0.45">
      <c r="A119" s="1">
        <v>118</v>
      </c>
      <c r="B119" s="1">
        <v>20</v>
      </c>
      <c r="C119" s="1" t="s">
        <v>68</v>
      </c>
      <c r="D119" s="1" t="s">
        <v>68</v>
      </c>
      <c r="F119" s="1">
        <v>1</v>
      </c>
      <c r="G119" s="1">
        <v>20</v>
      </c>
      <c r="H119" s="1">
        <v>18.5</v>
      </c>
      <c r="I119" s="1">
        <f t="shared" si="9"/>
        <v>1.5</v>
      </c>
      <c r="J119" s="3" t="s">
        <v>35</v>
      </c>
      <c r="K119" s="1">
        <f t="shared" si="6"/>
        <v>-7.5</v>
      </c>
      <c r="L119" s="1" t="str">
        <f t="shared" si="7"/>
        <v>N</v>
      </c>
      <c r="M119" s="1" t="str">
        <f t="shared" si="8"/>
        <v>N</v>
      </c>
      <c r="N119" s="4">
        <v>15</v>
      </c>
      <c r="O119" s="4" t="s">
        <v>36</v>
      </c>
      <c r="P119" s="1" t="s">
        <v>20</v>
      </c>
      <c r="Q119" s="1">
        <v>1</v>
      </c>
      <c r="R119" s="1" t="s">
        <v>58</v>
      </c>
    </row>
    <row r="120" spans="1:18" x14ac:dyDescent="0.45">
      <c r="A120" s="1">
        <v>119</v>
      </c>
      <c r="B120" s="1">
        <v>20</v>
      </c>
      <c r="C120" s="1" t="s">
        <v>68</v>
      </c>
      <c r="D120" s="1" t="s">
        <v>68</v>
      </c>
      <c r="F120" s="1">
        <v>1</v>
      </c>
      <c r="G120" s="1">
        <v>19</v>
      </c>
      <c r="H120" s="1">
        <v>16</v>
      </c>
      <c r="I120" s="1">
        <f t="shared" si="9"/>
        <v>3</v>
      </c>
      <c r="J120" s="3" t="s">
        <v>35</v>
      </c>
      <c r="K120" s="1">
        <f t="shared" si="6"/>
        <v>-15.789473684210526</v>
      </c>
      <c r="L120" s="1" t="str">
        <f t="shared" si="7"/>
        <v>R</v>
      </c>
      <c r="M120" s="1" t="str">
        <f t="shared" si="8"/>
        <v>N</v>
      </c>
      <c r="N120" s="4">
        <v>15</v>
      </c>
      <c r="O120" s="4" t="s">
        <v>36</v>
      </c>
      <c r="P120" s="1" t="s">
        <v>20</v>
      </c>
      <c r="Q120" s="1">
        <v>1</v>
      </c>
      <c r="R120" s="1" t="s">
        <v>58</v>
      </c>
    </row>
    <row r="121" spans="1:18" x14ac:dyDescent="0.45">
      <c r="A121" s="1">
        <v>120</v>
      </c>
      <c r="B121" s="1">
        <v>20</v>
      </c>
      <c r="C121" s="1" t="s">
        <v>68</v>
      </c>
      <c r="D121" s="1" t="s">
        <v>68</v>
      </c>
      <c r="F121" s="1">
        <v>1</v>
      </c>
      <c r="G121" s="1">
        <v>18</v>
      </c>
      <c r="H121" s="1">
        <v>17</v>
      </c>
      <c r="I121" s="1">
        <f t="shared" si="9"/>
        <v>1</v>
      </c>
      <c r="J121" s="3" t="s">
        <v>35</v>
      </c>
      <c r="K121" s="1">
        <f t="shared" si="6"/>
        <v>-5.5555555555555554</v>
      </c>
      <c r="L121" s="1" t="str">
        <f t="shared" si="7"/>
        <v>N</v>
      </c>
      <c r="M121" s="1" t="str">
        <f t="shared" si="8"/>
        <v>N</v>
      </c>
      <c r="N121" s="4">
        <v>15</v>
      </c>
      <c r="O121" s="4" t="s">
        <v>36</v>
      </c>
      <c r="P121" s="1" t="s">
        <v>20</v>
      </c>
      <c r="Q121" s="1">
        <v>1</v>
      </c>
      <c r="R121" s="1" t="s">
        <v>58</v>
      </c>
    </row>
    <row r="122" spans="1:18" x14ac:dyDescent="0.45">
      <c r="A122" s="1">
        <v>121</v>
      </c>
      <c r="B122" s="1">
        <v>20</v>
      </c>
      <c r="C122" s="1" t="s">
        <v>68</v>
      </c>
      <c r="D122" s="1" t="s">
        <v>68</v>
      </c>
      <c r="F122" s="1">
        <v>1</v>
      </c>
      <c r="G122" s="1">
        <v>18</v>
      </c>
      <c r="H122" s="1">
        <v>16</v>
      </c>
      <c r="I122" s="1">
        <f t="shared" si="9"/>
        <v>2</v>
      </c>
      <c r="J122" s="3" t="s">
        <v>35</v>
      </c>
      <c r="K122" s="1">
        <f t="shared" si="6"/>
        <v>-11.111111111111111</v>
      </c>
      <c r="L122" s="1" t="str">
        <f t="shared" si="7"/>
        <v>R</v>
      </c>
      <c r="M122" s="1" t="str">
        <f t="shared" si="8"/>
        <v>N</v>
      </c>
      <c r="N122" s="4">
        <v>15</v>
      </c>
      <c r="O122" s="4" t="s">
        <v>36</v>
      </c>
      <c r="P122" s="1" t="s">
        <v>20</v>
      </c>
      <c r="Q122" s="1">
        <v>1</v>
      </c>
      <c r="R122" s="1" t="s">
        <v>58</v>
      </c>
    </row>
    <row r="123" spans="1:18" x14ac:dyDescent="0.45">
      <c r="A123" s="1">
        <v>122</v>
      </c>
      <c r="B123" s="1">
        <v>20</v>
      </c>
      <c r="C123" s="1" t="s">
        <v>68</v>
      </c>
      <c r="D123" s="1" t="s">
        <v>68</v>
      </c>
      <c r="F123" s="1">
        <v>1</v>
      </c>
      <c r="G123" s="1">
        <v>17</v>
      </c>
      <c r="H123" s="1">
        <v>17</v>
      </c>
      <c r="I123" s="1">
        <f t="shared" si="9"/>
        <v>0</v>
      </c>
      <c r="J123" s="3" t="s">
        <v>35</v>
      </c>
      <c r="K123" s="1">
        <f t="shared" ref="K123:K171" si="14">(H123-G123)*100/G123</f>
        <v>0</v>
      </c>
      <c r="L123" s="1" t="str">
        <f t="shared" ref="L123:L171" si="15">IF(K123&lt;-10,"R","N")</f>
        <v>N</v>
      </c>
      <c r="M123" s="1" t="str">
        <f t="shared" ref="M123:M171" si="16">IF(K123&lt;-20,"R","N")</f>
        <v>N</v>
      </c>
      <c r="N123" s="4">
        <v>15</v>
      </c>
      <c r="O123" s="4" t="s">
        <v>36</v>
      </c>
      <c r="P123" s="1" t="s">
        <v>20</v>
      </c>
      <c r="Q123" s="1">
        <v>1</v>
      </c>
      <c r="R123" s="1" t="s">
        <v>58</v>
      </c>
    </row>
    <row r="124" spans="1:18" x14ac:dyDescent="0.45">
      <c r="A124" s="1">
        <v>123</v>
      </c>
      <c r="B124" s="1">
        <v>20</v>
      </c>
      <c r="C124" s="1" t="s">
        <v>68</v>
      </c>
      <c r="D124" s="1" t="s">
        <v>68</v>
      </c>
      <c r="F124" s="1">
        <v>1</v>
      </c>
      <c r="G124" s="1">
        <v>17</v>
      </c>
      <c r="H124" s="1">
        <v>15.5</v>
      </c>
      <c r="I124" s="1">
        <f t="shared" ref="I124:I125" si="17">G124-H124</f>
        <v>1.5</v>
      </c>
      <c r="J124" s="3" t="s">
        <v>35</v>
      </c>
      <c r="K124" s="1">
        <f t="shared" si="14"/>
        <v>-8.8235294117647065</v>
      </c>
      <c r="L124" s="1" t="str">
        <f t="shared" si="15"/>
        <v>N</v>
      </c>
      <c r="M124" s="1" t="str">
        <f t="shared" si="16"/>
        <v>N</v>
      </c>
      <c r="N124" s="4">
        <v>15</v>
      </c>
      <c r="O124" s="4" t="s">
        <v>36</v>
      </c>
      <c r="P124" s="1" t="s">
        <v>20</v>
      </c>
      <c r="Q124" s="1">
        <v>1</v>
      </c>
      <c r="R124" s="1" t="s">
        <v>58</v>
      </c>
    </row>
    <row r="125" spans="1:18" x14ac:dyDescent="0.45">
      <c r="A125" s="1">
        <v>124</v>
      </c>
      <c r="B125" s="1">
        <v>20</v>
      </c>
      <c r="C125" s="1" t="s">
        <v>68</v>
      </c>
      <c r="D125" s="1" t="s">
        <v>68</v>
      </c>
      <c r="F125" s="1">
        <v>1</v>
      </c>
      <c r="G125" s="1">
        <v>16</v>
      </c>
      <c r="H125" s="1">
        <v>18.5</v>
      </c>
      <c r="I125" s="1">
        <f t="shared" si="17"/>
        <v>-2.5</v>
      </c>
      <c r="J125" s="3" t="s">
        <v>35</v>
      </c>
      <c r="K125" s="1">
        <f t="shared" si="14"/>
        <v>15.625</v>
      </c>
      <c r="L125" s="1" t="str">
        <f t="shared" si="15"/>
        <v>N</v>
      </c>
      <c r="M125" s="1" t="str">
        <f t="shared" si="16"/>
        <v>N</v>
      </c>
      <c r="N125" s="4">
        <v>15</v>
      </c>
      <c r="O125" s="4" t="s">
        <v>36</v>
      </c>
      <c r="P125" s="1" t="s">
        <v>20</v>
      </c>
      <c r="Q125" s="1">
        <v>1</v>
      </c>
      <c r="R125" s="1" t="s">
        <v>58</v>
      </c>
    </row>
    <row r="126" spans="1:18" x14ac:dyDescent="0.45">
      <c r="A126" s="1">
        <v>125</v>
      </c>
      <c r="B126" s="1">
        <v>20</v>
      </c>
      <c r="C126" s="1" t="s">
        <v>68</v>
      </c>
      <c r="D126" s="1" t="s">
        <v>68</v>
      </c>
      <c r="F126" s="1">
        <v>1</v>
      </c>
      <c r="G126" s="1">
        <v>14</v>
      </c>
      <c r="H126" s="1">
        <v>13</v>
      </c>
      <c r="I126" s="1">
        <f t="shared" ref="I126:I171" si="18">G126-H126</f>
        <v>1</v>
      </c>
      <c r="J126" s="1" t="s">
        <v>36</v>
      </c>
      <c r="K126" s="1">
        <f t="shared" si="14"/>
        <v>-7.1428571428571432</v>
      </c>
      <c r="L126" s="1" t="str">
        <f t="shared" si="15"/>
        <v>N</v>
      </c>
      <c r="M126" s="1" t="str">
        <f t="shared" si="16"/>
        <v>N</v>
      </c>
      <c r="N126" s="4">
        <v>15</v>
      </c>
      <c r="O126" s="4" t="s">
        <v>36</v>
      </c>
      <c r="P126" s="1" t="s">
        <v>20</v>
      </c>
      <c r="Q126" s="1">
        <v>1</v>
      </c>
      <c r="R126" s="1" t="s">
        <v>58</v>
      </c>
    </row>
    <row r="127" spans="1:18" x14ac:dyDescent="0.45">
      <c r="A127" s="1">
        <v>126</v>
      </c>
      <c r="B127" s="1">
        <v>20</v>
      </c>
      <c r="C127" s="1" t="s">
        <v>68</v>
      </c>
      <c r="D127" s="1" t="s">
        <v>68</v>
      </c>
      <c r="F127" s="1">
        <v>1</v>
      </c>
      <c r="G127" s="1">
        <v>13.5</v>
      </c>
      <c r="H127" s="1">
        <v>13.5</v>
      </c>
      <c r="I127" s="1">
        <f t="shared" si="18"/>
        <v>0</v>
      </c>
      <c r="J127" s="1" t="s">
        <v>36</v>
      </c>
      <c r="K127" s="1">
        <f t="shared" si="14"/>
        <v>0</v>
      </c>
      <c r="L127" s="1" t="str">
        <f t="shared" si="15"/>
        <v>N</v>
      </c>
      <c r="M127" s="1" t="str">
        <f t="shared" si="16"/>
        <v>N</v>
      </c>
      <c r="N127" s="4">
        <v>15</v>
      </c>
      <c r="O127" s="4" t="s">
        <v>36</v>
      </c>
      <c r="P127" s="1" t="s">
        <v>20</v>
      </c>
      <c r="Q127" s="1">
        <v>1</v>
      </c>
      <c r="R127" s="1" t="s">
        <v>58</v>
      </c>
    </row>
    <row r="128" spans="1:18" x14ac:dyDescent="0.45">
      <c r="A128" s="1">
        <v>127</v>
      </c>
      <c r="B128" s="1">
        <v>20</v>
      </c>
      <c r="C128" s="1" t="s">
        <v>68</v>
      </c>
      <c r="D128" s="1" t="s">
        <v>68</v>
      </c>
      <c r="F128" s="1">
        <v>1</v>
      </c>
      <c r="G128" s="1">
        <v>13</v>
      </c>
      <c r="H128" s="1">
        <v>13.5</v>
      </c>
      <c r="I128" s="1">
        <f t="shared" si="18"/>
        <v>-0.5</v>
      </c>
      <c r="J128" s="1" t="s">
        <v>36</v>
      </c>
      <c r="K128" s="1">
        <f t="shared" si="14"/>
        <v>3.8461538461538463</v>
      </c>
      <c r="L128" s="1" t="str">
        <f t="shared" si="15"/>
        <v>N</v>
      </c>
      <c r="M128" s="1" t="str">
        <f t="shared" si="16"/>
        <v>N</v>
      </c>
      <c r="N128" s="4">
        <v>15</v>
      </c>
      <c r="O128" s="4" t="s">
        <v>36</v>
      </c>
      <c r="P128" s="1" t="s">
        <v>20</v>
      </c>
      <c r="Q128" s="1">
        <v>1</v>
      </c>
      <c r="R128" s="1" t="s">
        <v>58</v>
      </c>
    </row>
    <row r="129" spans="1:18" x14ac:dyDescent="0.45">
      <c r="A129" s="1">
        <v>128</v>
      </c>
      <c r="B129" s="1">
        <v>20</v>
      </c>
      <c r="C129" s="1" t="s">
        <v>68</v>
      </c>
      <c r="D129" s="1" t="s">
        <v>68</v>
      </c>
      <c r="F129" s="1">
        <v>1</v>
      </c>
      <c r="G129" s="1">
        <v>13</v>
      </c>
      <c r="H129" s="1">
        <v>11.5</v>
      </c>
      <c r="I129" s="1">
        <f t="shared" si="18"/>
        <v>1.5</v>
      </c>
      <c r="J129" s="1" t="s">
        <v>36</v>
      </c>
      <c r="K129" s="1">
        <f t="shared" si="14"/>
        <v>-11.538461538461538</v>
      </c>
      <c r="L129" s="1" t="str">
        <f t="shared" si="15"/>
        <v>R</v>
      </c>
      <c r="M129" s="1" t="str">
        <f t="shared" si="16"/>
        <v>N</v>
      </c>
      <c r="N129" s="4">
        <v>15</v>
      </c>
      <c r="O129" s="4" t="s">
        <v>36</v>
      </c>
      <c r="P129" s="1" t="s">
        <v>20</v>
      </c>
      <c r="Q129" s="1">
        <v>1</v>
      </c>
      <c r="R129" s="1" t="s">
        <v>58</v>
      </c>
    </row>
    <row r="130" spans="1:18" x14ac:dyDescent="0.45">
      <c r="A130" s="1">
        <v>129</v>
      </c>
      <c r="B130" s="1">
        <v>20</v>
      </c>
      <c r="C130" s="1" t="s">
        <v>68</v>
      </c>
      <c r="D130" s="1" t="s">
        <v>68</v>
      </c>
      <c r="F130" s="1">
        <v>1</v>
      </c>
      <c r="G130" s="1">
        <v>12.5</v>
      </c>
      <c r="H130" s="1">
        <v>11.5</v>
      </c>
      <c r="I130" s="1">
        <f t="shared" si="18"/>
        <v>1</v>
      </c>
      <c r="J130" s="1" t="s">
        <v>36</v>
      </c>
      <c r="K130" s="1">
        <f t="shared" si="14"/>
        <v>-8</v>
      </c>
      <c r="L130" s="1" t="str">
        <f t="shared" si="15"/>
        <v>N</v>
      </c>
      <c r="M130" s="1" t="str">
        <f t="shared" si="16"/>
        <v>N</v>
      </c>
      <c r="N130" s="4">
        <v>15</v>
      </c>
      <c r="O130" s="4" t="s">
        <v>36</v>
      </c>
      <c r="P130" s="1" t="s">
        <v>20</v>
      </c>
      <c r="Q130" s="1">
        <v>1</v>
      </c>
      <c r="R130" s="1" t="s">
        <v>58</v>
      </c>
    </row>
    <row r="131" spans="1:18" x14ac:dyDescent="0.45">
      <c r="A131" s="1">
        <v>130</v>
      </c>
      <c r="B131" s="1">
        <v>20</v>
      </c>
      <c r="C131" s="1" t="s">
        <v>68</v>
      </c>
      <c r="D131" s="1" t="s">
        <v>68</v>
      </c>
      <c r="F131" s="1">
        <v>1</v>
      </c>
      <c r="G131" s="1">
        <v>11</v>
      </c>
      <c r="H131" s="1">
        <v>13.5</v>
      </c>
      <c r="I131" s="1">
        <f t="shared" si="18"/>
        <v>-2.5</v>
      </c>
      <c r="J131" s="1" t="s">
        <v>37</v>
      </c>
      <c r="K131" s="1">
        <f t="shared" si="14"/>
        <v>22.727272727272727</v>
      </c>
      <c r="L131" s="1" t="str">
        <f t="shared" si="15"/>
        <v>N</v>
      </c>
      <c r="M131" s="1" t="str">
        <f t="shared" si="16"/>
        <v>N</v>
      </c>
      <c r="N131" s="4">
        <v>15</v>
      </c>
      <c r="O131" s="4" t="s">
        <v>36</v>
      </c>
      <c r="P131" s="1" t="s">
        <v>20</v>
      </c>
      <c r="Q131" s="1">
        <v>1</v>
      </c>
      <c r="R131" s="1" t="s">
        <v>58</v>
      </c>
    </row>
    <row r="132" spans="1:18" x14ac:dyDescent="0.45">
      <c r="A132" s="1">
        <v>131</v>
      </c>
      <c r="B132" s="1">
        <v>20</v>
      </c>
      <c r="C132" s="1" t="s">
        <v>68</v>
      </c>
      <c r="D132" s="1" t="s">
        <v>68</v>
      </c>
      <c r="F132" s="1">
        <v>1</v>
      </c>
      <c r="G132" s="1">
        <v>11</v>
      </c>
      <c r="H132" s="1">
        <v>10.5</v>
      </c>
      <c r="I132" s="1">
        <f t="shared" si="18"/>
        <v>0.5</v>
      </c>
      <c r="J132" s="1" t="s">
        <v>37</v>
      </c>
      <c r="K132" s="1">
        <f t="shared" si="14"/>
        <v>-4.5454545454545459</v>
      </c>
      <c r="L132" s="1" t="str">
        <f t="shared" si="15"/>
        <v>N</v>
      </c>
      <c r="M132" s="1" t="str">
        <f t="shared" si="16"/>
        <v>N</v>
      </c>
      <c r="N132" s="4">
        <v>15</v>
      </c>
      <c r="O132" s="4" t="s">
        <v>36</v>
      </c>
      <c r="P132" s="1" t="s">
        <v>20</v>
      </c>
      <c r="Q132" s="1">
        <v>1</v>
      </c>
      <c r="R132" s="1" t="s">
        <v>58</v>
      </c>
    </row>
    <row r="133" spans="1:18" x14ac:dyDescent="0.45">
      <c r="A133" s="1">
        <v>132</v>
      </c>
      <c r="B133" s="1">
        <v>20</v>
      </c>
      <c r="C133" s="1" t="s">
        <v>68</v>
      </c>
      <c r="D133" s="1" t="s">
        <v>68</v>
      </c>
      <c r="F133" s="1">
        <v>1</v>
      </c>
      <c r="G133" s="1">
        <v>11</v>
      </c>
      <c r="H133" s="1">
        <v>10.5</v>
      </c>
      <c r="I133" s="1">
        <f t="shared" si="18"/>
        <v>0.5</v>
      </c>
      <c r="J133" s="1" t="s">
        <v>37</v>
      </c>
      <c r="K133" s="1">
        <f t="shared" si="14"/>
        <v>-4.5454545454545459</v>
      </c>
      <c r="L133" s="1" t="str">
        <f t="shared" si="15"/>
        <v>N</v>
      </c>
      <c r="M133" s="1" t="str">
        <f t="shared" si="16"/>
        <v>N</v>
      </c>
      <c r="N133" s="4">
        <v>15</v>
      </c>
      <c r="O133" s="4" t="s">
        <v>36</v>
      </c>
      <c r="P133" s="1" t="s">
        <v>20</v>
      </c>
      <c r="Q133" s="1">
        <v>1</v>
      </c>
      <c r="R133" s="1" t="s">
        <v>58</v>
      </c>
    </row>
    <row r="134" spans="1:18" x14ac:dyDescent="0.45">
      <c r="A134" s="1">
        <v>133</v>
      </c>
      <c r="B134" s="1">
        <v>20</v>
      </c>
      <c r="C134" s="1" t="s">
        <v>68</v>
      </c>
      <c r="D134" s="1" t="s">
        <v>68</v>
      </c>
      <c r="F134" s="1">
        <v>1</v>
      </c>
      <c r="G134" s="1">
        <v>10</v>
      </c>
      <c r="H134" s="1">
        <v>10</v>
      </c>
      <c r="I134" s="1">
        <f t="shared" si="18"/>
        <v>0</v>
      </c>
      <c r="J134" s="1" t="s">
        <v>37</v>
      </c>
      <c r="K134" s="1">
        <f t="shared" si="14"/>
        <v>0</v>
      </c>
      <c r="L134" s="1" t="str">
        <f t="shared" si="15"/>
        <v>N</v>
      </c>
      <c r="M134" s="1" t="str">
        <f t="shared" si="16"/>
        <v>N</v>
      </c>
      <c r="N134" s="4">
        <v>15</v>
      </c>
      <c r="O134" s="4" t="s">
        <v>36</v>
      </c>
      <c r="P134" s="1" t="s">
        <v>20</v>
      </c>
      <c r="Q134" s="1">
        <v>1</v>
      </c>
      <c r="R134" s="1" t="s">
        <v>58</v>
      </c>
    </row>
    <row r="135" spans="1:18" x14ac:dyDescent="0.45">
      <c r="A135" s="1">
        <v>134</v>
      </c>
      <c r="B135" s="1">
        <v>20</v>
      </c>
      <c r="C135" s="1" t="s">
        <v>68</v>
      </c>
      <c r="D135" s="1" t="s">
        <v>68</v>
      </c>
      <c r="F135" s="1">
        <v>1</v>
      </c>
      <c r="G135" s="1">
        <v>10</v>
      </c>
      <c r="H135" s="1">
        <v>9.5</v>
      </c>
      <c r="I135" s="1">
        <f t="shared" si="18"/>
        <v>0.5</v>
      </c>
      <c r="J135" s="1" t="s">
        <v>37</v>
      </c>
      <c r="K135" s="1">
        <f t="shared" si="14"/>
        <v>-5</v>
      </c>
      <c r="L135" s="1" t="str">
        <f t="shared" si="15"/>
        <v>N</v>
      </c>
      <c r="M135" s="1" t="str">
        <f t="shared" si="16"/>
        <v>N</v>
      </c>
      <c r="N135" s="4">
        <v>15</v>
      </c>
      <c r="O135" s="4" t="s">
        <v>36</v>
      </c>
      <c r="P135" s="1" t="s">
        <v>20</v>
      </c>
      <c r="Q135" s="1">
        <v>1</v>
      </c>
      <c r="R135" s="1" t="s">
        <v>58</v>
      </c>
    </row>
    <row r="136" spans="1:18" x14ac:dyDescent="0.45">
      <c r="A136" s="1">
        <v>135</v>
      </c>
      <c r="B136" s="1">
        <v>22</v>
      </c>
      <c r="C136" s="1" t="s">
        <v>53</v>
      </c>
      <c r="D136" s="1" t="s">
        <v>53</v>
      </c>
      <c r="F136" s="1">
        <v>2</v>
      </c>
      <c r="G136" s="1">
        <v>24.5</v>
      </c>
      <c r="H136" s="1">
        <v>22.5</v>
      </c>
      <c r="I136" s="1">
        <f t="shared" si="18"/>
        <v>2</v>
      </c>
      <c r="J136" s="3" t="s">
        <v>35</v>
      </c>
      <c r="K136" s="1">
        <f t="shared" si="14"/>
        <v>-8.1632653061224492</v>
      </c>
      <c r="L136" s="1" t="str">
        <f t="shared" si="15"/>
        <v>N</v>
      </c>
      <c r="M136" s="1" t="str">
        <f t="shared" si="16"/>
        <v>N</v>
      </c>
      <c r="N136" s="4">
        <v>7</v>
      </c>
      <c r="O136" s="4" t="s">
        <v>37</v>
      </c>
      <c r="P136" s="1" t="s">
        <v>15</v>
      </c>
      <c r="Q136" s="1">
        <v>0</v>
      </c>
      <c r="R136" s="3" t="s">
        <v>58</v>
      </c>
    </row>
    <row r="137" spans="1:18" x14ac:dyDescent="0.45">
      <c r="A137" s="1">
        <v>136</v>
      </c>
      <c r="B137" s="1">
        <v>22</v>
      </c>
      <c r="C137" s="1" t="s">
        <v>53</v>
      </c>
      <c r="D137" s="1" t="s">
        <v>53</v>
      </c>
      <c r="F137" s="1">
        <v>2</v>
      </c>
      <c r="G137" s="1">
        <v>23.5</v>
      </c>
      <c r="H137" s="1">
        <v>21.5</v>
      </c>
      <c r="I137" s="1">
        <f t="shared" si="18"/>
        <v>2</v>
      </c>
      <c r="J137" s="3" t="s">
        <v>35</v>
      </c>
      <c r="K137" s="1">
        <f t="shared" si="14"/>
        <v>-8.5106382978723403</v>
      </c>
      <c r="L137" s="1" t="str">
        <f t="shared" si="15"/>
        <v>N</v>
      </c>
      <c r="M137" s="1" t="str">
        <f t="shared" si="16"/>
        <v>N</v>
      </c>
      <c r="N137" s="4">
        <v>7</v>
      </c>
      <c r="O137" s="4" t="s">
        <v>37</v>
      </c>
      <c r="P137" s="1" t="s">
        <v>15</v>
      </c>
      <c r="Q137" s="1">
        <v>0</v>
      </c>
      <c r="R137" s="3" t="s">
        <v>58</v>
      </c>
    </row>
    <row r="138" spans="1:18" x14ac:dyDescent="0.45">
      <c r="A138" s="1">
        <v>137</v>
      </c>
      <c r="B138" s="1">
        <v>22</v>
      </c>
      <c r="C138" s="1" t="s">
        <v>53</v>
      </c>
      <c r="D138" s="1" t="s">
        <v>53</v>
      </c>
      <c r="F138" s="1">
        <v>2</v>
      </c>
      <c r="G138" s="1">
        <v>23</v>
      </c>
      <c r="H138" s="1">
        <v>21</v>
      </c>
      <c r="I138" s="1">
        <f t="shared" si="18"/>
        <v>2</v>
      </c>
      <c r="J138" s="3" t="s">
        <v>35</v>
      </c>
      <c r="K138" s="1">
        <f t="shared" si="14"/>
        <v>-8.695652173913043</v>
      </c>
      <c r="L138" s="1" t="str">
        <f t="shared" si="15"/>
        <v>N</v>
      </c>
      <c r="M138" s="1" t="str">
        <f t="shared" si="16"/>
        <v>N</v>
      </c>
      <c r="N138" s="4">
        <v>7</v>
      </c>
      <c r="O138" s="4" t="s">
        <v>37</v>
      </c>
      <c r="P138" s="1" t="s">
        <v>15</v>
      </c>
      <c r="Q138" s="1">
        <v>0</v>
      </c>
      <c r="R138" s="3" t="s">
        <v>58</v>
      </c>
    </row>
    <row r="139" spans="1:18" x14ac:dyDescent="0.45">
      <c r="A139" s="1">
        <v>138</v>
      </c>
      <c r="B139" s="1">
        <v>22</v>
      </c>
      <c r="C139" s="1" t="s">
        <v>53</v>
      </c>
      <c r="D139" s="1" t="s">
        <v>53</v>
      </c>
      <c r="F139" s="1">
        <v>2</v>
      </c>
      <c r="G139" s="1">
        <v>22</v>
      </c>
      <c r="H139" s="1">
        <v>14</v>
      </c>
      <c r="I139" s="1">
        <f t="shared" si="18"/>
        <v>8</v>
      </c>
      <c r="J139" s="3" t="s">
        <v>35</v>
      </c>
      <c r="K139" s="1">
        <f t="shared" si="14"/>
        <v>-36.363636363636367</v>
      </c>
      <c r="L139" s="1" t="str">
        <f t="shared" si="15"/>
        <v>R</v>
      </c>
      <c r="M139" s="1" t="str">
        <f t="shared" si="16"/>
        <v>R</v>
      </c>
      <c r="N139" s="4">
        <v>7</v>
      </c>
      <c r="O139" s="4" t="s">
        <v>37</v>
      </c>
      <c r="P139" s="1" t="s">
        <v>15</v>
      </c>
      <c r="Q139" s="1">
        <v>0</v>
      </c>
      <c r="R139" s="3" t="s">
        <v>58</v>
      </c>
    </row>
    <row r="140" spans="1:18" x14ac:dyDescent="0.45">
      <c r="A140" s="1">
        <v>139</v>
      </c>
      <c r="B140" s="1">
        <v>22</v>
      </c>
      <c r="C140" s="1" t="s">
        <v>53</v>
      </c>
      <c r="D140" s="1" t="s">
        <v>53</v>
      </c>
      <c r="F140" s="1">
        <v>2</v>
      </c>
      <c r="G140" s="1">
        <v>20</v>
      </c>
      <c r="H140" s="1">
        <v>25</v>
      </c>
      <c r="I140" s="1">
        <f t="shared" si="18"/>
        <v>-5</v>
      </c>
      <c r="J140" s="3" t="s">
        <v>35</v>
      </c>
      <c r="K140" s="1">
        <f t="shared" si="14"/>
        <v>25</v>
      </c>
      <c r="L140" s="1" t="str">
        <f t="shared" si="15"/>
        <v>N</v>
      </c>
      <c r="M140" s="1" t="str">
        <f t="shared" si="16"/>
        <v>N</v>
      </c>
      <c r="N140" s="4">
        <v>7</v>
      </c>
      <c r="O140" s="4" t="s">
        <v>37</v>
      </c>
      <c r="P140" s="1" t="s">
        <v>15</v>
      </c>
      <c r="Q140" s="1">
        <v>0</v>
      </c>
      <c r="R140" s="3" t="s">
        <v>58</v>
      </c>
    </row>
    <row r="141" spans="1:18" x14ac:dyDescent="0.45">
      <c r="A141" s="1">
        <v>140</v>
      </c>
      <c r="B141" s="1">
        <v>22</v>
      </c>
      <c r="C141" s="1" t="s">
        <v>53</v>
      </c>
      <c r="D141" s="1" t="s">
        <v>53</v>
      </c>
      <c r="F141" s="1">
        <v>2</v>
      </c>
      <c r="G141" s="1">
        <v>20</v>
      </c>
      <c r="H141" s="1">
        <v>24</v>
      </c>
      <c r="I141" s="1">
        <f t="shared" si="18"/>
        <v>-4</v>
      </c>
      <c r="J141" s="3" t="s">
        <v>35</v>
      </c>
      <c r="K141" s="1">
        <f t="shared" si="14"/>
        <v>20</v>
      </c>
      <c r="L141" s="1" t="str">
        <f t="shared" si="15"/>
        <v>N</v>
      </c>
      <c r="M141" s="1" t="str">
        <f t="shared" si="16"/>
        <v>N</v>
      </c>
      <c r="N141" s="4">
        <v>7</v>
      </c>
      <c r="O141" s="4" t="s">
        <v>37</v>
      </c>
      <c r="P141" s="1" t="s">
        <v>15</v>
      </c>
      <c r="Q141" s="1">
        <v>0</v>
      </c>
      <c r="R141" s="3" t="s">
        <v>58</v>
      </c>
    </row>
    <row r="142" spans="1:18" x14ac:dyDescent="0.45">
      <c r="A142" s="1">
        <v>141</v>
      </c>
      <c r="B142" s="1">
        <v>22</v>
      </c>
      <c r="C142" s="1" t="s">
        <v>53</v>
      </c>
      <c r="D142" s="1" t="s">
        <v>53</v>
      </c>
      <c r="F142" s="1">
        <v>2</v>
      </c>
      <c r="G142" s="1">
        <v>20</v>
      </c>
      <c r="H142" s="1">
        <v>17</v>
      </c>
      <c r="I142" s="1">
        <f t="shared" si="18"/>
        <v>3</v>
      </c>
      <c r="J142" s="3" t="s">
        <v>35</v>
      </c>
      <c r="K142" s="1">
        <f t="shared" si="14"/>
        <v>-15</v>
      </c>
      <c r="L142" s="1" t="str">
        <f t="shared" si="15"/>
        <v>R</v>
      </c>
      <c r="M142" s="1" t="str">
        <f t="shared" si="16"/>
        <v>N</v>
      </c>
      <c r="N142" s="4">
        <v>7</v>
      </c>
      <c r="O142" s="4" t="s">
        <v>37</v>
      </c>
      <c r="P142" s="1" t="s">
        <v>15</v>
      </c>
      <c r="Q142" s="1">
        <v>0</v>
      </c>
      <c r="R142" s="3" t="s">
        <v>58</v>
      </c>
    </row>
    <row r="143" spans="1:18" x14ac:dyDescent="0.45">
      <c r="A143" s="1">
        <v>142</v>
      </c>
      <c r="B143" s="1">
        <v>22</v>
      </c>
      <c r="C143" s="1" t="s">
        <v>53</v>
      </c>
      <c r="D143" s="1" t="s">
        <v>53</v>
      </c>
      <c r="F143" s="1">
        <v>2</v>
      </c>
      <c r="G143" s="1">
        <v>19</v>
      </c>
      <c r="H143" s="1">
        <v>19</v>
      </c>
      <c r="I143" s="1">
        <f t="shared" si="18"/>
        <v>0</v>
      </c>
      <c r="J143" s="3" t="s">
        <v>35</v>
      </c>
      <c r="K143" s="1">
        <f t="shared" si="14"/>
        <v>0</v>
      </c>
      <c r="L143" s="1" t="str">
        <f t="shared" si="15"/>
        <v>N</v>
      </c>
      <c r="M143" s="1" t="str">
        <f t="shared" si="16"/>
        <v>N</v>
      </c>
      <c r="N143" s="4">
        <v>7</v>
      </c>
      <c r="O143" s="4" t="s">
        <v>37</v>
      </c>
      <c r="P143" s="1" t="s">
        <v>15</v>
      </c>
      <c r="Q143" s="1">
        <v>0</v>
      </c>
      <c r="R143" s="3" t="s">
        <v>58</v>
      </c>
    </row>
    <row r="144" spans="1:18" x14ac:dyDescent="0.45">
      <c r="A144" s="1">
        <v>143</v>
      </c>
      <c r="B144" s="1">
        <v>22</v>
      </c>
      <c r="C144" s="1" t="s">
        <v>53</v>
      </c>
      <c r="D144" s="1" t="s">
        <v>53</v>
      </c>
      <c r="F144" s="1">
        <v>2</v>
      </c>
      <c r="G144" s="1">
        <v>19</v>
      </c>
      <c r="H144" s="1">
        <v>24</v>
      </c>
      <c r="I144" s="1">
        <f t="shared" si="18"/>
        <v>-5</v>
      </c>
      <c r="J144" s="3" t="s">
        <v>35</v>
      </c>
      <c r="K144" s="1">
        <f t="shared" si="14"/>
        <v>26.315789473684209</v>
      </c>
      <c r="L144" s="1" t="str">
        <f t="shared" si="15"/>
        <v>N</v>
      </c>
      <c r="M144" s="1" t="str">
        <f t="shared" si="16"/>
        <v>N</v>
      </c>
      <c r="N144" s="4">
        <v>7</v>
      </c>
      <c r="O144" s="4" t="s">
        <v>37</v>
      </c>
      <c r="P144" s="1" t="s">
        <v>15</v>
      </c>
      <c r="Q144" s="1">
        <v>0</v>
      </c>
      <c r="R144" s="3" t="s">
        <v>58</v>
      </c>
    </row>
    <row r="145" spans="1:18" x14ac:dyDescent="0.45">
      <c r="A145" s="1">
        <v>144</v>
      </c>
      <c r="B145" s="1">
        <v>22</v>
      </c>
      <c r="C145" s="1" t="s">
        <v>53</v>
      </c>
      <c r="D145" s="1" t="s">
        <v>53</v>
      </c>
      <c r="F145" s="1">
        <v>2</v>
      </c>
      <c r="G145" s="1">
        <v>19</v>
      </c>
      <c r="H145" s="1">
        <v>18</v>
      </c>
      <c r="I145" s="1">
        <f t="shared" si="18"/>
        <v>1</v>
      </c>
      <c r="J145" s="3" t="s">
        <v>35</v>
      </c>
      <c r="K145" s="1">
        <f t="shared" si="14"/>
        <v>-5.2631578947368425</v>
      </c>
      <c r="L145" s="1" t="str">
        <f t="shared" si="15"/>
        <v>N</v>
      </c>
      <c r="M145" s="1" t="str">
        <f t="shared" si="16"/>
        <v>N</v>
      </c>
      <c r="N145" s="4">
        <v>7</v>
      </c>
      <c r="O145" s="4" t="s">
        <v>37</v>
      </c>
      <c r="P145" s="1" t="s">
        <v>15</v>
      </c>
      <c r="Q145" s="1">
        <v>0</v>
      </c>
      <c r="R145" s="3" t="s">
        <v>58</v>
      </c>
    </row>
    <row r="146" spans="1:18" x14ac:dyDescent="0.45">
      <c r="A146" s="1">
        <v>145</v>
      </c>
      <c r="B146" s="1">
        <v>22</v>
      </c>
      <c r="C146" s="1" t="s">
        <v>53</v>
      </c>
      <c r="D146" s="1" t="s">
        <v>53</v>
      </c>
      <c r="F146" s="1">
        <v>2</v>
      </c>
      <c r="G146" s="1">
        <v>18</v>
      </c>
      <c r="H146" s="1">
        <v>17</v>
      </c>
      <c r="I146" s="1">
        <f t="shared" si="18"/>
        <v>1</v>
      </c>
      <c r="J146" s="3" t="s">
        <v>35</v>
      </c>
      <c r="K146" s="1">
        <f t="shared" si="14"/>
        <v>-5.5555555555555554</v>
      </c>
      <c r="L146" s="1" t="str">
        <f t="shared" si="15"/>
        <v>N</v>
      </c>
      <c r="M146" s="1" t="str">
        <f t="shared" si="16"/>
        <v>N</v>
      </c>
      <c r="N146" s="4">
        <v>7</v>
      </c>
      <c r="O146" s="4" t="s">
        <v>37</v>
      </c>
      <c r="P146" s="1" t="s">
        <v>15</v>
      </c>
      <c r="Q146" s="1">
        <v>0</v>
      </c>
      <c r="R146" s="3" t="s">
        <v>58</v>
      </c>
    </row>
    <row r="147" spans="1:18" x14ac:dyDescent="0.45">
      <c r="A147" s="1">
        <v>146</v>
      </c>
      <c r="B147" s="1">
        <v>22</v>
      </c>
      <c r="C147" s="1" t="s">
        <v>53</v>
      </c>
      <c r="D147" s="1" t="s">
        <v>53</v>
      </c>
      <c r="F147" s="1">
        <v>2</v>
      </c>
      <c r="G147" s="1">
        <v>17</v>
      </c>
      <c r="H147" s="1">
        <v>19</v>
      </c>
      <c r="I147" s="1">
        <f t="shared" si="18"/>
        <v>-2</v>
      </c>
      <c r="J147" s="3" t="s">
        <v>35</v>
      </c>
      <c r="K147" s="1">
        <f t="shared" si="14"/>
        <v>11.764705882352942</v>
      </c>
      <c r="L147" s="1" t="str">
        <f t="shared" si="15"/>
        <v>N</v>
      </c>
      <c r="M147" s="1" t="str">
        <f t="shared" si="16"/>
        <v>N</v>
      </c>
      <c r="N147" s="4">
        <v>7</v>
      </c>
      <c r="O147" s="4" t="s">
        <v>37</v>
      </c>
      <c r="P147" s="1" t="s">
        <v>15</v>
      </c>
      <c r="Q147" s="1">
        <v>0</v>
      </c>
      <c r="R147" s="3" t="s">
        <v>58</v>
      </c>
    </row>
    <row r="148" spans="1:18" x14ac:dyDescent="0.45">
      <c r="A148" s="1">
        <v>147</v>
      </c>
      <c r="B148" s="1">
        <v>22</v>
      </c>
      <c r="C148" s="1" t="s">
        <v>53</v>
      </c>
      <c r="D148" s="1" t="s">
        <v>53</v>
      </c>
      <c r="F148" s="1">
        <v>2</v>
      </c>
      <c r="G148" s="1">
        <v>17</v>
      </c>
      <c r="H148" s="1">
        <v>16</v>
      </c>
      <c r="I148" s="1">
        <f t="shared" si="18"/>
        <v>1</v>
      </c>
      <c r="J148" s="3" t="s">
        <v>35</v>
      </c>
      <c r="K148" s="1">
        <f t="shared" si="14"/>
        <v>-5.882352941176471</v>
      </c>
      <c r="L148" s="1" t="str">
        <f t="shared" si="15"/>
        <v>N</v>
      </c>
      <c r="M148" s="1" t="str">
        <f t="shared" si="16"/>
        <v>N</v>
      </c>
      <c r="N148" s="4">
        <v>7</v>
      </c>
      <c r="O148" s="4" t="s">
        <v>37</v>
      </c>
      <c r="P148" s="1" t="s">
        <v>15</v>
      </c>
      <c r="Q148" s="1">
        <v>0</v>
      </c>
      <c r="R148" s="3" t="s">
        <v>58</v>
      </c>
    </row>
    <row r="149" spans="1:18" x14ac:dyDescent="0.45">
      <c r="A149" s="1">
        <v>148</v>
      </c>
      <c r="B149" s="1">
        <v>22</v>
      </c>
      <c r="C149" s="1" t="s">
        <v>53</v>
      </c>
      <c r="D149" s="1" t="s">
        <v>53</v>
      </c>
      <c r="F149" s="1">
        <v>2</v>
      </c>
      <c r="G149" s="1">
        <v>15</v>
      </c>
      <c r="H149" s="1">
        <v>14</v>
      </c>
      <c r="I149" s="1">
        <f t="shared" si="18"/>
        <v>1</v>
      </c>
      <c r="J149" s="1" t="s">
        <v>36</v>
      </c>
      <c r="K149" s="1">
        <f t="shared" si="14"/>
        <v>-6.666666666666667</v>
      </c>
      <c r="L149" s="1" t="str">
        <f t="shared" si="15"/>
        <v>N</v>
      </c>
      <c r="M149" s="1" t="str">
        <f t="shared" si="16"/>
        <v>N</v>
      </c>
      <c r="N149" s="4">
        <v>7</v>
      </c>
      <c r="O149" s="4" t="s">
        <v>37</v>
      </c>
      <c r="P149" s="1" t="s">
        <v>15</v>
      </c>
      <c r="Q149" s="1">
        <v>0</v>
      </c>
      <c r="R149" s="3" t="s">
        <v>58</v>
      </c>
    </row>
    <row r="150" spans="1:18" x14ac:dyDescent="0.45">
      <c r="A150" s="1">
        <v>149</v>
      </c>
      <c r="B150" s="1">
        <v>22</v>
      </c>
      <c r="C150" s="1" t="s">
        <v>53</v>
      </c>
      <c r="D150" s="1" t="s">
        <v>53</v>
      </c>
      <c r="F150" s="1">
        <v>2</v>
      </c>
      <c r="G150" s="1">
        <v>14</v>
      </c>
      <c r="H150" s="1">
        <v>17</v>
      </c>
      <c r="I150" s="1">
        <f t="shared" si="18"/>
        <v>-3</v>
      </c>
      <c r="J150" s="1" t="s">
        <v>36</v>
      </c>
      <c r="K150" s="1">
        <f t="shared" si="14"/>
        <v>21.428571428571427</v>
      </c>
      <c r="L150" s="1" t="str">
        <f t="shared" si="15"/>
        <v>N</v>
      </c>
      <c r="M150" s="1" t="str">
        <f t="shared" si="16"/>
        <v>N</v>
      </c>
      <c r="N150" s="4">
        <v>7</v>
      </c>
      <c r="O150" s="4" t="s">
        <v>37</v>
      </c>
      <c r="P150" s="1" t="s">
        <v>15</v>
      </c>
      <c r="Q150" s="1">
        <v>0</v>
      </c>
      <c r="R150" s="3" t="s">
        <v>58</v>
      </c>
    </row>
    <row r="151" spans="1:18" x14ac:dyDescent="0.45">
      <c r="A151" s="1">
        <v>150</v>
      </c>
      <c r="B151" s="1">
        <v>22</v>
      </c>
      <c r="C151" s="1" t="s">
        <v>53</v>
      </c>
      <c r="D151" s="1" t="s">
        <v>53</v>
      </c>
      <c r="F151" s="1">
        <v>2</v>
      </c>
      <c r="G151" s="1">
        <v>13.5</v>
      </c>
      <c r="H151" s="1">
        <v>13.5</v>
      </c>
      <c r="I151" s="1">
        <f t="shared" si="18"/>
        <v>0</v>
      </c>
      <c r="J151" s="1" t="s">
        <v>36</v>
      </c>
      <c r="K151" s="1">
        <f t="shared" si="14"/>
        <v>0</v>
      </c>
      <c r="L151" s="1" t="str">
        <f t="shared" si="15"/>
        <v>N</v>
      </c>
      <c r="M151" s="1" t="str">
        <f t="shared" si="16"/>
        <v>N</v>
      </c>
      <c r="N151" s="4">
        <v>7</v>
      </c>
      <c r="O151" s="4" t="s">
        <v>37</v>
      </c>
      <c r="P151" s="1" t="s">
        <v>15</v>
      </c>
      <c r="Q151" s="1">
        <v>0</v>
      </c>
      <c r="R151" s="3" t="s">
        <v>58</v>
      </c>
    </row>
    <row r="152" spans="1:18" x14ac:dyDescent="0.45">
      <c r="A152" s="1">
        <v>151</v>
      </c>
      <c r="B152" s="1">
        <v>22</v>
      </c>
      <c r="C152" s="1" t="s">
        <v>53</v>
      </c>
      <c r="D152" s="1" t="s">
        <v>53</v>
      </c>
      <c r="F152" s="1">
        <v>2</v>
      </c>
      <c r="G152" s="1">
        <v>12.5</v>
      </c>
      <c r="H152" s="1">
        <v>12.5</v>
      </c>
      <c r="I152" s="1">
        <f t="shared" si="18"/>
        <v>0</v>
      </c>
      <c r="J152" s="1" t="s">
        <v>36</v>
      </c>
      <c r="K152" s="1">
        <f t="shared" si="14"/>
        <v>0</v>
      </c>
      <c r="L152" s="1" t="str">
        <f t="shared" si="15"/>
        <v>N</v>
      </c>
      <c r="M152" s="1" t="str">
        <f t="shared" si="16"/>
        <v>N</v>
      </c>
      <c r="N152" s="4">
        <v>7</v>
      </c>
      <c r="O152" s="4" t="s">
        <v>37</v>
      </c>
      <c r="P152" s="1" t="s">
        <v>15</v>
      </c>
      <c r="Q152" s="1">
        <v>0</v>
      </c>
      <c r="R152" s="3" t="s">
        <v>58</v>
      </c>
    </row>
    <row r="153" spans="1:18" x14ac:dyDescent="0.45">
      <c r="A153" s="1">
        <v>152</v>
      </c>
      <c r="B153" s="1">
        <v>22</v>
      </c>
      <c r="C153" s="1" t="s">
        <v>53</v>
      </c>
      <c r="D153" s="1" t="s">
        <v>53</v>
      </c>
      <c r="F153" s="1">
        <v>2</v>
      </c>
      <c r="G153" s="1">
        <v>12</v>
      </c>
      <c r="H153" s="1">
        <v>13</v>
      </c>
      <c r="I153" s="1">
        <f t="shared" si="18"/>
        <v>-1</v>
      </c>
      <c r="J153" s="1" t="s">
        <v>37</v>
      </c>
      <c r="K153" s="1">
        <f t="shared" si="14"/>
        <v>8.3333333333333339</v>
      </c>
      <c r="L153" s="1" t="str">
        <f t="shared" si="15"/>
        <v>N</v>
      </c>
      <c r="M153" s="1" t="str">
        <f t="shared" si="16"/>
        <v>N</v>
      </c>
      <c r="N153" s="4">
        <v>7</v>
      </c>
      <c r="O153" s="4" t="s">
        <v>37</v>
      </c>
      <c r="P153" s="1" t="s">
        <v>15</v>
      </c>
      <c r="Q153" s="1">
        <v>0</v>
      </c>
      <c r="R153" s="3" t="s">
        <v>58</v>
      </c>
    </row>
    <row r="154" spans="1:18" x14ac:dyDescent="0.45">
      <c r="A154" s="1">
        <v>153</v>
      </c>
      <c r="B154" s="1">
        <v>23</v>
      </c>
      <c r="C154" s="1" t="s">
        <v>67</v>
      </c>
      <c r="D154" s="1" t="s">
        <v>67</v>
      </c>
      <c r="F154" s="1">
        <v>2</v>
      </c>
      <c r="G154" s="1">
        <v>22</v>
      </c>
      <c r="H154" s="1">
        <v>18.5</v>
      </c>
      <c r="I154" s="1">
        <f t="shared" si="18"/>
        <v>3.5</v>
      </c>
      <c r="J154" s="3" t="s">
        <v>35</v>
      </c>
      <c r="K154" s="1">
        <f t="shared" si="14"/>
        <v>-15.909090909090908</v>
      </c>
      <c r="L154" s="1" t="str">
        <f t="shared" si="15"/>
        <v>R</v>
      </c>
      <c r="M154" s="1" t="str">
        <f t="shared" si="16"/>
        <v>N</v>
      </c>
      <c r="N154" s="4">
        <v>90</v>
      </c>
      <c r="O154" s="4" t="s">
        <v>35</v>
      </c>
      <c r="P154" s="1" t="s">
        <v>55</v>
      </c>
      <c r="Q154" s="1">
        <v>0</v>
      </c>
      <c r="R154" s="3" t="s">
        <v>58</v>
      </c>
    </row>
    <row r="155" spans="1:18" x14ac:dyDescent="0.45">
      <c r="A155" s="1">
        <v>154</v>
      </c>
      <c r="B155" s="1">
        <v>23</v>
      </c>
      <c r="C155" s="1" t="s">
        <v>67</v>
      </c>
      <c r="D155" s="1" t="s">
        <v>67</v>
      </c>
      <c r="F155" s="1">
        <v>2</v>
      </c>
      <c r="G155" s="1">
        <v>20.5</v>
      </c>
      <c r="H155" s="1">
        <v>18.5</v>
      </c>
      <c r="I155" s="1">
        <f t="shared" si="18"/>
        <v>2</v>
      </c>
      <c r="J155" s="3" t="s">
        <v>35</v>
      </c>
      <c r="K155" s="1">
        <f t="shared" si="14"/>
        <v>-9.7560975609756095</v>
      </c>
      <c r="L155" s="1" t="str">
        <f t="shared" si="15"/>
        <v>N</v>
      </c>
      <c r="M155" s="1" t="str">
        <f t="shared" si="16"/>
        <v>N</v>
      </c>
      <c r="N155" s="4">
        <v>90</v>
      </c>
      <c r="O155" s="4" t="s">
        <v>35</v>
      </c>
      <c r="P155" s="1" t="s">
        <v>55</v>
      </c>
      <c r="Q155" s="1">
        <v>0</v>
      </c>
      <c r="R155" s="3" t="s">
        <v>58</v>
      </c>
    </row>
    <row r="156" spans="1:18" x14ac:dyDescent="0.45">
      <c r="A156" s="1">
        <v>155</v>
      </c>
      <c r="B156" s="1">
        <v>23</v>
      </c>
      <c r="C156" s="1" t="s">
        <v>67</v>
      </c>
      <c r="D156" s="1" t="s">
        <v>67</v>
      </c>
      <c r="F156" s="1">
        <v>2</v>
      </c>
      <c r="G156" s="1">
        <v>20</v>
      </c>
      <c r="H156" s="1">
        <v>22.5</v>
      </c>
      <c r="I156" s="1">
        <f t="shared" si="18"/>
        <v>-2.5</v>
      </c>
      <c r="J156" s="3" t="s">
        <v>35</v>
      </c>
      <c r="K156" s="1">
        <f t="shared" si="14"/>
        <v>12.5</v>
      </c>
      <c r="L156" s="1" t="str">
        <f t="shared" si="15"/>
        <v>N</v>
      </c>
      <c r="M156" s="1" t="str">
        <f t="shared" si="16"/>
        <v>N</v>
      </c>
      <c r="N156" s="4">
        <v>90</v>
      </c>
      <c r="O156" s="4" t="s">
        <v>35</v>
      </c>
      <c r="P156" s="1" t="s">
        <v>55</v>
      </c>
      <c r="Q156" s="1">
        <v>0</v>
      </c>
      <c r="R156" s="3" t="s">
        <v>58</v>
      </c>
    </row>
    <row r="157" spans="1:18" x14ac:dyDescent="0.45">
      <c r="A157" s="1">
        <v>156</v>
      </c>
      <c r="B157" s="1">
        <v>23</v>
      </c>
      <c r="C157" s="1" t="s">
        <v>67</v>
      </c>
      <c r="D157" s="1" t="s">
        <v>67</v>
      </c>
      <c r="F157" s="1">
        <v>2</v>
      </c>
      <c r="G157" s="1">
        <v>20</v>
      </c>
      <c r="H157" s="1">
        <v>13</v>
      </c>
      <c r="I157" s="1">
        <f t="shared" si="18"/>
        <v>7</v>
      </c>
      <c r="J157" s="3" t="s">
        <v>35</v>
      </c>
      <c r="K157" s="1">
        <f t="shared" si="14"/>
        <v>-35</v>
      </c>
      <c r="L157" s="1" t="str">
        <f t="shared" si="15"/>
        <v>R</v>
      </c>
      <c r="M157" s="1" t="str">
        <f t="shared" si="16"/>
        <v>R</v>
      </c>
      <c r="N157" s="4">
        <v>90</v>
      </c>
      <c r="O157" s="4" t="s">
        <v>35</v>
      </c>
      <c r="P157" s="1" t="s">
        <v>55</v>
      </c>
      <c r="Q157" s="1">
        <v>0</v>
      </c>
      <c r="R157" s="3" t="s">
        <v>58</v>
      </c>
    </row>
    <row r="158" spans="1:18" x14ac:dyDescent="0.45">
      <c r="A158" s="1">
        <v>157</v>
      </c>
      <c r="B158" s="1">
        <v>23</v>
      </c>
      <c r="C158" s="1" t="s">
        <v>67</v>
      </c>
      <c r="D158" s="1" t="s">
        <v>67</v>
      </c>
      <c r="F158" s="1">
        <v>2</v>
      </c>
      <c r="G158" s="1">
        <v>18</v>
      </c>
      <c r="H158" s="1">
        <v>14</v>
      </c>
      <c r="I158" s="1">
        <f t="shared" si="18"/>
        <v>4</v>
      </c>
      <c r="J158" s="3" t="s">
        <v>35</v>
      </c>
      <c r="K158" s="1">
        <f t="shared" si="14"/>
        <v>-22.222222222222221</v>
      </c>
      <c r="L158" s="1" t="str">
        <f t="shared" si="15"/>
        <v>R</v>
      </c>
      <c r="M158" s="1" t="str">
        <f t="shared" si="16"/>
        <v>R</v>
      </c>
      <c r="N158" s="4">
        <v>90</v>
      </c>
      <c r="O158" s="4" t="s">
        <v>35</v>
      </c>
      <c r="P158" s="1" t="s">
        <v>55</v>
      </c>
      <c r="Q158" s="1">
        <v>0</v>
      </c>
      <c r="R158" s="3" t="s">
        <v>58</v>
      </c>
    </row>
    <row r="159" spans="1:18" x14ac:dyDescent="0.45">
      <c r="A159" s="1">
        <v>158</v>
      </c>
      <c r="B159" s="1">
        <v>23</v>
      </c>
      <c r="C159" s="1" t="s">
        <v>67</v>
      </c>
      <c r="D159" s="1" t="s">
        <v>67</v>
      </c>
      <c r="F159" s="1">
        <v>2</v>
      </c>
      <c r="G159" s="1">
        <v>17.5</v>
      </c>
      <c r="H159" s="1">
        <v>14.5</v>
      </c>
      <c r="I159" s="1">
        <f t="shared" si="18"/>
        <v>3</v>
      </c>
      <c r="J159" s="3" t="s">
        <v>35</v>
      </c>
      <c r="K159" s="1">
        <f t="shared" si="14"/>
        <v>-17.142857142857142</v>
      </c>
      <c r="L159" s="1" t="str">
        <f t="shared" si="15"/>
        <v>R</v>
      </c>
      <c r="M159" s="1" t="str">
        <f t="shared" si="16"/>
        <v>N</v>
      </c>
      <c r="N159" s="4">
        <v>90</v>
      </c>
      <c r="O159" s="4" t="s">
        <v>35</v>
      </c>
      <c r="P159" s="1" t="s">
        <v>55</v>
      </c>
      <c r="Q159" s="1">
        <v>0</v>
      </c>
      <c r="R159" s="3" t="s">
        <v>58</v>
      </c>
    </row>
    <row r="160" spans="1:18" x14ac:dyDescent="0.45">
      <c r="A160" s="1">
        <v>159</v>
      </c>
      <c r="B160" s="1">
        <v>23</v>
      </c>
      <c r="C160" s="1" t="s">
        <v>67</v>
      </c>
      <c r="D160" s="1" t="s">
        <v>67</v>
      </c>
      <c r="F160" s="1">
        <v>2</v>
      </c>
      <c r="G160" s="1">
        <v>14.5</v>
      </c>
      <c r="H160" s="1">
        <v>17.5</v>
      </c>
      <c r="I160" s="1">
        <f t="shared" si="18"/>
        <v>-3</v>
      </c>
      <c r="J160" s="1" t="s">
        <v>36</v>
      </c>
      <c r="K160" s="1">
        <f t="shared" si="14"/>
        <v>20.689655172413794</v>
      </c>
      <c r="L160" s="1" t="str">
        <f t="shared" si="15"/>
        <v>N</v>
      </c>
      <c r="M160" s="1" t="str">
        <f t="shared" si="16"/>
        <v>N</v>
      </c>
      <c r="N160" s="4">
        <v>90</v>
      </c>
      <c r="O160" s="4" t="s">
        <v>35</v>
      </c>
      <c r="P160" s="1" t="s">
        <v>55</v>
      </c>
      <c r="Q160" s="1">
        <v>0</v>
      </c>
      <c r="R160" s="3" t="s">
        <v>58</v>
      </c>
    </row>
    <row r="161" spans="1:18" x14ac:dyDescent="0.45">
      <c r="A161" s="1">
        <v>160</v>
      </c>
      <c r="B161" s="1">
        <v>23</v>
      </c>
      <c r="C161" s="1" t="s">
        <v>67</v>
      </c>
      <c r="D161" s="1" t="s">
        <v>67</v>
      </c>
      <c r="F161" s="1">
        <v>2</v>
      </c>
      <c r="G161" s="1">
        <v>14</v>
      </c>
      <c r="H161" s="1">
        <v>18</v>
      </c>
      <c r="I161" s="1">
        <f t="shared" si="18"/>
        <v>-4</v>
      </c>
      <c r="J161" s="1" t="s">
        <v>36</v>
      </c>
      <c r="K161" s="1">
        <f t="shared" si="14"/>
        <v>28.571428571428573</v>
      </c>
      <c r="L161" s="1" t="str">
        <f t="shared" si="15"/>
        <v>N</v>
      </c>
      <c r="M161" s="1" t="str">
        <f t="shared" si="16"/>
        <v>N</v>
      </c>
      <c r="N161" s="4">
        <v>90</v>
      </c>
      <c r="O161" s="4" t="s">
        <v>35</v>
      </c>
      <c r="P161" s="1" t="s">
        <v>55</v>
      </c>
      <c r="Q161" s="1">
        <v>0</v>
      </c>
      <c r="R161" s="3" t="s">
        <v>58</v>
      </c>
    </row>
    <row r="162" spans="1:18" x14ac:dyDescent="0.45">
      <c r="A162" s="1">
        <v>161</v>
      </c>
      <c r="B162" s="1">
        <v>24</v>
      </c>
      <c r="C162" s="1" t="s">
        <v>66</v>
      </c>
      <c r="D162" s="1" t="s">
        <v>66</v>
      </c>
      <c r="F162" s="1">
        <v>2</v>
      </c>
      <c r="G162" s="1">
        <v>28</v>
      </c>
      <c r="H162" s="1">
        <v>27</v>
      </c>
      <c r="I162" s="1">
        <f t="shared" si="18"/>
        <v>1</v>
      </c>
      <c r="J162" s="3" t="s">
        <v>35</v>
      </c>
      <c r="K162" s="1">
        <f t="shared" si="14"/>
        <v>-3.5714285714285716</v>
      </c>
      <c r="L162" s="1" t="str">
        <f t="shared" si="15"/>
        <v>N</v>
      </c>
      <c r="M162" s="1" t="str">
        <f t="shared" si="16"/>
        <v>N</v>
      </c>
      <c r="N162" s="4">
        <v>28</v>
      </c>
      <c r="O162" s="4" t="s">
        <v>36</v>
      </c>
      <c r="P162" s="1" t="s">
        <v>12</v>
      </c>
      <c r="Q162" s="1">
        <v>0</v>
      </c>
      <c r="R162" s="3" t="s">
        <v>58</v>
      </c>
    </row>
    <row r="163" spans="1:18" x14ac:dyDescent="0.45">
      <c r="A163" s="1">
        <v>162</v>
      </c>
      <c r="B163" s="1">
        <v>24</v>
      </c>
      <c r="C163" s="1" t="s">
        <v>66</v>
      </c>
      <c r="D163" s="1" t="s">
        <v>66</v>
      </c>
      <c r="F163" s="1">
        <v>2</v>
      </c>
      <c r="G163" s="1">
        <v>24</v>
      </c>
      <c r="H163" s="1">
        <v>27</v>
      </c>
      <c r="I163" s="1">
        <f t="shared" si="18"/>
        <v>-3</v>
      </c>
      <c r="J163" s="3" t="s">
        <v>35</v>
      </c>
      <c r="K163" s="1">
        <f t="shared" si="14"/>
        <v>12.5</v>
      </c>
      <c r="L163" s="1" t="str">
        <f t="shared" si="15"/>
        <v>N</v>
      </c>
      <c r="M163" s="1" t="str">
        <f t="shared" si="16"/>
        <v>N</v>
      </c>
      <c r="N163" s="4">
        <v>28</v>
      </c>
      <c r="O163" s="4" t="s">
        <v>36</v>
      </c>
      <c r="P163" s="1" t="s">
        <v>12</v>
      </c>
      <c r="Q163" s="1">
        <v>0</v>
      </c>
      <c r="R163" s="3" t="s">
        <v>58</v>
      </c>
    </row>
    <row r="164" spans="1:18" x14ac:dyDescent="0.45">
      <c r="A164" s="1">
        <v>163</v>
      </c>
      <c r="B164" s="1">
        <v>24</v>
      </c>
      <c r="C164" s="1" t="s">
        <v>66</v>
      </c>
      <c r="D164" s="1" t="s">
        <v>66</v>
      </c>
      <c r="F164" s="1">
        <v>2</v>
      </c>
      <c r="G164" s="1">
        <v>24</v>
      </c>
      <c r="H164" s="1">
        <v>23</v>
      </c>
      <c r="I164" s="1">
        <f t="shared" si="18"/>
        <v>1</v>
      </c>
      <c r="J164" s="3" t="s">
        <v>35</v>
      </c>
      <c r="K164" s="1">
        <f t="shared" si="14"/>
        <v>-4.166666666666667</v>
      </c>
      <c r="L164" s="1" t="str">
        <f t="shared" si="15"/>
        <v>N</v>
      </c>
      <c r="M164" s="1" t="str">
        <f t="shared" si="16"/>
        <v>N</v>
      </c>
      <c r="N164" s="4">
        <v>28</v>
      </c>
      <c r="O164" s="4" t="s">
        <v>36</v>
      </c>
      <c r="P164" s="1" t="s">
        <v>12</v>
      </c>
      <c r="Q164" s="1">
        <v>0</v>
      </c>
      <c r="R164" s="3" t="s">
        <v>58</v>
      </c>
    </row>
    <row r="165" spans="1:18" x14ac:dyDescent="0.45">
      <c r="A165" s="1">
        <v>164</v>
      </c>
      <c r="B165" s="1">
        <v>24</v>
      </c>
      <c r="C165" s="1" t="s">
        <v>66</v>
      </c>
      <c r="D165" s="1" t="s">
        <v>66</v>
      </c>
      <c r="F165" s="1">
        <v>2</v>
      </c>
      <c r="G165" s="1">
        <v>23</v>
      </c>
      <c r="H165" s="1">
        <v>22</v>
      </c>
      <c r="I165" s="1">
        <f t="shared" si="18"/>
        <v>1</v>
      </c>
      <c r="J165" s="3" t="s">
        <v>35</v>
      </c>
      <c r="K165" s="1">
        <f t="shared" si="14"/>
        <v>-4.3478260869565215</v>
      </c>
      <c r="L165" s="1" t="str">
        <f t="shared" si="15"/>
        <v>N</v>
      </c>
      <c r="M165" s="1" t="str">
        <f t="shared" si="16"/>
        <v>N</v>
      </c>
      <c r="N165" s="4">
        <v>28</v>
      </c>
      <c r="O165" s="4" t="s">
        <v>36</v>
      </c>
      <c r="P165" s="1" t="s">
        <v>12</v>
      </c>
      <c r="Q165" s="1">
        <v>0</v>
      </c>
      <c r="R165" s="3" t="s">
        <v>58</v>
      </c>
    </row>
    <row r="166" spans="1:18" x14ac:dyDescent="0.45">
      <c r="A166" s="1">
        <v>165</v>
      </c>
      <c r="B166" s="1">
        <v>24</v>
      </c>
      <c r="C166" s="1" t="s">
        <v>66</v>
      </c>
      <c r="D166" s="1" t="s">
        <v>66</v>
      </c>
      <c r="F166" s="1">
        <v>2</v>
      </c>
      <c r="G166" s="1">
        <v>22</v>
      </c>
      <c r="H166" s="1">
        <v>26</v>
      </c>
      <c r="I166" s="1">
        <f t="shared" si="18"/>
        <v>-4</v>
      </c>
      <c r="J166" s="3" t="s">
        <v>35</v>
      </c>
      <c r="K166" s="1">
        <f t="shared" si="14"/>
        <v>18.181818181818183</v>
      </c>
      <c r="L166" s="1" t="str">
        <f t="shared" si="15"/>
        <v>N</v>
      </c>
      <c r="M166" s="1" t="str">
        <f t="shared" si="16"/>
        <v>N</v>
      </c>
      <c r="N166" s="4">
        <v>28</v>
      </c>
      <c r="O166" s="4" t="s">
        <v>36</v>
      </c>
      <c r="P166" s="1" t="s">
        <v>12</v>
      </c>
      <c r="Q166" s="1">
        <v>0</v>
      </c>
      <c r="R166" s="3" t="s">
        <v>58</v>
      </c>
    </row>
    <row r="167" spans="1:18" x14ac:dyDescent="0.45">
      <c r="A167" s="1">
        <v>166</v>
      </c>
      <c r="B167" s="1">
        <v>24</v>
      </c>
      <c r="C167" s="1" t="s">
        <v>66</v>
      </c>
      <c r="D167" s="1" t="s">
        <v>66</v>
      </c>
      <c r="F167" s="1">
        <v>2</v>
      </c>
      <c r="G167" s="1">
        <v>21</v>
      </c>
      <c r="H167" s="1">
        <v>21</v>
      </c>
      <c r="I167" s="1">
        <f t="shared" si="18"/>
        <v>0</v>
      </c>
      <c r="J167" s="3" t="s">
        <v>35</v>
      </c>
      <c r="K167" s="1">
        <f t="shared" si="14"/>
        <v>0</v>
      </c>
      <c r="L167" s="1" t="str">
        <f t="shared" si="15"/>
        <v>N</v>
      </c>
      <c r="M167" s="1" t="str">
        <f t="shared" si="16"/>
        <v>N</v>
      </c>
      <c r="N167" s="4">
        <v>28</v>
      </c>
      <c r="O167" s="4" t="s">
        <v>36</v>
      </c>
      <c r="P167" s="1" t="s">
        <v>12</v>
      </c>
      <c r="Q167" s="1">
        <v>0</v>
      </c>
      <c r="R167" s="3" t="s">
        <v>58</v>
      </c>
    </row>
    <row r="168" spans="1:18" x14ac:dyDescent="0.45">
      <c r="A168" s="1">
        <v>167</v>
      </c>
      <c r="B168" s="1">
        <v>24</v>
      </c>
      <c r="C168" s="1" t="s">
        <v>66</v>
      </c>
      <c r="D168" s="1" t="s">
        <v>66</v>
      </c>
      <c r="F168" s="1">
        <v>2</v>
      </c>
      <c r="G168" s="1">
        <v>17</v>
      </c>
      <c r="H168" s="1">
        <v>17</v>
      </c>
      <c r="I168" s="1">
        <f t="shared" si="18"/>
        <v>0</v>
      </c>
      <c r="J168" s="3" t="s">
        <v>35</v>
      </c>
      <c r="K168" s="1">
        <f t="shared" si="14"/>
        <v>0</v>
      </c>
      <c r="L168" s="1" t="str">
        <f t="shared" si="15"/>
        <v>N</v>
      </c>
      <c r="M168" s="1" t="str">
        <f t="shared" si="16"/>
        <v>N</v>
      </c>
      <c r="N168" s="4">
        <v>28</v>
      </c>
      <c r="O168" s="4" t="s">
        <v>36</v>
      </c>
      <c r="P168" s="1" t="s">
        <v>12</v>
      </c>
      <c r="Q168" s="1">
        <v>0</v>
      </c>
      <c r="R168" s="3" t="s">
        <v>58</v>
      </c>
    </row>
    <row r="169" spans="1:18" x14ac:dyDescent="0.45">
      <c r="A169" s="1">
        <v>168</v>
      </c>
      <c r="B169" s="1">
        <v>24</v>
      </c>
      <c r="C169" s="1" t="s">
        <v>66</v>
      </c>
      <c r="D169" s="1" t="s">
        <v>66</v>
      </c>
      <c r="F169" s="1">
        <v>2</v>
      </c>
      <c r="G169" s="1">
        <v>16</v>
      </c>
      <c r="H169" s="1">
        <v>16</v>
      </c>
      <c r="I169" s="1">
        <f t="shared" si="18"/>
        <v>0</v>
      </c>
      <c r="J169" s="3" t="s">
        <v>35</v>
      </c>
      <c r="K169" s="1">
        <f t="shared" si="14"/>
        <v>0</v>
      </c>
      <c r="L169" s="1" t="str">
        <f t="shared" si="15"/>
        <v>N</v>
      </c>
      <c r="M169" s="1" t="str">
        <f t="shared" si="16"/>
        <v>N</v>
      </c>
      <c r="N169" s="4">
        <v>28</v>
      </c>
      <c r="O169" s="4" t="s">
        <v>36</v>
      </c>
      <c r="P169" s="1" t="s">
        <v>12</v>
      </c>
      <c r="Q169" s="1">
        <v>0</v>
      </c>
      <c r="R169" s="3" t="s">
        <v>58</v>
      </c>
    </row>
    <row r="170" spans="1:18" x14ac:dyDescent="0.45">
      <c r="A170" s="1">
        <v>169</v>
      </c>
      <c r="B170" s="1">
        <v>24</v>
      </c>
      <c r="C170" s="1" t="s">
        <v>66</v>
      </c>
      <c r="D170" s="1" t="s">
        <v>66</v>
      </c>
      <c r="F170" s="1">
        <v>2</v>
      </c>
      <c r="G170" s="1">
        <v>14</v>
      </c>
      <c r="H170" s="1">
        <v>15</v>
      </c>
      <c r="I170" s="1">
        <f t="shared" si="18"/>
        <v>-1</v>
      </c>
      <c r="J170" s="1" t="s">
        <v>36</v>
      </c>
      <c r="K170" s="1">
        <f t="shared" si="14"/>
        <v>7.1428571428571432</v>
      </c>
      <c r="L170" s="1" t="str">
        <f t="shared" si="15"/>
        <v>N</v>
      </c>
      <c r="M170" s="1" t="str">
        <f t="shared" si="16"/>
        <v>N</v>
      </c>
      <c r="N170" s="4">
        <v>28</v>
      </c>
      <c r="O170" s="4" t="s">
        <v>36</v>
      </c>
      <c r="P170" s="1" t="s">
        <v>12</v>
      </c>
      <c r="Q170" s="1">
        <v>0</v>
      </c>
      <c r="R170" s="3" t="s">
        <v>58</v>
      </c>
    </row>
    <row r="171" spans="1:18" x14ac:dyDescent="0.45">
      <c r="A171" s="1">
        <v>170</v>
      </c>
      <c r="B171" s="1">
        <v>24</v>
      </c>
      <c r="C171" s="1" t="s">
        <v>66</v>
      </c>
      <c r="D171" s="1" t="s">
        <v>66</v>
      </c>
      <c r="F171" s="1">
        <v>2</v>
      </c>
      <c r="G171" s="1">
        <v>14</v>
      </c>
      <c r="H171" s="1">
        <v>13</v>
      </c>
      <c r="I171" s="1">
        <f t="shared" si="18"/>
        <v>1</v>
      </c>
      <c r="J171" s="1" t="s">
        <v>36</v>
      </c>
      <c r="K171" s="1">
        <f t="shared" si="14"/>
        <v>-7.1428571428571432</v>
      </c>
      <c r="L171" s="1" t="str">
        <f t="shared" si="15"/>
        <v>N</v>
      </c>
      <c r="M171" s="1" t="str">
        <f t="shared" si="16"/>
        <v>N</v>
      </c>
      <c r="N171" s="4">
        <v>28</v>
      </c>
      <c r="O171" s="4" t="s">
        <v>36</v>
      </c>
      <c r="P171" s="1" t="s">
        <v>12</v>
      </c>
      <c r="Q171" s="1">
        <v>0</v>
      </c>
      <c r="R171" s="3" t="s">
        <v>58</v>
      </c>
    </row>
    <row r="172" spans="1:18" x14ac:dyDescent="0.45">
      <c r="A172" s="1">
        <v>171</v>
      </c>
      <c r="B172" s="1">
        <v>17</v>
      </c>
      <c r="C172" s="3" t="s">
        <v>65</v>
      </c>
      <c r="D172" s="3" t="s">
        <v>65</v>
      </c>
      <c r="F172" s="1">
        <v>2</v>
      </c>
      <c r="G172" s="1">
        <v>25</v>
      </c>
      <c r="H172" s="1">
        <v>28.5</v>
      </c>
      <c r="I172" s="1">
        <f t="shared" ref="I172:I225" si="19">G172-H172</f>
        <v>-3.5</v>
      </c>
      <c r="J172" s="1" t="s">
        <v>35</v>
      </c>
      <c r="K172" s="1">
        <f t="shared" ref="K172:K235" si="20">(H172-G172)*100/G172</f>
        <v>14</v>
      </c>
      <c r="L172" s="1" t="s">
        <v>49</v>
      </c>
      <c r="M172" s="1" t="s">
        <v>49</v>
      </c>
      <c r="N172" s="4">
        <f>365/2-10</f>
        <v>172.5</v>
      </c>
      <c r="O172" s="4" t="s">
        <v>35</v>
      </c>
      <c r="P172" s="1" t="s">
        <v>15</v>
      </c>
      <c r="Q172" s="1">
        <v>0</v>
      </c>
      <c r="R172" s="3" t="s">
        <v>58</v>
      </c>
    </row>
    <row r="173" spans="1:18" x14ac:dyDescent="0.45">
      <c r="A173" s="1">
        <v>172</v>
      </c>
      <c r="B173" s="1">
        <v>17</v>
      </c>
      <c r="C173" s="3" t="s">
        <v>65</v>
      </c>
      <c r="D173" s="3" t="s">
        <v>65</v>
      </c>
      <c r="F173" s="1">
        <v>2</v>
      </c>
      <c r="G173" s="1">
        <v>14</v>
      </c>
      <c r="H173" s="1">
        <v>15.5</v>
      </c>
      <c r="I173" s="1">
        <f t="shared" si="19"/>
        <v>-1.5</v>
      </c>
      <c r="J173" s="1" t="s">
        <v>36</v>
      </c>
      <c r="K173" s="1">
        <f t="shared" si="20"/>
        <v>10.714285714285714</v>
      </c>
      <c r="L173" s="1" t="s">
        <v>49</v>
      </c>
      <c r="M173" s="1" t="s">
        <v>49</v>
      </c>
      <c r="N173" s="4">
        <f>365/2-10</f>
        <v>172.5</v>
      </c>
      <c r="O173" s="4" t="s">
        <v>35</v>
      </c>
      <c r="P173" s="1" t="s">
        <v>15</v>
      </c>
      <c r="Q173" s="1">
        <v>0</v>
      </c>
      <c r="R173" s="3" t="s">
        <v>58</v>
      </c>
    </row>
    <row r="174" spans="1:18" x14ac:dyDescent="0.45">
      <c r="A174" s="1">
        <v>173</v>
      </c>
      <c r="B174" s="1">
        <v>17</v>
      </c>
      <c r="C174" s="3" t="s">
        <v>65</v>
      </c>
      <c r="D174" s="3" t="s">
        <v>65</v>
      </c>
      <c r="F174" s="1">
        <v>2</v>
      </c>
      <c r="G174" s="1">
        <v>12.5</v>
      </c>
      <c r="H174" s="1">
        <v>15</v>
      </c>
      <c r="I174" s="1">
        <f t="shared" si="19"/>
        <v>-2.5</v>
      </c>
      <c r="J174" s="1" t="s">
        <v>36</v>
      </c>
      <c r="K174" s="1">
        <f t="shared" si="20"/>
        <v>20</v>
      </c>
      <c r="L174" s="1" t="s">
        <v>49</v>
      </c>
      <c r="M174" s="1" t="s">
        <v>49</v>
      </c>
      <c r="N174" s="5">
        <v>172.5</v>
      </c>
      <c r="O174" s="4" t="s">
        <v>35</v>
      </c>
      <c r="P174" s="1" t="s">
        <v>15</v>
      </c>
      <c r="Q174" s="1">
        <v>0</v>
      </c>
      <c r="R174" s="3" t="s">
        <v>58</v>
      </c>
    </row>
    <row r="175" spans="1:18" x14ac:dyDescent="0.45">
      <c r="A175" s="1">
        <v>174</v>
      </c>
      <c r="B175" s="1">
        <v>17</v>
      </c>
      <c r="C175" s="3" t="s">
        <v>65</v>
      </c>
      <c r="D175" s="3" t="s">
        <v>65</v>
      </c>
      <c r="F175" s="1">
        <v>2</v>
      </c>
      <c r="G175" s="1">
        <v>13</v>
      </c>
      <c r="H175" s="1">
        <v>13.5</v>
      </c>
      <c r="I175" s="1">
        <f t="shared" si="19"/>
        <v>-0.5</v>
      </c>
      <c r="J175" s="1" t="s">
        <v>36</v>
      </c>
      <c r="K175" s="1">
        <f t="shared" si="20"/>
        <v>3.8461538461538463</v>
      </c>
      <c r="L175" s="1" t="s">
        <v>49</v>
      </c>
      <c r="M175" s="1" t="s">
        <v>49</v>
      </c>
      <c r="N175" s="5">
        <v>172.5</v>
      </c>
      <c r="O175" s="4" t="s">
        <v>35</v>
      </c>
      <c r="P175" s="1" t="s">
        <v>15</v>
      </c>
      <c r="Q175" s="1">
        <v>0</v>
      </c>
      <c r="R175" s="3" t="s">
        <v>58</v>
      </c>
    </row>
    <row r="176" spans="1:18" x14ac:dyDescent="0.45">
      <c r="A176" s="1">
        <v>175</v>
      </c>
      <c r="B176" s="1">
        <v>17</v>
      </c>
      <c r="C176" s="3" t="s">
        <v>65</v>
      </c>
      <c r="D176" s="3" t="s">
        <v>65</v>
      </c>
      <c r="F176" s="1">
        <v>2</v>
      </c>
      <c r="G176" s="1">
        <v>12.5</v>
      </c>
      <c r="H176" s="1">
        <v>13</v>
      </c>
      <c r="I176" s="1">
        <f t="shared" si="19"/>
        <v>-0.5</v>
      </c>
      <c r="J176" s="1" t="s">
        <v>36</v>
      </c>
      <c r="K176" s="1">
        <f t="shared" si="20"/>
        <v>4</v>
      </c>
      <c r="L176" s="1" t="s">
        <v>49</v>
      </c>
      <c r="M176" s="1" t="s">
        <v>49</v>
      </c>
      <c r="N176" s="5">
        <v>172.5</v>
      </c>
      <c r="O176" s="4" t="s">
        <v>35</v>
      </c>
      <c r="P176" s="1" t="s">
        <v>15</v>
      </c>
      <c r="Q176" s="1">
        <v>0</v>
      </c>
      <c r="R176" s="3" t="s">
        <v>58</v>
      </c>
    </row>
    <row r="177" spans="1:18" x14ac:dyDescent="0.45">
      <c r="A177" s="1">
        <v>176</v>
      </c>
      <c r="B177" s="1">
        <v>17</v>
      </c>
      <c r="C177" s="3" t="s">
        <v>65</v>
      </c>
      <c r="D177" s="3" t="s">
        <v>65</v>
      </c>
      <c r="F177" s="1">
        <v>2</v>
      </c>
      <c r="G177" s="1">
        <v>11</v>
      </c>
      <c r="H177" s="1">
        <v>11.5</v>
      </c>
      <c r="I177" s="1">
        <f t="shared" si="19"/>
        <v>-0.5</v>
      </c>
      <c r="J177" s="1" t="s">
        <v>37</v>
      </c>
      <c r="K177" s="1">
        <f t="shared" si="20"/>
        <v>4.5454545454545459</v>
      </c>
      <c r="L177" s="1" t="s">
        <v>49</v>
      </c>
      <c r="M177" s="1" t="s">
        <v>49</v>
      </c>
      <c r="N177" s="5">
        <v>172.5</v>
      </c>
      <c r="O177" s="4" t="s">
        <v>35</v>
      </c>
      <c r="P177" s="1" t="s">
        <v>15</v>
      </c>
      <c r="Q177" s="1">
        <v>0</v>
      </c>
      <c r="R177" s="3" t="s">
        <v>58</v>
      </c>
    </row>
    <row r="178" spans="1:18" x14ac:dyDescent="0.45">
      <c r="A178" s="1">
        <v>177</v>
      </c>
      <c r="B178" s="1">
        <v>31</v>
      </c>
      <c r="C178" s="1" t="s">
        <v>64</v>
      </c>
      <c r="D178" s="1" t="s">
        <v>64</v>
      </c>
      <c r="F178" s="1">
        <v>1</v>
      </c>
      <c r="G178" s="1">
        <v>20</v>
      </c>
      <c r="H178" s="1">
        <v>23</v>
      </c>
      <c r="I178" s="1">
        <f t="shared" si="19"/>
        <v>-3</v>
      </c>
      <c r="J178" s="1" t="s">
        <v>35</v>
      </c>
      <c r="K178" s="1">
        <f t="shared" si="20"/>
        <v>15</v>
      </c>
      <c r="L178" s="1" t="s">
        <v>49</v>
      </c>
      <c r="M178" s="1" t="s">
        <v>49</v>
      </c>
      <c r="N178" s="4">
        <v>365</v>
      </c>
      <c r="O178" s="4" t="s">
        <v>35</v>
      </c>
      <c r="P178" s="1" t="s">
        <v>15</v>
      </c>
      <c r="Q178" s="1">
        <v>0</v>
      </c>
      <c r="R178" s="3" t="s">
        <v>59</v>
      </c>
    </row>
    <row r="179" spans="1:18" x14ac:dyDescent="0.45">
      <c r="A179" s="1">
        <v>178</v>
      </c>
      <c r="B179" s="1">
        <v>31</v>
      </c>
      <c r="C179" s="1" t="s">
        <v>64</v>
      </c>
      <c r="D179" s="1" t="s">
        <v>64</v>
      </c>
      <c r="F179" s="1">
        <v>1</v>
      </c>
      <c r="G179" s="1">
        <v>20</v>
      </c>
      <c r="H179" s="1">
        <v>17</v>
      </c>
      <c r="I179" s="1">
        <f t="shared" si="19"/>
        <v>3</v>
      </c>
      <c r="J179" s="1" t="s">
        <v>35</v>
      </c>
      <c r="K179" s="1">
        <f t="shared" si="20"/>
        <v>-15</v>
      </c>
      <c r="L179" s="1" t="s">
        <v>56</v>
      </c>
      <c r="M179" s="1" t="s">
        <v>49</v>
      </c>
      <c r="N179" s="4">
        <v>365</v>
      </c>
      <c r="O179" s="4" t="s">
        <v>35</v>
      </c>
      <c r="P179" s="1" t="s">
        <v>15</v>
      </c>
      <c r="Q179" s="1">
        <v>0</v>
      </c>
      <c r="R179" s="3" t="s">
        <v>59</v>
      </c>
    </row>
    <row r="180" spans="1:18" x14ac:dyDescent="0.45">
      <c r="A180" s="1">
        <v>179</v>
      </c>
      <c r="B180" s="1">
        <v>31</v>
      </c>
      <c r="C180" s="1" t="s">
        <v>64</v>
      </c>
      <c r="D180" s="1" t="s">
        <v>64</v>
      </c>
      <c r="F180" s="1">
        <v>1</v>
      </c>
      <c r="G180" s="1">
        <v>19.5</v>
      </c>
      <c r="H180" s="1">
        <v>21.5</v>
      </c>
      <c r="I180" s="1">
        <f t="shared" si="19"/>
        <v>-2</v>
      </c>
      <c r="J180" s="1" t="s">
        <v>35</v>
      </c>
      <c r="K180" s="1">
        <f t="shared" si="20"/>
        <v>10.256410256410257</v>
      </c>
      <c r="L180" s="1" t="s">
        <v>49</v>
      </c>
      <c r="M180" s="1" t="s">
        <v>49</v>
      </c>
      <c r="N180" s="4">
        <v>365</v>
      </c>
      <c r="O180" s="4" t="s">
        <v>35</v>
      </c>
      <c r="P180" s="1" t="s">
        <v>15</v>
      </c>
      <c r="Q180" s="1">
        <v>0</v>
      </c>
      <c r="R180" s="3" t="s">
        <v>59</v>
      </c>
    </row>
    <row r="181" spans="1:18" x14ac:dyDescent="0.45">
      <c r="A181" s="1">
        <v>180</v>
      </c>
      <c r="B181" s="1">
        <v>31</v>
      </c>
      <c r="C181" s="1" t="s">
        <v>64</v>
      </c>
      <c r="D181" s="1" t="s">
        <v>64</v>
      </c>
      <c r="F181" s="1">
        <v>1</v>
      </c>
      <c r="G181" s="1">
        <v>19.5</v>
      </c>
      <c r="H181" s="1">
        <v>16.5</v>
      </c>
      <c r="I181" s="1">
        <f t="shared" si="19"/>
        <v>3</v>
      </c>
      <c r="J181" s="1" t="s">
        <v>35</v>
      </c>
      <c r="K181" s="1">
        <f t="shared" si="20"/>
        <v>-15.384615384615385</v>
      </c>
      <c r="L181" s="1" t="s">
        <v>56</v>
      </c>
      <c r="M181" s="1" t="s">
        <v>49</v>
      </c>
      <c r="N181" s="4">
        <v>365</v>
      </c>
      <c r="O181" s="4" t="s">
        <v>35</v>
      </c>
      <c r="P181" s="1" t="s">
        <v>15</v>
      </c>
      <c r="Q181" s="1">
        <v>0</v>
      </c>
      <c r="R181" s="3" t="s">
        <v>59</v>
      </c>
    </row>
    <row r="182" spans="1:18" x14ac:dyDescent="0.45">
      <c r="A182" s="1">
        <v>181</v>
      </c>
      <c r="B182" s="1">
        <v>31</v>
      </c>
      <c r="C182" s="1" t="s">
        <v>64</v>
      </c>
      <c r="D182" s="1" t="s">
        <v>64</v>
      </c>
      <c r="F182" s="1">
        <v>1</v>
      </c>
      <c r="G182" s="1">
        <v>17</v>
      </c>
      <c r="H182" s="1">
        <v>20</v>
      </c>
      <c r="I182" s="1">
        <f t="shared" si="19"/>
        <v>-3</v>
      </c>
      <c r="J182" s="1" t="s">
        <v>35</v>
      </c>
      <c r="K182" s="1">
        <f t="shared" si="20"/>
        <v>17.647058823529413</v>
      </c>
      <c r="L182" s="1" t="s">
        <v>49</v>
      </c>
      <c r="M182" s="1" t="s">
        <v>49</v>
      </c>
      <c r="N182" s="4">
        <v>365</v>
      </c>
      <c r="O182" s="4" t="s">
        <v>35</v>
      </c>
      <c r="P182" s="1" t="s">
        <v>15</v>
      </c>
      <c r="Q182" s="1">
        <v>0</v>
      </c>
      <c r="R182" s="3" t="s">
        <v>59</v>
      </c>
    </row>
    <row r="183" spans="1:18" x14ac:dyDescent="0.45">
      <c r="A183" s="1">
        <v>182</v>
      </c>
      <c r="B183" s="1">
        <v>31</v>
      </c>
      <c r="C183" s="1" t="s">
        <v>64</v>
      </c>
      <c r="D183" s="1" t="s">
        <v>64</v>
      </c>
      <c r="F183" s="1">
        <v>1</v>
      </c>
      <c r="G183" s="1">
        <v>17</v>
      </c>
      <c r="H183" s="1">
        <v>14</v>
      </c>
      <c r="I183" s="1">
        <f t="shared" si="19"/>
        <v>3</v>
      </c>
      <c r="J183" s="1" t="s">
        <v>35</v>
      </c>
      <c r="K183" s="1">
        <f t="shared" si="20"/>
        <v>-17.647058823529413</v>
      </c>
      <c r="L183" s="1" t="s">
        <v>56</v>
      </c>
      <c r="M183" s="1" t="s">
        <v>49</v>
      </c>
      <c r="N183" s="4">
        <v>365</v>
      </c>
      <c r="O183" s="4" t="s">
        <v>35</v>
      </c>
      <c r="P183" s="1" t="s">
        <v>15</v>
      </c>
      <c r="Q183" s="1">
        <v>0</v>
      </c>
      <c r="R183" s="3" t="s">
        <v>59</v>
      </c>
    </row>
    <row r="184" spans="1:18" x14ac:dyDescent="0.45">
      <c r="A184" s="1">
        <v>183</v>
      </c>
      <c r="B184" s="1">
        <v>31</v>
      </c>
      <c r="C184" s="1" t="s">
        <v>64</v>
      </c>
      <c r="D184" s="1" t="s">
        <v>64</v>
      </c>
      <c r="F184" s="1">
        <v>1</v>
      </c>
      <c r="G184" s="1">
        <v>16</v>
      </c>
      <c r="H184" s="1">
        <v>16</v>
      </c>
      <c r="I184" s="1">
        <f t="shared" si="19"/>
        <v>0</v>
      </c>
      <c r="J184" s="1" t="s">
        <v>35</v>
      </c>
      <c r="K184" s="1">
        <f t="shared" si="20"/>
        <v>0</v>
      </c>
      <c r="L184" s="1" t="s">
        <v>49</v>
      </c>
      <c r="M184" s="1" t="s">
        <v>49</v>
      </c>
      <c r="N184" s="4">
        <v>365</v>
      </c>
      <c r="O184" s="4" t="s">
        <v>35</v>
      </c>
      <c r="P184" s="1" t="s">
        <v>15</v>
      </c>
      <c r="Q184" s="1">
        <v>0</v>
      </c>
      <c r="R184" s="3" t="s">
        <v>59</v>
      </c>
    </row>
    <row r="185" spans="1:18" x14ac:dyDescent="0.45">
      <c r="A185" s="1">
        <v>184</v>
      </c>
      <c r="B185" s="1">
        <v>31</v>
      </c>
      <c r="C185" s="1" t="s">
        <v>64</v>
      </c>
      <c r="D185" s="1" t="s">
        <v>64</v>
      </c>
      <c r="F185" s="1">
        <v>1</v>
      </c>
      <c r="G185" s="1">
        <v>16</v>
      </c>
      <c r="H185" s="1">
        <v>12.5</v>
      </c>
      <c r="I185" s="1">
        <f t="shared" si="19"/>
        <v>3.5</v>
      </c>
      <c r="J185" s="1" t="s">
        <v>35</v>
      </c>
      <c r="K185" s="1">
        <f t="shared" si="20"/>
        <v>-21.875</v>
      </c>
      <c r="L185" s="1" t="s">
        <v>56</v>
      </c>
      <c r="M185" s="1" t="s">
        <v>56</v>
      </c>
      <c r="N185" s="4">
        <v>365</v>
      </c>
      <c r="O185" s="4" t="s">
        <v>35</v>
      </c>
      <c r="P185" s="1" t="s">
        <v>15</v>
      </c>
      <c r="Q185" s="1">
        <v>0</v>
      </c>
      <c r="R185" s="3" t="s">
        <v>59</v>
      </c>
    </row>
    <row r="186" spans="1:18" x14ac:dyDescent="0.45">
      <c r="A186" s="1">
        <v>185</v>
      </c>
      <c r="B186" s="1">
        <v>31</v>
      </c>
      <c r="C186" s="1" t="s">
        <v>64</v>
      </c>
      <c r="D186" s="1" t="s">
        <v>64</v>
      </c>
      <c r="F186" s="1">
        <v>1</v>
      </c>
      <c r="G186" s="1">
        <v>15.5</v>
      </c>
      <c r="H186" s="1">
        <v>15.5</v>
      </c>
      <c r="I186" s="1">
        <f t="shared" si="19"/>
        <v>0</v>
      </c>
      <c r="J186" s="1" t="s">
        <v>36</v>
      </c>
      <c r="K186" s="1">
        <f t="shared" si="20"/>
        <v>0</v>
      </c>
      <c r="L186" s="1" t="s">
        <v>49</v>
      </c>
      <c r="M186" s="1" t="s">
        <v>49</v>
      </c>
      <c r="N186" s="4">
        <v>365</v>
      </c>
      <c r="O186" s="4" t="s">
        <v>35</v>
      </c>
      <c r="P186" s="1" t="s">
        <v>15</v>
      </c>
      <c r="Q186" s="1">
        <v>0</v>
      </c>
      <c r="R186" s="3" t="s">
        <v>59</v>
      </c>
    </row>
    <row r="187" spans="1:18" x14ac:dyDescent="0.45">
      <c r="A187" s="1">
        <v>186</v>
      </c>
      <c r="B187" s="1">
        <v>31</v>
      </c>
      <c r="C187" s="1" t="s">
        <v>64</v>
      </c>
      <c r="D187" s="1" t="s">
        <v>64</v>
      </c>
      <c r="F187" s="1">
        <v>1</v>
      </c>
      <c r="G187" s="1">
        <v>15.5</v>
      </c>
      <c r="H187" s="1">
        <v>12.5</v>
      </c>
      <c r="I187" s="1">
        <f t="shared" si="19"/>
        <v>3</v>
      </c>
      <c r="J187" s="1" t="s">
        <v>36</v>
      </c>
      <c r="K187" s="1">
        <f t="shared" si="20"/>
        <v>-19.35483870967742</v>
      </c>
      <c r="L187" s="1" t="s">
        <v>56</v>
      </c>
      <c r="M187" s="1" t="s">
        <v>49</v>
      </c>
      <c r="N187" s="4">
        <v>365</v>
      </c>
      <c r="O187" s="4" t="s">
        <v>35</v>
      </c>
      <c r="P187" s="1" t="s">
        <v>15</v>
      </c>
      <c r="Q187" s="1">
        <v>0</v>
      </c>
      <c r="R187" s="3" t="s">
        <v>59</v>
      </c>
    </row>
    <row r="188" spans="1:18" x14ac:dyDescent="0.45">
      <c r="A188" s="1">
        <v>187</v>
      </c>
      <c r="B188" s="1">
        <v>31</v>
      </c>
      <c r="C188" s="1" t="s">
        <v>64</v>
      </c>
      <c r="D188" s="1" t="s">
        <v>64</v>
      </c>
      <c r="F188" s="1">
        <v>1</v>
      </c>
      <c r="G188" s="1">
        <v>15.5</v>
      </c>
      <c r="H188" s="1">
        <v>12</v>
      </c>
      <c r="I188" s="1">
        <f t="shared" si="19"/>
        <v>3.5</v>
      </c>
      <c r="J188" s="1" t="s">
        <v>36</v>
      </c>
      <c r="K188" s="1">
        <f t="shared" si="20"/>
        <v>-22.580645161290324</v>
      </c>
      <c r="L188" s="1" t="s">
        <v>56</v>
      </c>
      <c r="M188" s="1" t="s">
        <v>56</v>
      </c>
      <c r="N188" s="4">
        <v>365</v>
      </c>
      <c r="O188" s="4" t="s">
        <v>35</v>
      </c>
      <c r="P188" s="1" t="s">
        <v>15</v>
      </c>
      <c r="Q188" s="1">
        <v>0</v>
      </c>
      <c r="R188" s="3" t="s">
        <v>59</v>
      </c>
    </row>
    <row r="189" spans="1:18" x14ac:dyDescent="0.45">
      <c r="A189" s="1">
        <v>188</v>
      </c>
      <c r="B189" s="1">
        <v>31</v>
      </c>
      <c r="C189" s="1" t="s">
        <v>64</v>
      </c>
      <c r="D189" s="1" t="s">
        <v>64</v>
      </c>
      <c r="F189" s="1">
        <v>1</v>
      </c>
      <c r="G189" s="1">
        <v>14.5</v>
      </c>
      <c r="H189" s="1">
        <v>17.5</v>
      </c>
      <c r="I189" s="1">
        <f t="shared" si="19"/>
        <v>-3</v>
      </c>
      <c r="J189" s="1" t="s">
        <v>36</v>
      </c>
      <c r="K189" s="1">
        <f t="shared" si="20"/>
        <v>20.689655172413794</v>
      </c>
      <c r="L189" s="1" t="s">
        <v>49</v>
      </c>
      <c r="M189" s="1" t="s">
        <v>49</v>
      </c>
      <c r="N189" s="4">
        <v>365</v>
      </c>
      <c r="O189" s="4" t="s">
        <v>35</v>
      </c>
      <c r="P189" s="1" t="s">
        <v>15</v>
      </c>
      <c r="Q189" s="1">
        <v>0</v>
      </c>
      <c r="R189" s="3" t="s">
        <v>59</v>
      </c>
    </row>
    <row r="190" spans="1:18" x14ac:dyDescent="0.45">
      <c r="A190" s="1">
        <v>189</v>
      </c>
      <c r="B190" s="1">
        <v>31</v>
      </c>
      <c r="C190" s="1" t="s">
        <v>64</v>
      </c>
      <c r="D190" s="1" t="s">
        <v>64</v>
      </c>
      <c r="F190" s="1">
        <v>1</v>
      </c>
      <c r="G190" s="1">
        <v>14.5</v>
      </c>
      <c r="H190" s="1">
        <v>11.5</v>
      </c>
      <c r="I190" s="1">
        <f t="shared" si="19"/>
        <v>3</v>
      </c>
      <c r="J190" s="1" t="s">
        <v>36</v>
      </c>
      <c r="K190" s="1">
        <f t="shared" si="20"/>
        <v>-20.689655172413794</v>
      </c>
      <c r="L190" s="1" t="s">
        <v>56</v>
      </c>
      <c r="M190" s="1" t="s">
        <v>56</v>
      </c>
      <c r="N190" s="4">
        <v>365</v>
      </c>
      <c r="O190" s="4" t="s">
        <v>35</v>
      </c>
      <c r="P190" s="1" t="s">
        <v>15</v>
      </c>
      <c r="Q190" s="1">
        <v>0</v>
      </c>
      <c r="R190" s="3" t="s">
        <v>59</v>
      </c>
    </row>
    <row r="191" spans="1:18" x14ac:dyDescent="0.45">
      <c r="A191" s="1">
        <v>190</v>
      </c>
      <c r="B191" s="1">
        <v>31</v>
      </c>
      <c r="C191" s="1" t="s">
        <v>64</v>
      </c>
      <c r="D191" s="1" t="s">
        <v>64</v>
      </c>
      <c r="F191" s="1">
        <v>1</v>
      </c>
      <c r="G191" s="1">
        <v>13</v>
      </c>
      <c r="H191" s="1">
        <v>13</v>
      </c>
      <c r="I191" s="1">
        <f t="shared" si="19"/>
        <v>0</v>
      </c>
      <c r="J191" s="1" t="s">
        <v>36</v>
      </c>
      <c r="K191" s="1">
        <f t="shared" si="20"/>
        <v>0</v>
      </c>
      <c r="L191" s="1" t="s">
        <v>49</v>
      </c>
      <c r="M191" s="1" t="s">
        <v>49</v>
      </c>
      <c r="N191" s="4">
        <v>365</v>
      </c>
      <c r="O191" s="4" t="s">
        <v>35</v>
      </c>
      <c r="P191" s="1" t="s">
        <v>15</v>
      </c>
      <c r="Q191" s="1">
        <v>0</v>
      </c>
      <c r="R191" s="3" t="s">
        <v>59</v>
      </c>
    </row>
    <row r="192" spans="1:18" x14ac:dyDescent="0.45">
      <c r="A192" s="1">
        <v>191</v>
      </c>
      <c r="B192" s="1">
        <v>31</v>
      </c>
      <c r="C192" s="1" t="s">
        <v>64</v>
      </c>
      <c r="D192" s="1" t="s">
        <v>64</v>
      </c>
      <c r="F192" s="1">
        <v>1</v>
      </c>
      <c r="G192" s="1">
        <v>13</v>
      </c>
      <c r="H192" s="1">
        <v>9.5</v>
      </c>
      <c r="I192" s="1">
        <f t="shared" si="19"/>
        <v>3.5</v>
      </c>
      <c r="J192" s="1" t="s">
        <v>36</v>
      </c>
      <c r="K192" s="1">
        <f t="shared" si="20"/>
        <v>-26.923076923076923</v>
      </c>
      <c r="L192" s="1" t="s">
        <v>56</v>
      </c>
      <c r="M192" s="1" t="s">
        <v>56</v>
      </c>
      <c r="N192" s="4">
        <v>365</v>
      </c>
      <c r="O192" s="4" t="s">
        <v>35</v>
      </c>
      <c r="P192" s="1" t="s">
        <v>15</v>
      </c>
      <c r="Q192" s="1">
        <v>0</v>
      </c>
      <c r="R192" s="3" t="s">
        <v>59</v>
      </c>
    </row>
    <row r="193" spans="1:18" x14ac:dyDescent="0.45">
      <c r="A193" s="1">
        <v>192</v>
      </c>
      <c r="B193" s="1">
        <v>31</v>
      </c>
      <c r="C193" s="1" t="s">
        <v>64</v>
      </c>
      <c r="D193" s="1" t="s">
        <v>64</v>
      </c>
      <c r="F193" s="1">
        <v>1</v>
      </c>
      <c r="G193" s="1">
        <v>11.5</v>
      </c>
      <c r="H193" s="1">
        <v>11.5</v>
      </c>
      <c r="I193" s="1">
        <f t="shared" si="19"/>
        <v>0</v>
      </c>
      <c r="J193" s="1" t="s">
        <v>37</v>
      </c>
      <c r="K193" s="1">
        <f t="shared" si="20"/>
        <v>0</v>
      </c>
      <c r="L193" s="1" t="s">
        <v>49</v>
      </c>
      <c r="M193" s="1" t="s">
        <v>49</v>
      </c>
      <c r="N193" s="4">
        <v>365</v>
      </c>
      <c r="O193" s="4" t="s">
        <v>35</v>
      </c>
      <c r="P193" s="1" t="s">
        <v>15</v>
      </c>
      <c r="Q193" s="1">
        <v>0</v>
      </c>
      <c r="R193" s="3" t="s">
        <v>59</v>
      </c>
    </row>
    <row r="194" spans="1:18" x14ac:dyDescent="0.45">
      <c r="A194" s="1">
        <v>193</v>
      </c>
      <c r="B194" s="1">
        <v>31</v>
      </c>
      <c r="C194" s="1" t="s">
        <v>64</v>
      </c>
      <c r="D194" s="1" t="s">
        <v>64</v>
      </c>
      <c r="F194" s="1">
        <v>1</v>
      </c>
      <c r="G194" s="1">
        <v>10.5</v>
      </c>
      <c r="H194" s="1">
        <v>10.5</v>
      </c>
      <c r="I194" s="1">
        <f t="shared" si="19"/>
        <v>0</v>
      </c>
      <c r="J194" s="1" t="s">
        <v>37</v>
      </c>
      <c r="K194" s="1">
        <f t="shared" si="20"/>
        <v>0</v>
      </c>
      <c r="L194" s="1" t="s">
        <v>49</v>
      </c>
      <c r="M194" s="1" t="s">
        <v>49</v>
      </c>
      <c r="N194" s="4">
        <v>365</v>
      </c>
      <c r="O194" s="4" t="s">
        <v>35</v>
      </c>
      <c r="P194" s="1" t="s">
        <v>15</v>
      </c>
      <c r="Q194" s="1">
        <v>0</v>
      </c>
      <c r="R194" s="3" t="s">
        <v>59</v>
      </c>
    </row>
    <row r="195" spans="1:18" x14ac:dyDescent="0.45">
      <c r="A195" s="1">
        <v>194</v>
      </c>
      <c r="B195" s="1">
        <v>31</v>
      </c>
      <c r="C195" s="1" t="s">
        <v>64</v>
      </c>
      <c r="D195" s="1" t="s">
        <v>64</v>
      </c>
      <c r="F195" s="1">
        <v>1</v>
      </c>
      <c r="G195" s="1">
        <v>10.5</v>
      </c>
      <c r="H195" s="1">
        <v>9.5</v>
      </c>
      <c r="I195" s="1">
        <f t="shared" si="19"/>
        <v>1</v>
      </c>
      <c r="J195" s="1" t="s">
        <v>37</v>
      </c>
      <c r="K195" s="1">
        <f t="shared" si="20"/>
        <v>-9.5238095238095237</v>
      </c>
      <c r="L195" s="1" t="s">
        <v>49</v>
      </c>
      <c r="M195" s="1" t="s">
        <v>49</v>
      </c>
      <c r="N195" s="4">
        <v>365</v>
      </c>
      <c r="O195" s="4" t="s">
        <v>35</v>
      </c>
      <c r="P195" s="1" t="s">
        <v>15</v>
      </c>
      <c r="Q195" s="1">
        <v>0</v>
      </c>
      <c r="R195" s="3" t="s">
        <v>59</v>
      </c>
    </row>
    <row r="196" spans="1:18" x14ac:dyDescent="0.45">
      <c r="A196" s="1">
        <v>195</v>
      </c>
      <c r="B196" s="1">
        <v>31</v>
      </c>
      <c r="C196" s="1" t="s">
        <v>64</v>
      </c>
      <c r="D196" s="1" t="s">
        <v>64</v>
      </c>
      <c r="F196" s="1">
        <v>1</v>
      </c>
      <c r="G196" s="1">
        <v>9</v>
      </c>
      <c r="H196" s="1">
        <v>9</v>
      </c>
      <c r="I196" s="1">
        <f t="shared" si="19"/>
        <v>0</v>
      </c>
      <c r="J196" s="1" t="s">
        <v>37</v>
      </c>
      <c r="K196" s="1">
        <f t="shared" si="20"/>
        <v>0</v>
      </c>
      <c r="L196" s="1" t="s">
        <v>49</v>
      </c>
      <c r="M196" s="1" t="s">
        <v>49</v>
      </c>
      <c r="N196" s="4">
        <v>365</v>
      </c>
      <c r="O196" s="4" t="s">
        <v>35</v>
      </c>
      <c r="P196" s="1" t="s">
        <v>15</v>
      </c>
      <c r="Q196" s="1">
        <v>0</v>
      </c>
      <c r="R196" s="3" t="s">
        <v>59</v>
      </c>
    </row>
    <row r="197" spans="1:18" x14ac:dyDescent="0.45">
      <c r="A197" s="1">
        <v>196</v>
      </c>
      <c r="B197" s="1">
        <v>32</v>
      </c>
      <c r="C197" s="1" t="s">
        <v>84</v>
      </c>
      <c r="D197" s="1" t="s">
        <v>84</v>
      </c>
      <c r="E197" s="1" t="s">
        <v>16</v>
      </c>
      <c r="F197" s="1">
        <v>2</v>
      </c>
      <c r="G197" s="1">
        <v>23</v>
      </c>
      <c r="H197" s="1">
        <v>22</v>
      </c>
      <c r="I197" s="1">
        <f t="shared" si="19"/>
        <v>1</v>
      </c>
      <c r="J197" s="1" t="s">
        <v>35</v>
      </c>
      <c r="K197" s="1">
        <f t="shared" si="20"/>
        <v>-4.3478260869565215</v>
      </c>
      <c r="L197" s="1" t="s">
        <v>49</v>
      </c>
      <c r="M197" s="1" t="s">
        <v>49</v>
      </c>
      <c r="N197" s="4">
        <f>1/24/3</f>
        <v>1.3888888888888888E-2</v>
      </c>
      <c r="O197" s="4" t="s">
        <v>37</v>
      </c>
      <c r="P197" s="1" t="s">
        <v>15</v>
      </c>
      <c r="Q197" s="1">
        <v>0</v>
      </c>
      <c r="R197" s="1" t="s">
        <v>58</v>
      </c>
    </row>
    <row r="198" spans="1:18" x14ac:dyDescent="0.45">
      <c r="A198" s="1">
        <v>197</v>
      </c>
      <c r="B198" s="1">
        <v>32</v>
      </c>
      <c r="C198" s="1" t="s">
        <v>84</v>
      </c>
      <c r="D198" s="1" t="s">
        <v>84</v>
      </c>
      <c r="E198" s="1" t="s">
        <v>16</v>
      </c>
      <c r="F198" s="1">
        <v>2</v>
      </c>
      <c r="G198" s="1">
        <v>20</v>
      </c>
      <c r="H198" s="1">
        <v>21</v>
      </c>
      <c r="I198" s="1">
        <f t="shared" si="19"/>
        <v>-1</v>
      </c>
      <c r="J198" s="1" t="s">
        <v>35</v>
      </c>
      <c r="K198" s="1">
        <f t="shared" si="20"/>
        <v>5</v>
      </c>
      <c r="L198" s="1" t="s">
        <v>49</v>
      </c>
      <c r="M198" s="1" t="s">
        <v>49</v>
      </c>
      <c r="N198" s="4">
        <f t="shared" ref="N198:N216" si="21">1/24/3</f>
        <v>1.3888888888888888E-2</v>
      </c>
      <c r="O198" s="4" t="s">
        <v>37</v>
      </c>
      <c r="P198" s="1" t="s">
        <v>15</v>
      </c>
      <c r="Q198" s="1">
        <v>0</v>
      </c>
      <c r="R198" s="1" t="s">
        <v>58</v>
      </c>
    </row>
    <row r="199" spans="1:18" x14ac:dyDescent="0.45">
      <c r="A199" s="1">
        <v>198</v>
      </c>
      <c r="B199" s="1">
        <v>32</v>
      </c>
      <c r="C199" s="1" t="s">
        <v>84</v>
      </c>
      <c r="D199" s="1" t="s">
        <v>84</v>
      </c>
      <c r="E199" s="1" t="s">
        <v>16</v>
      </c>
      <c r="F199" s="1">
        <v>2</v>
      </c>
      <c r="G199" s="1">
        <v>19.5</v>
      </c>
      <c r="H199" s="1">
        <v>21.5</v>
      </c>
      <c r="I199" s="1">
        <f t="shared" si="19"/>
        <v>-2</v>
      </c>
      <c r="J199" s="1" t="s">
        <v>35</v>
      </c>
      <c r="K199" s="1">
        <f t="shared" si="20"/>
        <v>10.256410256410257</v>
      </c>
      <c r="L199" s="1" t="s">
        <v>49</v>
      </c>
      <c r="M199" s="1" t="s">
        <v>49</v>
      </c>
      <c r="N199" s="4">
        <f t="shared" si="21"/>
        <v>1.3888888888888888E-2</v>
      </c>
      <c r="O199" s="4" t="s">
        <v>37</v>
      </c>
      <c r="P199" s="1" t="s">
        <v>15</v>
      </c>
      <c r="Q199" s="1">
        <v>0</v>
      </c>
      <c r="R199" s="1" t="s">
        <v>58</v>
      </c>
    </row>
    <row r="200" spans="1:18" x14ac:dyDescent="0.45">
      <c r="A200" s="1">
        <v>199</v>
      </c>
      <c r="B200" s="1">
        <v>32</v>
      </c>
      <c r="C200" s="1" t="s">
        <v>84</v>
      </c>
      <c r="D200" s="1" t="s">
        <v>84</v>
      </c>
      <c r="F200" s="1">
        <v>2</v>
      </c>
      <c r="G200" s="1">
        <v>19</v>
      </c>
      <c r="H200" s="1">
        <v>16</v>
      </c>
      <c r="I200" s="1">
        <f t="shared" si="19"/>
        <v>3</v>
      </c>
      <c r="J200" s="1" t="s">
        <v>35</v>
      </c>
      <c r="K200" s="1">
        <f t="shared" si="20"/>
        <v>-15.789473684210526</v>
      </c>
      <c r="L200" s="1" t="s">
        <v>56</v>
      </c>
      <c r="M200" s="1" t="s">
        <v>49</v>
      </c>
      <c r="N200" s="4">
        <f t="shared" si="21"/>
        <v>1.3888888888888888E-2</v>
      </c>
      <c r="O200" s="4" t="s">
        <v>37</v>
      </c>
      <c r="P200" s="1" t="s">
        <v>15</v>
      </c>
      <c r="Q200" s="1">
        <v>0</v>
      </c>
      <c r="R200" s="1" t="s">
        <v>58</v>
      </c>
    </row>
    <row r="201" spans="1:18" x14ac:dyDescent="0.45">
      <c r="A201" s="1">
        <v>200</v>
      </c>
      <c r="B201" s="1">
        <v>32</v>
      </c>
      <c r="C201" s="1" t="s">
        <v>84</v>
      </c>
      <c r="D201" s="1" t="s">
        <v>84</v>
      </c>
      <c r="E201" s="1" t="s">
        <v>16</v>
      </c>
      <c r="F201" s="1">
        <v>2</v>
      </c>
      <c r="G201" s="1">
        <v>18</v>
      </c>
      <c r="H201" s="1">
        <v>19</v>
      </c>
      <c r="I201" s="1">
        <f t="shared" si="19"/>
        <v>-1</v>
      </c>
      <c r="J201" s="1" t="s">
        <v>35</v>
      </c>
      <c r="K201" s="1">
        <f t="shared" si="20"/>
        <v>5.5555555555555554</v>
      </c>
      <c r="L201" s="1" t="s">
        <v>49</v>
      </c>
      <c r="M201" s="1" t="s">
        <v>49</v>
      </c>
      <c r="N201" s="4">
        <f t="shared" si="21"/>
        <v>1.3888888888888888E-2</v>
      </c>
      <c r="O201" s="4" t="s">
        <v>37</v>
      </c>
      <c r="P201" s="1" t="s">
        <v>15</v>
      </c>
      <c r="Q201" s="1">
        <v>0</v>
      </c>
      <c r="R201" s="1" t="s">
        <v>58</v>
      </c>
    </row>
    <row r="202" spans="1:18" x14ac:dyDescent="0.45">
      <c r="A202" s="1">
        <v>201</v>
      </c>
      <c r="B202" s="1">
        <v>32</v>
      </c>
      <c r="C202" s="1" t="s">
        <v>84</v>
      </c>
      <c r="D202" s="1" t="s">
        <v>84</v>
      </c>
      <c r="E202" s="1" t="s">
        <v>16</v>
      </c>
      <c r="F202" s="1">
        <v>2</v>
      </c>
      <c r="G202" s="1">
        <v>17.5</v>
      </c>
      <c r="H202" s="1">
        <v>18</v>
      </c>
      <c r="I202" s="1">
        <f t="shared" si="19"/>
        <v>-0.5</v>
      </c>
      <c r="J202" s="1" t="s">
        <v>35</v>
      </c>
      <c r="K202" s="1">
        <f t="shared" si="20"/>
        <v>2.8571428571428572</v>
      </c>
      <c r="L202" s="1" t="s">
        <v>49</v>
      </c>
      <c r="M202" s="1" t="s">
        <v>49</v>
      </c>
      <c r="N202" s="4">
        <f t="shared" si="21"/>
        <v>1.3888888888888888E-2</v>
      </c>
      <c r="O202" s="4" t="s">
        <v>37</v>
      </c>
      <c r="P202" s="1" t="s">
        <v>15</v>
      </c>
      <c r="Q202" s="1">
        <v>0</v>
      </c>
      <c r="R202" s="1" t="s">
        <v>58</v>
      </c>
    </row>
    <row r="203" spans="1:18" x14ac:dyDescent="0.45">
      <c r="A203" s="1">
        <v>202</v>
      </c>
      <c r="B203" s="1">
        <v>32</v>
      </c>
      <c r="C203" s="1" t="s">
        <v>84</v>
      </c>
      <c r="D203" s="1" t="s">
        <v>84</v>
      </c>
      <c r="F203" s="1">
        <v>2</v>
      </c>
      <c r="G203" s="1">
        <v>17</v>
      </c>
      <c r="H203" s="1">
        <v>16.5</v>
      </c>
      <c r="I203" s="1">
        <f t="shared" si="19"/>
        <v>0.5</v>
      </c>
      <c r="J203" s="1" t="s">
        <v>35</v>
      </c>
      <c r="K203" s="1">
        <f t="shared" si="20"/>
        <v>-2.9411764705882355</v>
      </c>
      <c r="L203" s="1" t="s">
        <v>49</v>
      </c>
      <c r="M203" s="1" t="s">
        <v>49</v>
      </c>
      <c r="N203" s="4">
        <f t="shared" si="21"/>
        <v>1.3888888888888888E-2</v>
      </c>
      <c r="O203" s="4" t="s">
        <v>37</v>
      </c>
      <c r="P203" s="1" t="s">
        <v>15</v>
      </c>
      <c r="Q203" s="1">
        <v>0</v>
      </c>
      <c r="R203" s="1" t="s">
        <v>58</v>
      </c>
    </row>
    <row r="204" spans="1:18" x14ac:dyDescent="0.45">
      <c r="A204" s="1">
        <v>203</v>
      </c>
      <c r="B204" s="1">
        <v>32</v>
      </c>
      <c r="C204" s="1" t="s">
        <v>84</v>
      </c>
      <c r="D204" s="1" t="s">
        <v>84</v>
      </c>
      <c r="E204" s="1" t="s">
        <v>16</v>
      </c>
      <c r="F204" s="1">
        <v>2</v>
      </c>
      <c r="G204" s="1">
        <v>11.5</v>
      </c>
      <c r="H204" s="1">
        <v>14.5</v>
      </c>
      <c r="I204" s="1">
        <f t="shared" si="19"/>
        <v>-3</v>
      </c>
      <c r="J204" s="1" t="s">
        <v>37</v>
      </c>
      <c r="K204" s="1">
        <f t="shared" si="20"/>
        <v>26.086956521739129</v>
      </c>
      <c r="L204" s="1" t="s">
        <v>49</v>
      </c>
      <c r="M204" s="1" t="s">
        <v>49</v>
      </c>
      <c r="N204" s="4">
        <f t="shared" si="21"/>
        <v>1.3888888888888888E-2</v>
      </c>
      <c r="O204" s="4" t="s">
        <v>37</v>
      </c>
      <c r="P204" s="1" t="s">
        <v>15</v>
      </c>
      <c r="Q204" s="1">
        <v>0</v>
      </c>
      <c r="R204" s="1" t="s">
        <v>58</v>
      </c>
    </row>
    <row r="205" spans="1:18" x14ac:dyDescent="0.45">
      <c r="A205" s="1">
        <v>204</v>
      </c>
      <c r="B205" s="1">
        <v>32</v>
      </c>
      <c r="C205" s="1" t="s">
        <v>84</v>
      </c>
      <c r="D205" s="1" t="s">
        <v>84</v>
      </c>
      <c r="F205" s="1">
        <v>2</v>
      </c>
      <c r="G205" s="1">
        <v>9</v>
      </c>
      <c r="H205" s="1">
        <v>10.5</v>
      </c>
      <c r="I205" s="1">
        <f t="shared" si="19"/>
        <v>-1.5</v>
      </c>
      <c r="J205" s="1" t="s">
        <v>37</v>
      </c>
      <c r="K205" s="1">
        <f t="shared" si="20"/>
        <v>16.666666666666668</v>
      </c>
      <c r="L205" s="1" t="s">
        <v>49</v>
      </c>
      <c r="M205" s="1" t="s">
        <v>49</v>
      </c>
      <c r="N205" s="4">
        <f t="shared" si="21"/>
        <v>1.3888888888888888E-2</v>
      </c>
      <c r="O205" s="4" t="s">
        <v>37</v>
      </c>
      <c r="P205" s="1" t="s">
        <v>15</v>
      </c>
      <c r="Q205" s="1">
        <v>0</v>
      </c>
      <c r="R205" s="1" t="s">
        <v>58</v>
      </c>
    </row>
    <row r="206" spans="1:18" x14ac:dyDescent="0.45">
      <c r="A206" s="1">
        <v>205</v>
      </c>
      <c r="B206" s="1">
        <v>32</v>
      </c>
      <c r="C206" s="1" t="s">
        <v>84</v>
      </c>
      <c r="D206" s="1" t="s">
        <v>84</v>
      </c>
      <c r="E206" s="1" t="s">
        <v>16</v>
      </c>
      <c r="F206" s="1">
        <v>2</v>
      </c>
      <c r="G206" s="1">
        <v>8.5</v>
      </c>
      <c r="H206" s="1">
        <v>9.5</v>
      </c>
      <c r="I206" s="1">
        <f t="shared" si="19"/>
        <v>-1</v>
      </c>
      <c r="J206" s="1" t="s">
        <v>37</v>
      </c>
      <c r="K206" s="1">
        <f t="shared" si="20"/>
        <v>11.764705882352942</v>
      </c>
      <c r="L206" s="1" t="s">
        <v>49</v>
      </c>
      <c r="M206" s="1" t="s">
        <v>49</v>
      </c>
      <c r="N206" s="4">
        <f t="shared" si="21"/>
        <v>1.3888888888888888E-2</v>
      </c>
      <c r="O206" s="4" t="s">
        <v>37</v>
      </c>
      <c r="P206" s="1" t="s">
        <v>15</v>
      </c>
      <c r="Q206" s="1">
        <v>0</v>
      </c>
      <c r="R206" s="1" t="s">
        <v>58</v>
      </c>
    </row>
    <row r="207" spans="1:18" x14ac:dyDescent="0.45">
      <c r="A207" s="1">
        <v>206</v>
      </c>
      <c r="B207" s="1">
        <v>32</v>
      </c>
      <c r="C207" s="1" t="s">
        <v>84</v>
      </c>
      <c r="D207" s="1" t="s">
        <v>84</v>
      </c>
      <c r="F207" s="1">
        <v>2</v>
      </c>
      <c r="G207" s="1">
        <v>24.5</v>
      </c>
      <c r="H207" s="1">
        <v>27.5</v>
      </c>
      <c r="I207" s="1">
        <f t="shared" si="19"/>
        <v>-3</v>
      </c>
      <c r="J207" s="1" t="s">
        <v>35</v>
      </c>
      <c r="K207" s="1">
        <f t="shared" si="20"/>
        <v>12.244897959183673</v>
      </c>
      <c r="L207" s="1" t="s">
        <v>49</v>
      </c>
      <c r="M207" s="1" t="s">
        <v>49</v>
      </c>
      <c r="N207" s="4">
        <f>1/24/3</f>
        <v>1.3888888888888888E-2</v>
      </c>
      <c r="O207" s="4" t="s">
        <v>37</v>
      </c>
      <c r="P207" s="1" t="s">
        <v>15</v>
      </c>
      <c r="Q207" s="1">
        <v>0</v>
      </c>
      <c r="R207" s="1" t="s">
        <v>58</v>
      </c>
    </row>
    <row r="208" spans="1:18" x14ac:dyDescent="0.45">
      <c r="A208" s="1">
        <v>207</v>
      </c>
      <c r="B208" s="1">
        <v>32</v>
      </c>
      <c r="C208" s="1" t="s">
        <v>84</v>
      </c>
      <c r="D208" s="1" t="s">
        <v>84</v>
      </c>
      <c r="F208" s="1">
        <v>2</v>
      </c>
      <c r="G208" s="1">
        <v>23.5</v>
      </c>
      <c r="H208" s="1">
        <v>24</v>
      </c>
      <c r="I208" s="1">
        <f t="shared" si="19"/>
        <v>-0.5</v>
      </c>
      <c r="J208" s="1" t="s">
        <v>35</v>
      </c>
      <c r="K208" s="1">
        <f t="shared" si="20"/>
        <v>2.1276595744680851</v>
      </c>
      <c r="L208" s="1" t="s">
        <v>49</v>
      </c>
      <c r="M208" s="1" t="s">
        <v>49</v>
      </c>
      <c r="N208" s="4">
        <f t="shared" si="21"/>
        <v>1.3888888888888888E-2</v>
      </c>
      <c r="O208" s="4" t="s">
        <v>37</v>
      </c>
      <c r="P208" s="1" t="s">
        <v>15</v>
      </c>
      <c r="Q208" s="1">
        <v>0</v>
      </c>
      <c r="R208" s="1" t="s">
        <v>58</v>
      </c>
    </row>
    <row r="209" spans="1:18" x14ac:dyDescent="0.45">
      <c r="A209" s="1">
        <v>208</v>
      </c>
      <c r="B209" s="1">
        <v>32</v>
      </c>
      <c r="C209" s="1" t="s">
        <v>84</v>
      </c>
      <c r="D209" s="1" t="s">
        <v>84</v>
      </c>
      <c r="E209" s="1" t="s">
        <v>16</v>
      </c>
      <c r="F209" s="1">
        <v>2</v>
      </c>
      <c r="G209" s="1">
        <v>20</v>
      </c>
      <c r="H209" s="1">
        <v>19</v>
      </c>
      <c r="I209" s="1">
        <f t="shared" si="19"/>
        <v>1</v>
      </c>
      <c r="J209" s="1" t="s">
        <v>35</v>
      </c>
      <c r="K209" s="1">
        <f t="shared" si="20"/>
        <v>-5</v>
      </c>
      <c r="L209" s="1" t="s">
        <v>49</v>
      </c>
      <c r="M209" s="1" t="s">
        <v>49</v>
      </c>
      <c r="N209" s="4">
        <f t="shared" si="21"/>
        <v>1.3888888888888888E-2</v>
      </c>
      <c r="O209" s="4" t="s">
        <v>37</v>
      </c>
      <c r="P209" s="1" t="s">
        <v>15</v>
      </c>
      <c r="Q209" s="1">
        <v>0</v>
      </c>
      <c r="R209" s="1" t="s">
        <v>58</v>
      </c>
    </row>
    <row r="210" spans="1:18" x14ac:dyDescent="0.45">
      <c r="A210" s="1">
        <v>209</v>
      </c>
      <c r="B210" s="1">
        <v>32</v>
      </c>
      <c r="C210" s="1" t="s">
        <v>84</v>
      </c>
      <c r="D210" s="1" t="s">
        <v>84</v>
      </c>
      <c r="E210" s="1" t="s">
        <v>16</v>
      </c>
      <c r="F210" s="1">
        <v>2</v>
      </c>
      <c r="G210" s="1">
        <v>20</v>
      </c>
      <c r="H210" s="1">
        <v>18.5</v>
      </c>
      <c r="I210" s="1">
        <f t="shared" si="19"/>
        <v>1.5</v>
      </c>
      <c r="J210" s="1" t="s">
        <v>35</v>
      </c>
      <c r="K210" s="1">
        <f t="shared" si="20"/>
        <v>-7.5</v>
      </c>
      <c r="L210" s="1" t="s">
        <v>49</v>
      </c>
      <c r="M210" s="1" t="s">
        <v>49</v>
      </c>
      <c r="N210" s="4">
        <f t="shared" si="21"/>
        <v>1.3888888888888888E-2</v>
      </c>
      <c r="O210" s="4" t="s">
        <v>37</v>
      </c>
      <c r="P210" s="1" t="s">
        <v>15</v>
      </c>
      <c r="Q210" s="1">
        <v>0</v>
      </c>
      <c r="R210" s="1" t="s">
        <v>58</v>
      </c>
    </row>
    <row r="211" spans="1:18" x14ac:dyDescent="0.45">
      <c r="A211" s="1">
        <v>210</v>
      </c>
      <c r="B211" s="1">
        <v>32</v>
      </c>
      <c r="C211" s="1" t="s">
        <v>84</v>
      </c>
      <c r="D211" s="1" t="s">
        <v>84</v>
      </c>
      <c r="E211" s="1" t="s">
        <v>16</v>
      </c>
      <c r="F211" s="1">
        <v>2</v>
      </c>
      <c r="G211" s="1">
        <v>18.5</v>
      </c>
      <c r="H211" s="1">
        <v>16.5</v>
      </c>
      <c r="I211" s="1">
        <f t="shared" si="19"/>
        <v>2</v>
      </c>
      <c r="J211" s="1" t="s">
        <v>35</v>
      </c>
      <c r="K211" s="1">
        <f t="shared" si="20"/>
        <v>-10.810810810810811</v>
      </c>
      <c r="L211" s="1" t="s">
        <v>56</v>
      </c>
      <c r="M211" s="1" t="s">
        <v>49</v>
      </c>
      <c r="N211" s="4">
        <f t="shared" si="21"/>
        <v>1.3888888888888888E-2</v>
      </c>
      <c r="O211" s="4" t="s">
        <v>37</v>
      </c>
      <c r="P211" s="1" t="s">
        <v>15</v>
      </c>
      <c r="Q211" s="1">
        <v>0</v>
      </c>
      <c r="R211" s="1" t="s">
        <v>58</v>
      </c>
    </row>
    <row r="212" spans="1:18" x14ac:dyDescent="0.45">
      <c r="A212" s="1">
        <v>211</v>
      </c>
      <c r="B212" s="1">
        <v>32</v>
      </c>
      <c r="C212" s="1" t="s">
        <v>84</v>
      </c>
      <c r="D212" s="1" t="s">
        <v>84</v>
      </c>
      <c r="E212" s="1" t="s">
        <v>16</v>
      </c>
      <c r="F212" s="1">
        <v>2</v>
      </c>
      <c r="G212" s="1">
        <v>17.5</v>
      </c>
      <c r="H212" s="1">
        <v>17.5</v>
      </c>
      <c r="I212" s="1">
        <f t="shared" si="19"/>
        <v>0</v>
      </c>
      <c r="J212" s="1" t="s">
        <v>35</v>
      </c>
      <c r="K212" s="1">
        <f t="shared" si="20"/>
        <v>0</v>
      </c>
      <c r="L212" s="1" t="s">
        <v>49</v>
      </c>
      <c r="M212" s="1" t="s">
        <v>49</v>
      </c>
      <c r="N212" s="4">
        <f t="shared" si="21"/>
        <v>1.3888888888888888E-2</v>
      </c>
      <c r="O212" s="4" t="s">
        <v>37</v>
      </c>
      <c r="P212" s="1" t="s">
        <v>15</v>
      </c>
      <c r="Q212" s="1">
        <v>0</v>
      </c>
      <c r="R212" s="1" t="s">
        <v>58</v>
      </c>
    </row>
    <row r="213" spans="1:18" x14ac:dyDescent="0.45">
      <c r="A213" s="1">
        <v>212</v>
      </c>
      <c r="B213" s="1">
        <v>32</v>
      </c>
      <c r="C213" s="1" t="s">
        <v>84</v>
      </c>
      <c r="D213" s="1" t="s">
        <v>84</v>
      </c>
      <c r="E213" s="1" t="s">
        <v>16</v>
      </c>
      <c r="F213" s="1">
        <v>2</v>
      </c>
      <c r="G213" s="1">
        <v>17</v>
      </c>
      <c r="H213" s="1">
        <v>17.5</v>
      </c>
      <c r="I213" s="1">
        <f t="shared" si="19"/>
        <v>-0.5</v>
      </c>
      <c r="J213" s="1" t="s">
        <v>35</v>
      </c>
      <c r="K213" s="1">
        <f t="shared" si="20"/>
        <v>2.9411764705882355</v>
      </c>
      <c r="L213" s="1" t="s">
        <v>49</v>
      </c>
      <c r="M213" s="1" t="s">
        <v>49</v>
      </c>
      <c r="N213" s="4">
        <f t="shared" si="21"/>
        <v>1.3888888888888888E-2</v>
      </c>
      <c r="O213" s="4" t="s">
        <v>37</v>
      </c>
      <c r="P213" s="1" t="s">
        <v>15</v>
      </c>
      <c r="Q213" s="1">
        <v>0</v>
      </c>
      <c r="R213" s="1" t="s">
        <v>58</v>
      </c>
    </row>
    <row r="214" spans="1:18" x14ac:dyDescent="0.45">
      <c r="A214" s="1">
        <v>213</v>
      </c>
      <c r="B214" s="1">
        <v>32</v>
      </c>
      <c r="C214" s="1" t="s">
        <v>84</v>
      </c>
      <c r="D214" s="1" t="s">
        <v>84</v>
      </c>
      <c r="E214" s="1" t="s">
        <v>16</v>
      </c>
      <c r="F214" s="1">
        <v>2</v>
      </c>
      <c r="G214" s="1">
        <v>16</v>
      </c>
      <c r="H214" s="1">
        <v>17.5</v>
      </c>
      <c r="I214" s="1">
        <f t="shared" si="19"/>
        <v>-1.5</v>
      </c>
      <c r="J214" s="1" t="s">
        <v>35</v>
      </c>
      <c r="K214" s="1">
        <f t="shared" si="20"/>
        <v>9.375</v>
      </c>
      <c r="L214" s="1" t="s">
        <v>49</v>
      </c>
      <c r="M214" s="1" t="s">
        <v>49</v>
      </c>
      <c r="N214" s="4">
        <f t="shared" si="21"/>
        <v>1.3888888888888888E-2</v>
      </c>
      <c r="O214" s="4" t="s">
        <v>37</v>
      </c>
      <c r="P214" s="1" t="s">
        <v>15</v>
      </c>
      <c r="Q214" s="1">
        <v>0</v>
      </c>
      <c r="R214" s="1" t="s">
        <v>58</v>
      </c>
    </row>
    <row r="215" spans="1:18" x14ac:dyDescent="0.45">
      <c r="A215" s="1">
        <v>214</v>
      </c>
      <c r="B215" s="1">
        <v>32</v>
      </c>
      <c r="C215" s="1" t="s">
        <v>84</v>
      </c>
      <c r="D215" s="1" t="s">
        <v>84</v>
      </c>
      <c r="E215" s="1" t="s">
        <v>16</v>
      </c>
      <c r="F215" s="1">
        <v>2</v>
      </c>
      <c r="G215" s="1">
        <v>14</v>
      </c>
      <c r="H215" s="1">
        <v>14.5</v>
      </c>
      <c r="I215" s="1">
        <f t="shared" si="19"/>
        <v>-0.5</v>
      </c>
      <c r="J215" s="1" t="s">
        <v>36</v>
      </c>
      <c r="K215" s="1">
        <f t="shared" si="20"/>
        <v>3.5714285714285716</v>
      </c>
      <c r="L215" s="1" t="s">
        <v>49</v>
      </c>
      <c r="M215" s="1" t="s">
        <v>49</v>
      </c>
      <c r="N215" s="4">
        <f t="shared" si="21"/>
        <v>1.3888888888888888E-2</v>
      </c>
      <c r="O215" s="4" t="s">
        <v>37</v>
      </c>
      <c r="P215" s="1" t="s">
        <v>15</v>
      </c>
      <c r="Q215" s="1">
        <v>0</v>
      </c>
      <c r="R215" s="1" t="s">
        <v>58</v>
      </c>
    </row>
    <row r="216" spans="1:18" x14ac:dyDescent="0.45">
      <c r="A216" s="1">
        <v>215</v>
      </c>
      <c r="B216" s="1">
        <v>32</v>
      </c>
      <c r="C216" s="1" t="s">
        <v>84</v>
      </c>
      <c r="D216" s="1" t="s">
        <v>84</v>
      </c>
      <c r="E216" s="1" t="s">
        <v>16</v>
      </c>
      <c r="F216" s="1">
        <v>2</v>
      </c>
      <c r="G216" s="1">
        <v>11.5</v>
      </c>
      <c r="H216" s="1">
        <v>11</v>
      </c>
      <c r="I216" s="1">
        <f t="shared" si="19"/>
        <v>0.5</v>
      </c>
      <c r="J216" s="1" t="s">
        <v>37</v>
      </c>
      <c r="K216" s="1">
        <f t="shared" si="20"/>
        <v>-4.3478260869565215</v>
      </c>
      <c r="L216" s="1" t="s">
        <v>49</v>
      </c>
      <c r="M216" s="1" t="s">
        <v>49</v>
      </c>
      <c r="N216" s="4">
        <f t="shared" si="21"/>
        <v>1.3888888888888888E-2</v>
      </c>
      <c r="O216" s="4" t="s">
        <v>37</v>
      </c>
      <c r="P216" s="1" t="s">
        <v>15</v>
      </c>
      <c r="Q216" s="1">
        <v>0</v>
      </c>
      <c r="R216" s="1" t="s">
        <v>58</v>
      </c>
    </row>
    <row r="217" spans="1:18" x14ac:dyDescent="0.45">
      <c r="A217" s="1">
        <v>216</v>
      </c>
      <c r="B217" s="1">
        <v>33</v>
      </c>
      <c r="C217" s="1" t="s">
        <v>63</v>
      </c>
      <c r="D217" s="1" t="s">
        <v>63</v>
      </c>
      <c r="F217" s="1">
        <v>1</v>
      </c>
      <c r="G217" s="1">
        <v>20</v>
      </c>
      <c r="H217" s="1">
        <v>23</v>
      </c>
      <c r="I217" s="1">
        <f t="shared" si="19"/>
        <v>-3</v>
      </c>
      <c r="J217" s="1" t="s">
        <v>35</v>
      </c>
      <c r="K217" s="1">
        <f t="shared" si="20"/>
        <v>15</v>
      </c>
      <c r="L217" s="1" t="s">
        <v>49</v>
      </c>
      <c r="M217" s="1" t="s">
        <v>49</v>
      </c>
      <c r="N217" s="4">
        <f t="shared" ref="N217:N225" si="22">365/2</f>
        <v>182.5</v>
      </c>
      <c r="O217" s="4" t="s">
        <v>35</v>
      </c>
      <c r="P217" s="1" t="s">
        <v>15</v>
      </c>
      <c r="R217" s="1" t="s">
        <v>59</v>
      </c>
    </row>
    <row r="218" spans="1:18" x14ac:dyDescent="0.45">
      <c r="A218" s="1">
        <v>217</v>
      </c>
      <c r="B218" s="1">
        <v>33</v>
      </c>
      <c r="C218" s="1" t="s">
        <v>63</v>
      </c>
      <c r="D218" s="1" t="s">
        <v>63</v>
      </c>
      <c r="F218" s="1">
        <v>1</v>
      </c>
      <c r="G218" s="1">
        <v>20</v>
      </c>
      <c r="H218" s="1">
        <v>20</v>
      </c>
      <c r="I218" s="1">
        <f t="shared" si="19"/>
        <v>0</v>
      </c>
      <c r="J218" s="1" t="s">
        <v>35</v>
      </c>
      <c r="K218" s="1">
        <f t="shared" si="20"/>
        <v>0</v>
      </c>
      <c r="L218" s="1" t="s">
        <v>49</v>
      </c>
      <c r="M218" s="1" t="s">
        <v>49</v>
      </c>
      <c r="N218" s="4">
        <f t="shared" si="22"/>
        <v>182.5</v>
      </c>
      <c r="O218" s="4" t="s">
        <v>35</v>
      </c>
      <c r="P218" s="1" t="s">
        <v>15</v>
      </c>
      <c r="R218" s="1" t="s">
        <v>59</v>
      </c>
    </row>
    <row r="219" spans="1:18" x14ac:dyDescent="0.45">
      <c r="A219" s="1">
        <v>218</v>
      </c>
      <c r="B219" s="1">
        <v>33</v>
      </c>
      <c r="C219" s="1" t="s">
        <v>63</v>
      </c>
      <c r="D219" s="1" t="s">
        <v>63</v>
      </c>
      <c r="F219" s="1">
        <v>1</v>
      </c>
      <c r="G219" s="1">
        <v>20</v>
      </c>
      <c r="H219" s="1">
        <v>17</v>
      </c>
      <c r="I219" s="1">
        <f t="shared" si="19"/>
        <v>3</v>
      </c>
      <c r="J219" s="1" t="s">
        <v>35</v>
      </c>
      <c r="K219" s="1">
        <f t="shared" si="20"/>
        <v>-15</v>
      </c>
      <c r="L219" s="1" t="s">
        <v>56</v>
      </c>
      <c r="M219" s="1" t="s">
        <v>49</v>
      </c>
      <c r="N219" s="4">
        <f t="shared" si="22"/>
        <v>182.5</v>
      </c>
      <c r="O219" s="4" t="s">
        <v>35</v>
      </c>
      <c r="P219" s="1" t="s">
        <v>15</v>
      </c>
      <c r="R219" s="1" t="s">
        <v>59</v>
      </c>
    </row>
    <row r="220" spans="1:18" x14ac:dyDescent="0.45">
      <c r="A220" s="1">
        <v>219</v>
      </c>
      <c r="B220" s="1">
        <v>33</v>
      </c>
      <c r="C220" s="1" t="s">
        <v>63</v>
      </c>
      <c r="D220" s="1" t="s">
        <v>63</v>
      </c>
      <c r="F220" s="1">
        <v>1</v>
      </c>
      <c r="G220" s="1">
        <v>18</v>
      </c>
      <c r="H220" s="1">
        <v>18</v>
      </c>
      <c r="I220" s="1">
        <f t="shared" si="19"/>
        <v>0</v>
      </c>
      <c r="J220" s="1" t="s">
        <v>35</v>
      </c>
      <c r="K220" s="1">
        <f t="shared" si="20"/>
        <v>0</v>
      </c>
      <c r="L220" s="1" t="s">
        <v>49</v>
      </c>
      <c r="M220" s="1" t="s">
        <v>49</v>
      </c>
      <c r="N220" s="4">
        <f t="shared" si="22"/>
        <v>182.5</v>
      </c>
      <c r="O220" s="4" t="s">
        <v>35</v>
      </c>
      <c r="P220" s="1" t="s">
        <v>15</v>
      </c>
      <c r="R220" s="1" t="s">
        <v>59</v>
      </c>
    </row>
    <row r="221" spans="1:18" x14ac:dyDescent="0.45">
      <c r="A221" s="1">
        <v>220</v>
      </c>
      <c r="B221" s="1">
        <v>33</v>
      </c>
      <c r="C221" s="1" t="s">
        <v>63</v>
      </c>
      <c r="D221" s="1" t="s">
        <v>63</v>
      </c>
      <c r="F221" s="1">
        <v>1</v>
      </c>
      <c r="G221" s="1">
        <v>15</v>
      </c>
      <c r="H221" s="1">
        <v>15</v>
      </c>
      <c r="I221" s="1">
        <f t="shared" si="19"/>
        <v>0</v>
      </c>
      <c r="J221" s="1" t="s">
        <v>36</v>
      </c>
      <c r="K221" s="1">
        <f t="shared" si="20"/>
        <v>0</v>
      </c>
      <c r="L221" s="1" t="s">
        <v>49</v>
      </c>
      <c r="M221" s="1" t="s">
        <v>49</v>
      </c>
      <c r="N221" s="4">
        <f t="shared" si="22"/>
        <v>182.5</v>
      </c>
      <c r="O221" s="4" t="s">
        <v>35</v>
      </c>
      <c r="P221" s="1" t="s">
        <v>15</v>
      </c>
      <c r="R221" s="1" t="s">
        <v>59</v>
      </c>
    </row>
    <row r="222" spans="1:18" x14ac:dyDescent="0.45">
      <c r="A222" s="1">
        <v>221</v>
      </c>
      <c r="B222" s="1">
        <v>33</v>
      </c>
      <c r="C222" s="1" t="s">
        <v>63</v>
      </c>
      <c r="D222" s="1" t="s">
        <v>63</v>
      </c>
      <c r="F222" s="1">
        <v>1</v>
      </c>
      <c r="G222" s="1">
        <v>13</v>
      </c>
      <c r="H222" s="1">
        <v>16</v>
      </c>
      <c r="I222" s="1">
        <f t="shared" si="19"/>
        <v>-3</v>
      </c>
      <c r="J222" s="1" t="s">
        <v>36</v>
      </c>
      <c r="K222" s="1">
        <f t="shared" si="20"/>
        <v>23.076923076923077</v>
      </c>
      <c r="L222" s="1" t="s">
        <v>49</v>
      </c>
      <c r="M222" s="1" t="s">
        <v>49</v>
      </c>
      <c r="N222" s="4">
        <f t="shared" si="22"/>
        <v>182.5</v>
      </c>
      <c r="O222" s="4" t="s">
        <v>35</v>
      </c>
      <c r="P222" s="1" t="s">
        <v>15</v>
      </c>
      <c r="R222" s="1" t="s">
        <v>59</v>
      </c>
    </row>
    <row r="223" spans="1:18" x14ac:dyDescent="0.45">
      <c r="A223" s="1">
        <v>222</v>
      </c>
      <c r="B223" s="1">
        <v>33</v>
      </c>
      <c r="C223" s="1" t="s">
        <v>63</v>
      </c>
      <c r="D223" s="1" t="s">
        <v>63</v>
      </c>
      <c r="F223" s="1">
        <v>1</v>
      </c>
      <c r="G223" s="1">
        <v>12</v>
      </c>
      <c r="H223" s="1">
        <v>14</v>
      </c>
      <c r="I223" s="1">
        <f t="shared" si="19"/>
        <v>-2</v>
      </c>
      <c r="J223" s="1" t="s">
        <v>37</v>
      </c>
      <c r="K223" s="1">
        <f t="shared" si="20"/>
        <v>16.666666666666668</v>
      </c>
      <c r="L223" s="1" t="s">
        <v>49</v>
      </c>
      <c r="M223" s="1" t="s">
        <v>49</v>
      </c>
      <c r="N223" s="4">
        <f t="shared" si="22"/>
        <v>182.5</v>
      </c>
      <c r="O223" s="4" t="s">
        <v>35</v>
      </c>
      <c r="P223" s="1" t="s">
        <v>15</v>
      </c>
      <c r="R223" s="1" t="s">
        <v>59</v>
      </c>
    </row>
    <row r="224" spans="1:18" x14ac:dyDescent="0.45">
      <c r="A224" s="1">
        <v>223</v>
      </c>
      <c r="B224" s="1">
        <v>33</v>
      </c>
      <c r="C224" s="1" t="s">
        <v>63</v>
      </c>
      <c r="D224" s="1" t="s">
        <v>63</v>
      </c>
      <c r="F224" s="1">
        <v>1</v>
      </c>
      <c r="G224" s="1">
        <v>11</v>
      </c>
      <c r="H224" s="1">
        <v>14</v>
      </c>
      <c r="I224" s="1">
        <f t="shared" si="19"/>
        <v>-3</v>
      </c>
      <c r="J224" s="1" t="s">
        <v>37</v>
      </c>
      <c r="K224" s="1">
        <f t="shared" si="20"/>
        <v>27.272727272727273</v>
      </c>
      <c r="L224" s="1" t="s">
        <v>49</v>
      </c>
      <c r="M224" s="1" t="s">
        <v>49</v>
      </c>
      <c r="N224" s="4">
        <f t="shared" si="22"/>
        <v>182.5</v>
      </c>
      <c r="O224" s="4" t="s">
        <v>35</v>
      </c>
      <c r="P224" s="1" t="s">
        <v>15</v>
      </c>
      <c r="R224" s="1" t="s">
        <v>59</v>
      </c>
    </row>
    <row r="225" spans="1:18" x14ac:dyDescent="0.45">
      <c r="A225" s="1">
        <v>224</v>
      </c>
      <c r="B225" s="1">
        <v>33</v>
      </c>
      <c r="C225" s="1" t="s">
        <v>63</v>
      </c>
      <c r="D225" s="1" t="s">
        <v>63</v>
      </c>
      <c r="F225" s="1">
        <v>1</v>
      </c>
      <c r="G225" s="1">
        <v>10</v>
      </c>
      <c r="H225" s="1">
        <v>14</v>
      </c>
      <c r="I225" s="1">
        <f t="shared" si="19"/>
        <v>-4</v>
      </c>
      <c r="J225" s="1" t="s">
        <v>37</v>
      </c>
      <c r="K225" s="1">
        <f t="shared" si="20"/>
        <v>40</v>
      </c>
      <c r="L225" s="1" t="s">
        <v>49</v>
      </c>
      <c r="M225" s="1" t="s">
        <v>49</v>
      </c>
      <c r="N225" s="4">
        <f t="shared" si="22"/>
        <v>182.5</v>
      </c>
      <c r="O225" s="4" t="s">
        <v>35</v>
      </c>
      <c r="P225" s="1" t="s">
        <v>15</v>
      </c>
      <c r="R225" s="1" t="s">
        <v>59</v>
      </c>
    </row>
    <row r="226" spans="1:18" x14ac:dyDescent="0.45">
      <c r="A226" s="1">
        <v>225</v>
      </c>
      <c r="B226" s="1">
        <v>34</v>
      </c>
      <c r="C226" s="1" t="s">
        <v>82</v>
      </c>
      <c r="D226" s="1" t="s">
        <v>62</v>
      </c>
      <c r="E226" s="1" t="s">
        <v>60</v>
      </c>
      <c r="F226" s="1">
        <v>1</v>
      </c>
      <c r="G226" s="1">
        <v>12</v>
      </c>
      <c r="H226" s="1">
        <f>G226+I226</f>
        <v>16.5</v>
      </c>
      <c r="I226" s="1">
        <v>4.5</v>
      </c>
      <c r="J226" s="1" t="s">
        <v>37</v>
      </c>
      <c r="K226" s="1">
        <f t="shared" si="20"/>
        <v>37.5</v>
      </c>
      <c r="L226" s="1" t="s">
        <v>56</v>
      </c>
      <c r="M226" s="1" t="s">
        <v>56</v>
      </c>
      <c r="N226" s="4">
        <f t="shared" ref="N226:N257" si="23">24*7</f>
        <v>168</v>
      </c>
      <c r="O226" s="4" t="s">
        <v>35</v>
      </c>
      <c r="P226" s="1" t="s">
        <v>15</v>
      </c>
      <c r="Q226" s="1">
        <v>1</v>
      </c>
      <c r="R226" s="1" t="s">
        <v>58</v>
      </c>
    </row>
    <row r="227" spans="1:18" x14ac:dyDescent="0.45">
      <c r="A227" s="1">
        <v>226</v>
      </c>
      <c r="B227" s="1">
        <v>34</v>
      </c>
      <c r="C227" s="1" t="s">
        <v>82</v>
      </c>
      <c r="D227" s="1" t="s">
        <v>62</v>
      </c>
      <c r="E227" s="1" t="s">
        <v>60</v>
      </c>
      <c r="F227" s="1">
        <v>1</v>
      </c>
      <c r="G227" s="1">
        <v>12</v>
      </c>
      <c r="H227" s="1">
        <f t="shared" ref="H227:H282" si="24">G227+I227</f>
        <v>15.5</v>
      </c>
      <c r="I227" s="1">
        <v>3.5</v>
      </c>
      <c r="J227" s="1" t="s">
        <v>37</v>
      </c>
      <c r="K227" s="1">
        <f t="shared" si="20"/>
        <v>29.166666666666668</v>
      </c>
      <c r="L227" s="1" t="s">
        <v>56</v>
      </c>
      <c r="M227" s="1" t="s">
        <v>56</v>
      </c>
      <c r="N227" s="4">
        <f t="shared" si="23"/>
        <v>168</v>
      </c>
      <c r="O227" s="4" t="s">
        <v>35</v>
      </c>
      <c r="P227" s="1" t="s">
        <v>15</v>
      </c>
      <c r="Q227" s="1">
        <v>1</v>
      </c>
      <c r="R227" s="1" t="s">
        <v>58</v>
      </c>
    </row>
    <row r="228" spans="1:18" x14ac:dyDescent="0.45">
      <c r="A228" s="1">
        <v>227</v>
      </c>
      <c r="B228" s="1">
        <v>34</v>
      </c>
      <c r="C228" s="1" t="s">
        <v>82</v>
      </c>
      <c r="D228" s="1" t="s">
        <v>62</v>
      </c>
      <c r="E228" s="1" t="s">
        <v>60</v>
      </c>
      <c r="F228" s="1">
        <v>1</v>
      </c>
      <c r="G228" s="1">
        <v>12</v>
      </c>
      <c r="H228" s="1">
        <f t="shared" si="24"/>
        <v>11.5</v>
      </c>
      <c r="I228" s="1">
        <v>-0.5</v>
      </c>
      <c r="J228" s="1" t="s">
        <v>37</v>
      </c>
      <c r="K228" s="1">
        <f t="shared" si="20"/>
        <v>-4.166666666666667</v>
      </c>
      <c r="L228" s="1" t="s">
        <v>49</v>
      </c>
      <c r="M228" s="1" t="s">
        <v>49</v>
      </c>
      <c r="N228" s="4">
        <f t="shared" si="23"/>
        <v>168</v>
      </c>
      <c r="O228" s="4" t="s">
        <v>35</v>
      </c>
      <c r="P228" s="1" t="s">
        <v>15</v>
      </c>
      <c r="Q228" s="1">
        <v>1</v>
      </c>
      <c r="R228" s="1" t="s">
        <v>58</v>
      </c>
    </row>
    <row r="229" spans="1:18" x14ac:dyDescent="0.45">
      <c r="A229" s="1">
        <v>228</v>
      </c>
      <c r="B229" s="1">
        <v>34</v>
      </c>
      <c r="C229" s="1" t="s">
        <v>82</v>
      </c>
      <c r="D229" s="1" t="s">
        <v>62</v>
      </c>
      <c r="E229" s="1" t="s">
        <v>60</v>
      </c>
      <c r="F229" s="1">
        <v>1</v>
      </c>
      <c r="G229" s="1">
        <v>12</v>
      </c>
      <c r="H229" s="1">
        <f t="shared" si="24"/>
        <v>9.5</v>
      </c>
      <c r="I229" s="1">
        <v>-2.5</v>
      </c>
      <c r="J229" s="1" t="s">
        <v>37</v>
      </c>
      <c r="K229" s="1">
        <f t="shared" si="20"/>
        <v>-20.833333333333332</v>
      </c>
      <c r="L229" s="1" t="s">
        <v>49</v>
      </c>
      <c r="M229" s="1" t="s">
        <v>49</v>
      </c>
      <c r="N229" s="4">
        <f t="shared" si="23"/>
        <v>168</v>
      </c>
      <c r="O229" s="4" t="s">
        <v>35</v>
      </c>
      <c r="P229" s="1" t="s">
        <v>15</v>
      </c>
      <c r="Q229" s="1">
        <v>1</v>
      </c>
      <c r="R229" s="1" t="s">
        <v>58</v>
      </c>
    </row>
    <row r="230" spans="1:18" x14ac:dyDescent="0.45">
      <c r="A230" s="1">
        <v>229</v>
      </c>
      <c r="B230" s="1">
        <v>34</v>
      </c>
      <c r="C230" s="1" t="s">
        <v>82</v>
      </c>
      <c r="D230" s="1" t="s">
        <v>62</v>
      </c>
      <c r="E230" s="1" t="s">
        <v>60</v>
      </c>
      <c r="F230" s="1">
        <v>1</v>
      </c>
      <c r="G230" s="1">
        <v>12</v>
      </c>
      <c r="H230" s="1">
        <f t="shared" si="24"/>
        <v>9</v>
      </c>
      <c r="I230" s="1">
        <v>-3</v>
      </c>
      <c r="J230" s="1" t="s">
        <v>37</v>
      </c>
      <c r="K230" s="1">
        <f t="shared" si="20"/>
        <v>-25</v>
      </c>
      <c r="L230" s="1" t="s">
        <v>49</v>
      </c>
      <c r="M230" s="1" t="s">
        <v>49</v>
      </c>
      <c r="N230" s="4">
        <f t="shared" si="23"/>
        <v>168</v>
      </c>
      <c r="O230" s="4" t="s">
        <v>35</v>
      </c>
      <c r="P230" s="1" t="s">
        <v>15</v>
      </c>
      <c r="Q230" s="1">
        <v>1</v>
      </c>
      <c r="R230" s="1" t="s">
        <v>58</v>
      </c>
    </row>
    <row r="231" spans="1:18" x14ac:dyDescent="0.45">
      <c r="A231" s="1">
        <v>230</v>
      </c>
      <c r="B231" s="1">
        <v>34</v>
      </c>
      <c r="C231" s="1" t="s">
        <v>82</v>
      </c>
      <c r="D231" s="1" t="s">
        <v>62</v>
      </c>
      <c r="E231" s="1" t="s">
        <v>60</v>
      </c>
      <c r="F231" s="1">
        <v>1</v>
      </c>
      <c r="G231" s="1">
        <v>12.5</v>
      </c>
      <c r="H231" s="1">
        <f t="shared" si="24"/>
        <v>13</v>
      </c>
      <c r="I231" s="1">
        <v>0.5</v>
      </c>
      <c r="J231" s="1" t="s">
        <v>36</v>
      </c>
      <c r="K231" s="1">
        <f t="shared" si="20"/>
        <v>4</v>
      </c>
      <c r="L231" s="1" t="s">
        <v>49</v>
      </c>
      <c r="M231" s="1" t="s">
        <v>49</v>
      </c>
      <c r="N231" s="4">
        <f t="shared" si="23"/>
        <v>168</v>
      </c>
      <c r="O231" s="4" t="s">
        <v>35</v>
      </c>
      <c r="P231" s="1" t="s">
        <v>15</v>
      </c>
      <c r="Q231" s="1">
        <v>1</v>
      </c>
      <c r="R231" s="1" t="s">
        <v>58</v>
      </c>
    </row>
    <row r="232" spans="1:18" x14ac:dyDescent="0.45">
      <c r="A232" s="1">
        <v>231</v>
      </c>
      <c r="B232" s="1">
        <v>34</v>
      </c>
      <c r="C232" s="1" t="s">
        <v>82</v>
      </c>
      <c r="D232" s="1" t="s">
        <v>62</v>
      </c>
      <c r="E232" s="1" t="s">
        <v>60</v>
      </c>
      <c r="F232" s="1">
        <v>1</v>
      </c>
      <c r="G232" s="1">
        <v>12.5</v>
      </c>
      <c r="H232" s="1">
        <f t="shared" si="24"/>
        <v>12.5</v>
      </c>
      <c r="I232" s="1">
        <v>0</v>
      </c>
      <c r="J232" s="1" t="s">
        <v>36</v>
      </c>
      <c r="K232" s="1">
        <f t="shared" si="20"/>
        <v>0</v>
      </c>
      <c r="L232" s="1" t="s">
        <v>49</v>
      </c>
      <c r="M232" s="1" t="s">
        <v>49</v>
      </c>
      <c r="N232" s="4">
        <f t="shared" si="23"/>
        <v>168</v>
      </c>
      <c r="O232" s="4" t="s">
        <v>35</v>
      </c>
      <c r="P232" s="1" t="s">
        <v>15</v>
      </c>
      <c r="Q232" s="1">
        <v>1</v>
      </c>
      <c r="R232" s="1" t="s">
        <v>58</v>
      </c>
    </row>
    <row r="233" spans="1:18" x14ac:dyDescent="0.45">
      <c r="A233" s="1">
        <v>232</v>
      </c>
      <c r="B233" s="1">
        <v>34</v>
      </c>
      <c r="C233" s="1" t="s">
        <v>82</v>
      </c>
      <c r="D233" s="1" t="s">
        <v>62</v>
      </c>
      <c r="E233" s="1" t="s">
        <v>60</v>
      </c>
      <c r="F233" s="1">
        <v>1</v>
      </c>
      <c r="G233" s="1">
        <v>12.5</v>
      </c>
      <c r="H233" s="1">
        <f t="shared" si="24"/>
        <v>10.5</v>
      </c>
      <c r="I233" s="1">
        <v>-2</v>
      </c>
      <c r="J233" s="1" t="s">
        <v>36</v>
      </c>
      <c r="K233" s="1">
        <f t="shared" si="20"/>
        <v>-16</v>
      </c>
      <c r="L233" s="1" t="s">
        <v>49</v>
      </c>
      <c r="M233" s="1" t="s">
        <v>49</v>
      </c>
      <c r="N233" s="4">
        <f t="shared" si="23"/>
        <v>168</v>
      </c>
      <c r="O233" s="4" t="s">
        <v>35</v>
      </c>
      <c r="P233" s="1" t="s">
        <v>15</v>
      </c>
      <c r="Q233" s="1">
        <v>1</v>
      </c>
      <c r="R233" s="1" t="s">
        <v>58</v>
      </c>
    </row>
    <row r="234" spans="1:18" x14ac:dyDescent="0.45">
      <c r="A234" s="1">
        <v>233</v>
      </c>
      <c r="B234" s="1">
        <v>34</v>
      </c>
      <c r="C234" s="1" t="s">
        <v>82</v>
      </c>
      <c r="D234" s="1" t="s">
        <v>62</v>
      </c>
      <c r="E234" s="1" t="s">
        <v>60</v>
      </c>
      <c r="F234" s="1">
        <v>1</v>
      </c>
      <c r="G234" s="1">
        <v>12.5</v>
      </c>
      <c r="H234" s="1">
        <f t="shared" si="24"/>
        <v>8.5</v>
      </c>
      <c r="I234" s="1">
        <v>-4</v>
      </c>
      <c r="J234" s="1" t="s">
        <v>36</v>
      </c>
      <c r="K234" s="1">
        <f t="shared" si="20"/>
        <v>-32</v>
      </c>
      <c r="L234" s="1" t="s">
        <v>49</v>
      </c>
      <c r="M234" s="1" t="s">
        <v>49</v>
      </c>
      <c r="N234" s="4">
        <f t="shared" si="23"/>
        <v>168</v>
      </c>
      <c r="O234" s="4" t="s">
        <v>35</v>
      </c>
      <c r="P234" s="1" t="s">
        <v>15</v>
      </c>
      <c r="Q234" s="1">
        <v>1</v>
      </c>
      <c r="R234" s="1" t="s">
        <v>58</v>
      </c>
    </row>
    <row r="235" spans="1:18" x14ac:dyDescent="0.45">
      <c r="A235" s="1">
        <v>234</v>
      </c>
      <c r="B235" s="1">
        <v>34</v>
      </c>
      <c r="C235" s="1" t="s">
        <v>82</v>
      </c>
      <c r="D235" s="1" t="s">
        <v>62</v>
      </c>
      <c r="E235" s="1" t="s">
        <v>60</v>
      </c>
      <c r="F235" s="1">
        <v>1</v>
      </c>
      <c r="G235" s="1">
        <v>13</v>
      </c>
      <c r="H235" s="1">
        <f t="shared" si="24"/>
        <v>14</v>
      </c>
      <c r="I235" s="1">
        <v>1</v>
      </c>
      <c r="J235" s="1" t="s">
        <v>36</v>
      </c>
      <c r="K235" s="1">
        <f t="shared" si="20"/>
        <v>7.6923076923076925</v>
      </c>
      <c r="L235" s="1" t="s">
        <v>49</v>
      </c>
      <c r="M235" s="1" t="s">
        <v>49</v>
      </c>
      <c r="N235" s="4">
        <f t="shared" si="23"/>
        <v>168</v>
      </c>
      <c r="O235" s="4" t="s">
        <v>35</v>
      </c>
      <c r="P235" s="1" t="s">
        <v>15</v>
      </c>
      <c r="Q235" s="1">
        <v>1</v>
      </c>
      <c r="R235" s="1" t="s">
        <v>58</v>
      </c>
    </row>
    <row r="236" spans="1:18" x14ac:dyDescent="0.45">
      <c r="A236" s="1">
        <v>235</v>
      </c>
      <c r="B236" s="1">
        <v>34</v>
      </c>
      <c r="C236" s="1" t="s">
        <v>82</v>
      </c>
      <c r="D236" s="1" t="s">
        <v>62</v>
      </c>
      <c r="E236" s="1" t="s">
        <v>60</v>
      </c>
      <c r="F236" s="1">
        <v>1</v>
      </c>
      <c r="G236" s="1">
        <v>13</v>
      </c>
      <c r="H236" s="1">
        <f t="shared" si="24"/>
        <v>12.5</v>
      </c>
      <c r="I236" s="1">
        <v>-0.5</v>
      </c>
      <c r="J236" s="1" t="s">
        <v>36</v>
      </c>
      <c r="K236" s="1">
        <f t="shared" ref="K236:K290" si="25">(H236-G236)*100/G236</f>
        <v>-3.8461538461538463</v>
      </c>
      <c r="L236" s="1" t="s">
        <v>49</v>
      </c>
      <c r="M236" s="1" t="s">
        <v>49</v>
      </c>
      <c r="N236" s="4">
        <f t="shared" si="23"/>
        <v>168</v>
      </c>
      <c r="O236" s="4" t="s">
        <v>35</v>
      </c>
      <c r="P236" s="1" t="s">
        <v>15</v>
      </c>
      <c r="Q236" s="1">
        <v>1</v>
      </c>
      <c r="R236" s="1" t="s">
        <v>58</v>
      </c>
    </row>
    <row r="237" spans="1:18" x14ac:dyDescent="0.45">
      <c r="A237" s="1">
        <v>236</v>
      </c>
      <c r="B237" s="1">
        <v>34</v>
      </c>
      <c r="C237" s="1" t="s">
        <v>82</v>
      </c>
      <c r="D237" s="1" t="s">
        <v>62</v>
      </c>
      <c r="E237" s="1" t="s">
        <v>60</v>
      </c>
      <c r="F237" s="1">
        <v>1</v>
      </c>
      <c r="G237" s="1">
        <v>13</v>
      </c>
      <c r="H237" s="1">
        <f t="shared" si="24"/>
        <v>12</v>
      </c>
      <c r="I237" s="1">
        <v>-1</v>
      </c>
      <c r="J237" s="1" t="s">
        <v>36</v>
      </c>
      <c r="K237" s="1">
        <f t="shared" si="25"/>
        <v>-7.6923076923076925</v>
      </c>
      <c r="L237" s="1" t="s">
        <v>49</v>
      </c>
      <c r="M237" s="1" t="s">
        <v>49</v>
      </c>
      <c r="N237" s="4">
        <f t="shared" si="23"/>
        <v>168</v>
      </c>
      <c r="O237" s="4" t="s">
        <v>35</v>
      </c>
      <c r="P237" s="1" t="s">
        <v>15</v>
      </c>
      <c r="Q237" s="1">
        <v>1</v>
      </c>
      <c r="R237" s="1" t="s">
        <v>58</v>
      </c>
    </row>
    <row r="238" spans="1:18" x14ac:dyDescent="0.45">
      <c r="A238" s="1">
        <v>237</v>
      </c>
      <c r="B238" s="1">
        <v>34</v>
      </c>
      <c r="C238" s="1" t="s">
        <v>82</v>
      </c>
      <c r="D238" s="1" t="s">
        <v>62</v>
      </c>
      <c r="E238" s="1" t="s">
        <v>60</v>
      </c>
      <c r="F238" s="1">
        <v>1</v>
      </c>
      <c r="G238" s="1">
        <v>13</v>
      </c>
      <c r="H238" s="1">
        <f t="shared" si="24"/>
        <v>8.5</v>
      </c>
      <c r="I238" s="1">
        <v>-4.5</v>
      </c>
      <c r="J238" s="1" t="s">
        <v>36</v>
      </c>
      <c r="K238" s="1">
        <f t="shared" si="25"/>
        <v>-34.615384615384613</v>
      </c>
      <c r="L238" s="1" t="s">
        <v>49</v>
      </c>
      <c r="M238" s="1" t="s">
        <v>49</v>
      </c>
      <c r="N238" s="4">
        <f t="shared" si="23"/>
        <v>168</v>
      </c>
      <c r="O238" s="4" t="s">
        <v>35</v>
      </c>
      <c r="P238" s="1" t="s">
        <v>15</v>
      </c>
      <c r="Q238" s="1">
        <v>1</v>
      </c>
      <c r="R238" s="1" t="s">
        <v>58</v>
      </c>
    </row>
    <row r="239" spans="1:18" x14ac:dyDescent="0.45">
      <c r="A239" s="1">
        <v>238</v>
      </c>
      <c r="B239" s="1">
        <v>34</v>
      </c>
      <c r="C239" s="1" t="s">
        <v>82</v>
      </c>
      <c r="D239" s="1" t="s">
        <v>62</v>
      </c>
      <c r="E239" s="1" t="s">
        <v>60</v>
      </c>
      <c r="F239" s="1">
        <v>1</v>
      </c>
      <c r="G239" s="1">
        <v>13.5</v>
      </c>
      <c r="H239" s="1">
        <f t="shared" si="24"/>
        <v>18.5</v>
      </c>
      <c r="I239" s="1">
        <v>5</v>
      </c>
      <c r="J239" s="1" t="s">
        <v>36</v>
      </c>
      <c r="K239" s="1">
        <f t="shared" si="25"/>
        <v>37.037037037037038</v>
      </c>
      <c r="L239" s="1" t="s">
        <v>56</v>
      </c>
      <c r="M239" s="1" t="s">
        <v>56</v>
      </c>
      <c r="N239" s="4">
        <f t="shared" si="23"/>
        <v>168</v>
      </c>
      <c r="O239" s="4" t="s">
        <v>35</v>
      </c>
      <c r="P239" s="1" t="s">
        <v>15</v>
      </c>
      <c r="Q239" s="1">
        <v>1</v>
      </c>
      <c r="R239" s="1" t="s">
        <v>58</v>
      </c>
    </row>
    <row r="240" spans="1:18" x14ac:dyDescent="0.45">
      <c r="A240" s="1">
        <v>239</v>
      </c>
      <c r="B240" s="1">
        <v>34</v>
      </c>
      <c r="C240" s="1" t="s">
        <v>83</v>
      </c>
      <c r="D240" s="1" t="s">
        <v>62</v>
      </c>
      <c r="E240" s="1" t="s">
        <v>60</v>
      </c>
      <c r="F240" s="1">
        <v>2</v>
      </c>
      <c r="G240" s="1">
        <v>13.5</v>
      </c>
      <c r="H240" s="1">
        <f t="shared" si="24"/>
        <v>8</v>
      </c>
      <c r="I240" s="1">
        <v>-5.5</v>
      </c>
      <c r="J240" s="1" t="s">
        <v>36</v>
      </c>
      <c r="K240" s="1">
        <f t="shared" si="25"/>
        <v>-40.74074074074074</v>
      </c>
      <c r="L240" s="1" t="s">
        <v>49</v>
      </c>
      <c r="M240" s="1" t="s">
        <v>49</v>
      </c>
      <c r="N240" s="4">
        <f t="shared" si="23"/>
        <v>168</v>
      </c>
      <c r="O240" s="4" t="s">
        <v>35</v>
      </c>
      <c r="P240" s="1" t="s">
        <v>15</v>
      </c>
      <c r="Q240" s="1">
        <v>1</v>
      </c>
      <c r="R240" s="1" t="s">
        <v>58</v>
      </c>
    </row>
    <row r="241" spans="1:18" x14ac:dyDescent="0.45">
      <c r="A241" s="1">
        <v>240</v>
      </c>
      <c r="B241" s="1">
        <v>34</v>
      </c>
      <c r="C241" s="1" t="s">
        <v>82</v>
      </c>
      <c r="D241" s="1" t="s">
        <v>62</v>
      </c>
      <c r="E241" s="1" t="s">
        <v>60</v>
      </c>
      <c r="F241" s="1">
        <v>1</v>
      </c>
      <c r="G241" s="1">
        <v>14</v>
      </c>
      <c r="H241" s="1">
        <f t="shared" si="24"/>
        <v>17.5</v>
      </c>
      <c r="I241" s="1">
        <v>3.5</v>
      </c>
      <c r="J241" s="1" t="s">
        <v>36</v>
      </c>
      <c r="K241" s="1">
        <f t="shared" si="25"/>
        <v>25</v>
      </c>
      <c r="L241" s="1" t="s">
        <v>56</v>
      </c>
      <c r="M241" s="1" t="s">
        <v>56</v>
      </c>
      <c r="N241" s="4">
        <f t="shared" si="23"/>
        <v>168</v>
      </c>
      <c r="O241" s="4" t="s">
        <v>35</v>
      </c>
      <c r="P241" s="1" t="s">
        <v>15</v>
      </c>
      <c r="Q241" s="1">
        <v>1</v>
      </c>
      <c r="R241" s="1" t="s">
        <v>58</v>
      </c>
    </row>
    <row r="242" spans="1:18" x14ac:dyDescent="0.45">
      <c r="A242" s="1">
        <v>241</v>
      </c>
      <c r="B242" s="1">
        <v>34</v>
      </c>
      <c r="C242" s="1" t="s">
        <v>82</v>
      </c>
      <c r="D242" s="1" t="s">
        <v>62</v>
      </c>
      <c r="E242" s="1" t="s">
        <v>60</v>
      </c>
      <c r="F242" s="1">
        <v>1</v>
      </c>
      <c r="G242" s="1">
        <v>14</v>
      </c>
      <c r="H242" s="1">
        <f t="shared" si="24"/>
        <v>17</v>
      </c>
      <c r="I242" s="1">
        <v>3</v>
      </c>
      <c r="J242" s="1" t="s">
        <v>36</v>
      </c>
      <c r="K242" s="1">
        <f t="shared" si="25"/>
        <v>21.428571428571427</v>
      </c>
      <c r="L242" s="1" t="s">
        <v>56</v>
      </c>
      <c r="M242" s="1" t="s">
        <v>56</v>
      </c>
      <c r="N242" s="4">
        <f t="shared" si="23"/>
        <v>168</v>
      </c>
      <c r="O242" s="4" t="s">
        <v>35</v>
      </c>
      <c r="P242" s="1" t="s">
        <v>15</v>
      </c>
      <c r="Q242" s="1">
        <v>1</v>
      </c>
      <c r="R242" s="1" t="s">
        <v>58</v>
      </c>
    </row>
    <row r="243" spans="1:18" x14ac:dyDescent="0.45">
      <c r="A243" s="1">
        <v>242</v>
      </c>
      <c r="B243" s="1">
        <v>34</v>
      </c>
      <c r="C243" s="1" t="s">
        <v>82</v>
      </c>
      <c r="D243" s="1" t="s">
        <v>62</v>
      </c>
      <c r="E243" s="1" t="s">
        <v>60</v>
      </c>
      <c r="F243" s="1">
        <v>1</v>
      </c>
      <c r="G243" s="1">
        <v>14.5</v>
      </c>
      <c r="H243" s="1">
        <f t="shared" si="24"/>
        <v>16</v>
      </c>
      <c r="I243" s="1">
        <v>1.5</v>
      </c>
      <c r="J243" s="1" t="s">
        <v>36</v>
      </c>
      <c r="K243" s="1">
        <f t="shared" si="25"/>
        <v>10.344827586206897</v>
      </c>
      <c r="L243" s="1" t="s">
        <v>56</v>
      </c>
      <c r="M243" s="3" t="s">
        <v>49</v>
      </c>
      <c r="N243" s="4">
        <f t="shared" si="23"/>
        <v>168</v>
      </c>
      <c r="O243" s="4" t="s">
        <v>35</v>
      </c>
      <c r="P243" s="1" t="s">
        <v>15</v>
      </c>
      <c r="Q243" s="1">
        <v>1</v>
      </c>
      <c r="R243" s="1" t="s">
        <v>58</v>
      </c>
    </row>
    <row r="244" spans="1:18" x14ac:dyDescent="0.45">
      <c r="A244" s="1">
        <v>243</v>
      </c>
      <c r="B244" s="1">
        <v>34</v>
      </c>
      <c r="C244" s="1" t="s">
        <v>82</v>
      </c>
      <c r="D244" s="1" t="s">
        <v>62</v>
      </c>
      <c r="E244" s="1" t="s">
        <v>60</v>
      </c>
      <c r="F244" s="1">
        <v>1</v>
      </c>
      <c r="G244" s="1">
        <v>14.5</v>
      </c>
      <c r="H244" s="1">
        <f t="shared" si="24"/>
        <v>15.5</v>
      </c>
      <c r="I244" s="1">
        <v>1</v>
      </c>
      <c r="J244" s="1" t="s">
        <v>36</v>
      </c>
      <c r="K244" s="1">
        <f t="shared" si="25"/>
        <v>6.8965517241379306</v>
      </c>
      <c r="L244" s="1" t="s">
        <v>49</v>
      </c>
      <c r="M244" s="3" t="s">
        <v>49</v>
      </c>
      <c r="N244" s="4">
        <f t="shared" si="23"/>
        <v>168</v>
      </c>
      <c r="O244" s="4" t="s">
        <v>35</v>
      </c>
      <c r="P244" s="1" t="s">
        <v>15</v>
      </c>
      <c r="Q244" s="1">
        <v>1</v>
      </c>
      <c r="R244" s="1" t="s">
        <v>58</v>
      </c>
    </row>
    <row r="245" spans="1:18" x14ac:dyDescent="0.45">
      <c r="A245" s="1">
        <v>244</v>
      </c>
      <c r="B245" s="1">
        <v>34</v>
      </c>
      <c r="C245" s="1" t="s">
        <v>82</v>
      </c>
      <c r="D245" s="1" t="s">
        <v>62</v>
      </c>
      <c r="E245" s="1" t="s">
        <v>60</v>
      </c>
      <c r="F245" s="1">
        <v>1</v>
      </c>
      <c r="G245" s="1">
        <v>15</v>
      </c>
      <c r="H245" s="1">
        <f t="shared" si="24"/>
        <v>17</v>
      </c>
      <c r="I245" s="1">
        <v>2</v>
      </c>
      <c r="J245" s="1" t="s">
        <v>36</v>
      </c>
      <c r="K245" s="1">
        <f t="shared" si="25"/>
        <v>13.333333333333334</v>
      </c>
      <c r="L245" s="1" t="s">
        <v>56</v>
      </c>
      <c r="M245" s="3" t="s">
        <v>49</v>
      </c>
      <c r="N245" s="4">
        <f t="shared" si="23"/>
        <v>168</v>
      </c>
      <c r="O245" s="4" t="s">
        <v>35</v>
      </c>
      <c r="P245" s="1" t="s">
        <v>15</v>
      </c>
      <c r="Q245" s="1">
        <v>1</v>
      </c>
      <c r="R245" s="1" t="s">
        <v>58</v>
      </c>
    </row>
    <row r="246" spans="1:18" x14ac:dyDescent="0.45">
      <c r="A246" s="1">
        <v>245</v>
      </c>
      <c r="B246" s="1">
        <v>34</v>
      </c>
      <c r="C246" s="1" t="s">
        <v>82</v>
      </c>
      <c r="D246" s="1" t="s">
        <v>62</v>
      </c>
      <c r="E246" s="1" t="s">
        <v>60</v>
      </c>
      <c r="F246" s="1">
        <v>1</v>
      </c>
      <c r="G246" s="1">
        <v>15</v>
      </c>
      <c r="H246" s="1">
        <f t="shared" si="24"/>
        <v>16.5</v>
      </c>
      <c r="I246" s="1">
        <v>1.5</v>
      </c>
      <c r="J246" s="1" t="s">
        <v>36</v>
      </c>
      <c r="K246" s="1">
        <f t="shared" si="25"/>
        <v>10</v>
      </c>
      <c r="L246" s="3" t="s">
        <v>49</v>
      </c>
      <c r="M246" s="3" t="s">
        <v>49</v>
      </c>
      <c r="N246" s="4">
        <f t="shared" si="23"/>
        <v>168</v>
      </c>
      <c r="O246" s="4" t="s">
        <v>35</v>
      </c>
      <c r="P246" s="1" t="s">
        <v>15</v>
      </c>
      <c r="Q246" s="1">
        <v>1</v>
      </c>
      <c r="R246" s="1" t="s">
        <v>58</v>
      </c>
    </row>
    <row r="247" spans="1:18" x14ac:dyDescent="0.45">
      <c r="A247" s="1">
        <v>246</v>
      </c>
      <c r="B247" s="1">
        <v>34</v>
      </c>
      <c r="C247" s="1" t="s">
        <v>82</v>
      </c>
      <c r="D247" s="1" t="s">
        <v>62</v>
      </c>
      <c r="E247" s="1" t="s">
        <v>60</v>
      </c>
      <c r="F247" s="1">
        <v>1</v>
      </c>
      <c r="G247" s="1">
        <v>15</v>
      </c>
      <c r="H247" s="1">
        <f t="shared" si="24"/>
        <v>14.5</v>
      </c>
      <c r="I247" s="1">
        <v>-0.5</v>
      </c>
      <c r="J247" s="1" t="s">
        <v>36</v>
      </c>
      <c r="K247" s="1">
        <f t="shared" si="25"/>
        <v>-3.3333333333333335</v>
      </c>
      <c r="L247" s="3" t="s">
        <v>49</v>
      </c>
      <c r="M247" s="3" t="s">
        <v>49</v>
      </c>
      <c r="N247" s="4">
        <f t="shared" si="23"/>
        <v>168</v>
      </c>
      <c r="O247" s="4" t="s">
        <v>35</v>
      </c>
      <c r="P247" s="1" t="s">
        <v>15</v>
      </c>
      <c r="Q247" s="1">
        <v>1</v>
      </c>
      <c r="R247" s="1" t="s">
        <v>58</v>
      </c>
    </row>
    <row r="248" spans="1:18" x14ac:dyDescent="0.45">
      <c r="A248" s="1">
        <v>247</v>
      </c>
      <c r="B248" s="1">
        <v>34</v>
      </c>
      <c r="C248" s="1" t="s">
        <v>82</v>
      </c>
      <c r="D248" s="1" t="s">
        <v>62</v>
      </c>
      <c r="E248" s="1" t="s">
        <v>60</v>
      </c>
      <c r="F248" s="1">
        <v>1</v>
      </c>
      <c r="G248" s="1">
        <v>15</v>
      </c>
      <c r="H248" s="1">
        <f t="shared" si="24"/>
        <v>12.5</v>
      </c>
      <c r="I248" s="1">
        <v>-2.5</v>
      </c>
      <c r="J248" s="1" t="s">
        <v>36</v>
      </c>
      <c r="K248" s="1">
        <f t="shared" si="25"/>
        <v>-16.666666666666668</v>
      </c>
      <c r="L248" s="3" t="s">
        <v>49</v>
      </c>
      <c r="M248" s="3" t="s">
        <v>49</v>
      </c>
      <c r="N248" s="4">
        <f t="shared" si="23"/>
        <v>168</v>
      </c>
      <c r="O248" s="4" t="s">
        <v>35</v>
      </c>
      <c r="P248" s="1" t="s">
        <v>15</v>
      </c>
      <c r="Q248" s="1">
        <v>1</v>
      </c>
      <c r="R248" s="1" t="s">
        <v>58</v>
      </c>
    </row>
    <row r="249" spans="1:18" x14ac:dyDescent="0.45">
      <c r="A249" s="1">
        <v>248</v>
      </c>
      <c r="B249" s="1">
        <v>34</v>
      </c>
      <c r="C249" s="1" t="s">
        <v>82</v>
      </c>
      <c r="D249" s="1" t="s">
        <v>62</v>
      </c>
      <c r="E249" s="1" t="s">
        <v>60</v>
      </c>
      <c r="F249" s="1">
        <v>1</v>
      </c>
      <c r="G249" s="1">
        <v>15</v>
      </c>
      <c r="H249" s="1">
        <f t="shared" si="24"/>
        <v>11</v>
      </c>
      <c r="I249" s="1">
        <v>-4</v>
      </c>
      <c r="J249" s="1" t="s">
        <v>36</v>
      </c>
      <c r="K249" s="1">
        <f t="shared" si="25"/>
        <v>-26.666666666666668</v>
      </c>
      <c r="L249" s="3" t="s">
        <v>49</v>
      </c>
      <c r="M249" s="3" t="s">
        <v>49</v>
      </c>
      <c r="N249" s="4">
        <f t="shared" si="23"/>
        <v>168</v>
      </c>
      <c r="O249" s="4" t="s">
        <v>35</v>
      </c>
      <c r="P249" s="1" t="s">
        <v>15</v>
      </c>
      <c r="Q249" s="1">
        <v>1</v>
      </c>
      <c r="R249" s="1" t="s">
        <v>58</v>
      </c>
    </row>
    <row r="250" spans="1:18" x14ac:dyDescent="0.45">
      <c r="A250" s="1">
        <v>249</v>
      </c>
      <c r="B250" s="1">
        <v>34</v>
      </c>
      <c r="C250" s="1" t="s">
        <v>82</v>
      </c>
      <c r="D250" s="1" t="s">
        <v>62</v>
      </c>
      <c r="E250" s="1" t="s">
        <v>60</v>
      </c>
      <c r="F250" s="1">
        <v>1</v>
      </c>
      <c r="G250" s="1">
        <v>15.5</v>
      </c>
      <c r="H250" s="1">
        <f t="shared" si="24"/>
        <v>17</v>
      </c>
      <c r="I250" s="1">
        <v>1.5</v>
      </c>
      <c r="J250" s="1" t="s">
        <v>36</v>
      </c>
      <c r="K250" s="1">
        <f t="shared" si="25"/>
        <v>9.67741935483871</v>
      </c>
      <c r="L250" s="3" t="s">
        <v>49</v>
      </c>
      <c r="M250" s="3" t="s">
        <v>49</v>
      </c>
      <c r="N250" s="4">
        <f t="shared" si="23"/>
        <v>168</v>
      </c>
      <c r="O250" s="4" t="s">
        <v>35</v>
      </c>
      <c r="P250" s="1" t="s">
        <v>15</v>
      </c>
      <c r="Q250" s="1">
        <v>1</v>
      </c>
      <c r="R250" s="1" t="s">
        <v>58</v>
      </c>
    </row>
    <row r="251" spans="1:18" x14ac:dyDescent="0.45">
      <c r="A251" s="1">
        <v>250</v>
      </c>
      <c r="B251" s="1">
        <v>34</v>
      </c>
      <c r="C251" s="1" t="s">
        <v>82</v>
      </c>
      <c r="D251" s="1" t="s">
        <v>62</v>
      </c>
      <c r="E251" s="1" t="s">
        <v>60</v>
      </c>
      <c r="F251" s="1">
        <v>1</v>
      </c>
      <c r="G251" s="1">
        <v>15.5</v>
      </c>
      <c r="H251" s="1">
        <f t="shared" si="24"/>
        <v>15</v>
      </c>
      <c r="I251" s="1">
        <v>-0.5</v>
      </c>
      <c r="J251" s="1" t="s">
        <v>36</v>
      </c>
      <c r="K251" s="1">
        <f t="shared" si="25"/>
        <v>-3.225806451612903</v>
      </c>
      <c r="L251" s="3" t="s">
        <v>49</v>
      </c>
      <c r="M251" s="3" t="s">
        <v>49</v>
      </c>
      <c r="N251" s="4">
        <f t="shared" si="23"/>
        <v>168</v>
      </c>
      <c r="O251" s="4" t="s">
        <v>35</v>
      </c>
      <c r="P251" s="1" t="s">
        <v>15</v>
      </c>
      <c r="Q251" s="1">
        <v>1</v>
      </c>
      <c r="R251" s="1" t="s">
        <v>58</v>
      </c>
    </row>
    <row r="252" spans="1:18" x14ac:dyDescent="0.45">
      <c r="A252" s="1">
        <v>251</v>
      </c>
      <c r="B252" s="1">
        <v>34</v>
      </c>
      <c r="C252" s="1" t="s">
        <v>82</v>
      </c>
      <c r="D252" s="1" t="s">
        <v>62</v>
      </c>
      <c r="E252" s="1" t="s">
        <v>60</v>
      </c>
      <c r="F252" s="1">
        <v>1</v>
      </c>
      <c r="G252" s="1">
        <v>16</v>
      </c>
      <c r="H252" s="1">
        <f t="shared" si="24"/>
        <v>18</v>
      </c>
      <c r="I252" s="1">
        <v>2</v>
      </c>
      <c r="J252" s="1" t="s">
        <v>35</v>
      </c>
      <c r="K252" s="1">
        <f t="shared" si="25"/>
        <v>12.5</v>
      </c>
      <c r="L252" s="1" t="s">
        <v>56</v>
      </c>
      <c r="M252" s="3" t="s">
        <v>49</v>
      </c>
      <c r="N252" s="4">
        <f t="shared" si="23"/>
        <v>168</v>
      </c>
      <c r="O252" s="4" t="s">
        <v>35</v>
      </c>
      <c r="P252" s="1" t="s">
        <v>15</v>
      </c>
      <c r="Q252" s="1">
        <v>1</v>
      </c>
      <c r="R252" s="1" t="s">
        <v>58</v>
      </c>
    </row>
    <row r="253" spans="1:18" x14ac:dyDescent="0.45">
      <c r="A253" s="1">
        <v>252</v>
      </c>
      <c r="B253" s="1">
        <v>34</v>
      </c>
      <c r="C253" s="1" t="s">
        <v>83</v>
      </c>
      <c r="D253" s="1" t="s">
        <v>62</v>
      </c>
      <c r="E253" s="1" t="s">
        <v>60</v>
      </c>
      <c r="F253" s="1">
        <v>2</v>
      </c>
      <c r="G253" s="1">
        <v>16</v>
      </c>
      <c r="H253" s="1">
        <f t="shared" si="24"/>
        <v>17.5</v>
      </c>
      <c r="I253" s="1">
        <v>1.5</v>
      </c>
      <c r="J253" s="1" t="s">
        <v>35</v>
      </c>
      <c r="K253" s="1">
        <f t="shared" si="25"/>
        <v>9.375</v>
      </c>
      <c r="L253" s="3" t="s">
        <v>49</v>
      </c>
      <c r="M253" s="3" t="s">
        <v>49</v>
      </c>
      <c r="N253" s="4">
        <f t="shared" si="23"/>
        <v>168</v>
      </c>
      <c r="O253" s="4" t="s">
        <v>35</v>
      </c>
      <c r="P253" s="1" t="s">
        <v>15</v>
      </c>
      <c r="Q253" s="1">
        <v>1</v>
      </c>
      <c r="R253" s="1" t="s">
        <v>58</v>
      </c>
    </row>
    <row r="254" spans="1:18" x14ac:dyDescent="0.45">
      <c r="A254" s="1">
        <v>253</v>
      </c>
      <c r="B254" s="1">
        <v>34</v>
      </c>
      <c r="C254" s="1" t="s">
        <v>82</v>
      </c>
      <c r="D254" s="1" t="s">
        <v>62</v>
      </c>
      <c r="E254" s="1" t="s">
        <v>60</v>
      </c>
      <c r="F254" s="1">
        <v>1</v>
      </c>
      <c r="G254" s="1">
        <v>16</v>
      </c>
      <c r="H254" s="1">
        <f t="shared" si="24"/>
        <v>16.5</v>
      </c>
      <c r="I254" s="1">
        <v>0.5</v>
      </c>
      <c r="J254" s="1" t="s">
        <v>35</v>
      </c>
      <c r="K254" s="1">
        <f t="shared" si="25"/>
        <v>3.125</v>
      </c>
      <c r="L254" s="3" t="s">
        <v>49</v>
      </c>
      <c r="M254" s="3" t="s">
        <v>49</v>
      </c>
      <c r="N254" s="4">
        <f t="shared" si="23"/>
        <v>168</v>
      </c>
      <c r="O254" s="4" t="s">
        <v>35</v>
      </c>
      <c r="P254" s="1" t="s">
        <v>15</v>
      </c>
      <c r="Q254" s="1">
        <v>1</v>
      </c>
      <c r="R254" s="1" t="s">
        <v>58</v>
      </c>
    </row>
    <row r="255" spans="1:18" x14ac:dyDescent="0.45">
      <c r="A255" s="1">
        <v>254</v>
      </c>
      <c r="B255" s="1">
        <v>34</v>
      </c>
      <c r="C255" s="1" t="s">
        <v>82</v>
      </c>
      <c r="D255" s="1" t="s">
        <v>62</v>
      </c>
      <c r="E255" s="1" t="s">
        <v>60</v>
      </c>
      <c r="F255" s="1">
        <v>1</v>
      </c>
      <c r="G255" s="1">
        <v>16</v>
      </c>
      <c r="H255" s="1">
        <f t="shared" si="24"/>
        <v>15</v>
      </c>
      <c r="I255" s="1">
        <v>-1</v>
      </c>
      <c r="J255" s="1" t="s">
        <v>35</v>
      </c>
      <c r="K255" s="1">
        <f t="shared" si="25"/>
        <v>-6.25</v>
      </c>
      <c r="L255" s="3" t="s">
        <v>49</v>
      </c>
      <c r="M255" s="3" t="s">
        <v>49</v>
      </c>
      <c r="N255" s="4">
        <f t="shared" si="23"/>
        <v>168</v>
      </c>
      <c r="O255" s="4" t="s">
        <v>35</v>
      </c>
      <c r="P255" s="1" t="s">
        <v>15</v>
      </c>
      <c r="Q255" s="1">
        <v>1</v>
      </c>
      <c r="R255" s="1" t="s">
        <v>58</v>
      </c>
    </row>
    <row r="256" spans="1:18" x14ac:dyDescent="0.45">
      <c r="A256" s="1">
        <v>255</v>
      </c>
      <c r="B256" s="1">
        <v>34</v>
      </c>
      <c r="C256" s="1" t="s">
        <v>82</v>
      </c>
      <c r="D256" s="1" t="s">
        <v>62</v>
      </c>
      <c r="E256" s="1" t="s">
        <v>60</v>
      </c>
      <c r="F256" s="1">
        <v>1</v>
      </c>
      <c r="G256" s="1">
        <v>16.5</v>
      </c>
      <c r="H256" s="1">
        <f t="shared" si="24"/>
        <v>16.5</v>
      </c>
      <c r="I256" s="1">
        <v>0</v>
      </c>
      <c r="J256" s="1" t="s">
        <v>35</v>
      </c>
      <c r="K256" s="1">
        <f t="shared" si="25"/>
        <v>0</v>
      </c>
      <c r="L256" s="3" t="s">
        <v>49</v>
      </c>
      <c r="M256" s="3" t="s">
        <v>49</v>
      </c>
      <c r="N256" s="4">
        <f t="shared" si="23"/>
        <v>168</v>
      </c>
      <c r="O256" s="4" t="s">
        <v>35</v>
      </c>
      <c r="P256" s="1" t="s">
        <v>15</v>
      </c>
      <c r="Q256" s="1">
        <v>1</v>
      </c>
      <c r="R256" s="1" t="s">
        <v>58</v>
      </c>
    </row>
    <row r="257" spans="1:18" x14ac:dyDescent="0.45">
      <c r="A257" s="1">
        <v>256</v>
      </c>
      <c r="B257" s="1">
        <v>34</v>
      </c>
      <c r="C257" s="1" t="s">
        <v>82</v>
      </c>
      <c r="D257" s="1" t="s">
        <v>62</v>
      </c>
      <c r="E257" s="1" t="s">
        <v>60</v>
      </c>
      <c r="F257" s="1">
        <v>1</v>
      </c>
      <c r="G257" s="1">
        <v>16.5</v>
      </c>
      <c r="H257" s="1">
        <f t="shared" si="24"/>
        <v>14.5</v>
      </c>
      <c r="I257" s="1">
        <v>-2</v>
      </c>
      <c r="J257" s="1" t="s">
        <v>35</v>
      </c>
      <c r="K257" s="1">
        <f t="shared" si="25"/>
        <v>-12.121212121212121</v>
      </c>
      <c r="L257" s="3" t="s">
        <v>49</v>
      </c>
      <c r="M257" s="3" t="s">
        <v>49</v>
      </c>
      <c r="N257" s="4">
        <f t="shared" si="23"/>
        <v>168</v>
      </c>
      <c r="O257" s="4" t="s">
        <v>35</v>
      </c>
      <c r="P257" s="1" t="s">
        <v>15</v>
      </c>
      <c r="Q257" s="1">
        <v>1</v>
      </c>
      <c r="R257" s="1" t="s">
        <v>58</v>
      </c>
    </row>
    <row r="258" spans="1:18" x14ac:dyDescent="0.45">
      <c r="A258" s="1">
        <v>257</v>
      </c>
      <c r="B258" s="1">
        <v>34</v>
      </c>
      <c r="C258" s="1" t="s">
        <v>82</v>
      </c>
      <c r="D258" s="1" t="s">
        <v>62</v>
      </c>
      <c r="E258" s="1" t="s">
        <v>60</v>
      </c>
      <c r="F258" s="1">
        <v>1</v>
      </c>
      <c r="G258" s="1">
        <v>17</v>
      </c>
      <c r="H258" s="1">
        <f t="shared" si="24"/>
        <v>23</v>
      </c>
      <c r="I258" s="1">
        <v>6</v>
      </c>
      <c r="J258" s="1" t="s">
        <v>35</v>
      </c>
      <c r="K258" s="1">
        <f t="shared" si="25"/>
        <v>35.294117647058826</v>
      </c>
      <c r="L258" s="1" t="s">
        <v>56</v>
      </c>
      <c r="M258" s="1" t="s">
        <v>56</v>
      </c>
      <c r="N258" s="4">
        <f t="shared" ref="N258:N282" si="26">24*7</f>
        <v>168</v>
      </c>
      <c r="O258" s="4" t="s">
        <v>35</v>
      </c>
      <c r="P258" s="1" t="s">
        <v>15</v>
      </c>
      <c r="Q258" s="1">
        <v>1</v>
      </c>
      <c r="R258" s="1" t="s">
        <v>58</v>
      </c>
    </row>
    <row r="259" spans="1:18" x14ac:dyDescent="0.45">
      <c r="A259" s="1">
        <v>258</v>
      </c>
      <c r="B259" s="1">
        <v>34</v>
      </c>
      <c r="C259" s="1" t="s">
        <v>82</v>
      </c>
      <c r="D259" s="1" t="s">
        <v>62</v>
      </c>
      <c r="E259" s="1" t="s">
        <v>60</v>
      </c>
      <c r="F259" s="1">
        <v>1</v>
      </c>
      <c r="G259" s="1">
        <v>17</v>
      </c>
      <c r="H259" s="1">
        <f t="shared" si="24"/>
        <v>20</v>
      </c>
      <c r="I259" s="1">
        <v>3</v>
      </c>
      <c r="J259" s="1" t="s">
        <v>35</v>
      </c>
      <c r="K259" s="1">
        <f t="shared" si="25"/>
        <v>17.647058823529413</v>
      </c>
      <c r="L259" s="1" t="s">
        <v>56</v>
      </c>
      <c r="M259" s="1" t="s">
        <v>49</v>
      </c>
      <c r="N259" s="4">
        <f t="shared" si="26"/>
        <v>168</v>
      </c>
      <c r="O259" s="4" t="s">
        <v>35</v>
      </c>
      <c r="P259" s="1" t="s">
        <v>15</v>
      </c>
      <c r="Q259" s="1">
        <v>1</v>
      </c>
      <c r="R259" s="1" t="s">
        <v>58</v>
      </c>
    </row>
    <row r="260" spans="1:18" x14ac:dyDescent="0.45">
      <c r="A260" s="1">
        <v>259</v>
      </c>
      <c r="B260" s="1">
        <v>34</v>
      </c>
      <c r="C260" s="1" t="s">
        <v>83</v>
      </c>
      <c r="D260" s="1" t="s">
        <v>62</v>
      </c>
      <c r="E260" s="1" t="s">
        <v>60</v>
      </c>
      <c r="F260" s="1">
        <v>2</v>
      </c>
      <c r="G260" s="1">
        <v>17.5</v>
      </c>
      <c r="H260" s="1">
        <f t="shared" si="24"/>
        <v>19</v>
      </c>
      <c r="I260" s="1">
        <v>1.5</v>
      </c>
      <c r="J260" s="1" t="s">
        <v>35</v>
      </c>
      <c r="K260" s="1">
        <f t="shared" si="25"/>
        <v>8.5714285714285712</v>
      </c>
      <c r="L260" s="1" t="s">
        <v>49</v>
      </c>
      <c r="M260" s="3" t="s">
        <v>49</v>
      </c>
      <c r="N260" s="4">
        <f t="shared" si="26"/>
        <v>168</v>
      </c>
      <c r="O260" s="4" t="s">
        <v>35</v>
      </c>
      <c r="P260" s="1" t="s">
        <v>15</v>
      </c>
      <c r="Q260" s="1">
        <v>1</v>
      </c>
      <c r="R260" s="1" t="s">
        <v>58</v>
      </c>
    </row>
    <row r="261" spans="1:18" x14ac:dyDescent="0.45">
      <c r="A261" s="1">
        <v>260</v>
      </c>
      <c r="B261" s="1">
        <v>34</v>
      </c>
      <c r="C261" s="1" t="s">
        <v>82</v>
      </c>
      <c r="D261" s="1" t="s">
        <v>62</v>
      </c>
      <c r="E261" s="1" t="s">
        <v>60</v>
      </c>
      <c r="F261" s="1">
        <v>1</v>
      </c>
      <c r="G261" s="1">
        <v>18</v>
      </c>
      <c r="H261" s="1">
        <f t="shared" si="24"/>
        <v>14</v>
      </c>
      <c r="I261" s="1">
        <v>-4</v>
      </c>
      <c r="J261" s="1" t="s">
        <v>35</v>
      </c>
      <c r="K261" s="1">
        <f t="shared" si="25"/>
        <v>-22.222222222222221</v>
      </c>
      <c r="L261" s="1" t="s">
        <v>49</v>
      </c>
      <c r="M261" s="3" t="s">
        <v>49</v>
      </c>
      <c r="N261" s="4">
        <f t="shared" si="26"/>
        <v>168</v>
      </c>
      <c r="O261" s="4" t="s">
        <v>35</v>
      </c>
      <c r="P261" s="1" t="s">
        <v>15</v>
      </c>
      <c r="Q261" s="1">
        <v>1</v>
      </c>
      <c r="R261" s="1" t="s">
        <v>58</v>
      </c>
    </row>
    <row r="262" spans="1:18" x14ac:dyDescent="0.45">
      <c r="A262" s="1">
        <v>261</v>
      </c>
      <c r="B262" s="1">
        <v>34</v>
      </c>
      <c r="C262" s="1" t="s">
        <v>82</v>
      </c>
      <c r="D262" s="1" t="s">
        <v>62</v>
      </c>
      <c r="E262" s="1" t="s">
        <v>60</v>
      </c>
      <c r="F262" s="1">
        <v>1</v>
      </c>
      <c r="G262" s="1">
        <v>18.5</v>
      </c>
      <c r="H262" s="1">
        <f t="shared" si="24"/>
        <v>21</v>
      </c>
      <c r="I262" s="1">
        <v>2.5</v>
      </c>
      <c r="J262" s="1" t="s">
        <v>35</v>
      </c>
      <c r="K262" s="1">
        <f t="shared" si="25"/>
        <v>13.513513513513514</v>
      </c>
      <c r="L262" s="1" t="s">
        <v>56</v>
      </c>
      <c r="M262" s="3" t="s">
        <v>49</v>
      </c>
      <c r="N262" s="4">
        <f t="shared" si="26"/>
        <v>168</v>
      </c>
      <c r="O262" s="4" t="s">
        <v>35</v>
      </c>
      <c r="P262" s="1" t="s">
        <v>15</v>
      </c>
      <c r="Q262" s="1">
        <v>1</v>
      </c>
      <c r="R262" s="1" t="s">
        <v>58</v>
      </c>
    </row>
    <row r="263" spans="1:18" x14ac:dyDescent="0.45">
      <c r="A263" s="1">
        <v>262</v>
      </c>
      <c r="B263" s="1">
        <v>34</v>
      </c>
      <c r="C263" s="1" t="s">
        <v>82</v>
      </c>
      <c r="D263" s="1" t="s">
        <v>62</v>
      </c>
      <c r="E263" s="1" t="s">
        <v>60</v>
      </c>
      <c r="F263" s="1">
        <v>1</v>
      </c>
      <c r="G263" s="1">
        <v>18.5</v>
      </c>
      <c r="H263" s="1">
        <f t="shared" si="24"/>
        <v>18</v>
      </c>
      <c r="I263" s="1">
        <v>-0.5</v>
      </c>
      <c r="J263" s="1" t="s">
        <v>35</v>
      </c>
      <c r="K263" s="1">
        <f t="shared" si="25"/>
        <v>-2.7027027027027026</v>
      </c>
      <c r="L263" s="1" t="s">
        <v>49</v>
      </c>
      <c r="M263" s="3" t="s">
        <v>49</v>
      </c>
      <c r="N263" s="4">
        <f t="shared" si="26"/>
        <v>168</v>
      </c>
      <c r="O263" s="4" t="s">
        <v>35</v>
      </c>
      <c r="P263" s="1" t="s">
        <v>15</v>
      </c>
      <c r="Q263" s="1">
        <v>1</v>
      </c>
      <c r="R263" s="1" t="s">
        <v>58</v>
      </c>
    </row>
    <row r="264" spans="1:18" x14ac:dyDescent="0.45">
      <c r="A264" s="1">
        <v>263</v>
      </c>
      <c r="B264" s="1">
        <v>34</v>
      </c>
      <c r="C264" s="1" t="s">
        <v>82</v>
      </c>
      <c r="D264" s="1" t="s">
        <v>62</v>
      </c>
      <c r="E264" s="1" t="s">
        <v>60</v>
      </c>
      <c r="F264" s="1">
        <v>1</v>
      </c>
      <c r="G264" s="1">
        <v>19</v>
      </c>
      <c r="H264" s="1">
        <f t="shared" si="24"/>
        <v>22.5</v>
      </c>
      <c r="I264" s="1">
        <v>3.5</v>
      </c>
      <c r="J264" s="1" t="s">
        <v>35</v>
      </c>
      <c r="K264" s="1">
        <f t="shared" si="25"/>
        <v>18.421052631578949</v>
      </c>
      <c r="L264" s="1" t="s">
        <v>56</v>
      </c>
      <c r="M264" s="3" t="s">
        <v>49</v>
      </c>
      <c r="N264" s="4">
        <f t="shared" si="26"/>
        <v>168</v>
      </c>
      <c r="O264" s="4" t="s">
        <v>35</v>
      </c>
      <c r="P264" s="1" t="s">
        <v>15</v>
      </c>
      <c r="Q264" s="1">
        <v>1</v>
      </c>
      <c r="R264" s="1" t="s">
        <v>58</v>
      </c>
    </row>
    <row r="265" spans="1:18" x14ac:dyDescent="0.45">
      <c r="A265" s="1">
        <v>264</v>
      </c>
      <c r="B265" s="1">
        <v>34</v>
      </c>
      <c r="C265" s="1" t="s">
        <v>83</v>
      </c>
      <c r="D265" s="1" t="s">
        <v>62</v>
      </c>
      <c r="E265" s="1" t="s">
        <v>60</v>
      </c>
      <c r="F265" s="1">
        <v>2</v>
      </c>
      <c r="G265" s="1">
        <v>19</v>
      </c>
      <c r="H265" s="1">
        <f t="shared" si="24"/>
        <v>15.5</v>
      </c>
      <c r="I265" s="1">
        <v>-3.5</v>
      </c>
      <c r="J265" s="1" t="s">
        <v>35</v>
      </c>
      <c r="K265" s="1">
        <f t="shared" si="25"/>
        <v>-18.421052631578949</v>
      </c>
      <c r="L265" s="1" t="s">
        <v>49</v>
      </c>
      <c r="M265" s="3" t="s">
        <v>49</v>
      </c>
      <c r="N265" s="4">
        <f t="shared" si="26"/>
        <v>168</v>
      </c>
      <c r="O265" s="4" t="s">
        <v>35</v>
      </c>
      <c r="P265" s="1" t="s">
        <v>15</v>
      </c>
      <c r="Q265" s="1">
        <v>1</v>
      </c>
      <c r="R265" s="1" t="s">
        <v>58</v>
      </c>
    </row>
    <row r="266" spans="1:18" x14ac:dyDescent="0.45">
      <c r="A266" s="1">
        <v>265</v>
      </c>
      <c r="B266" s="1">
        <v>34</v>
      </c>
      <c r="C266" s="1" t="s">
        <v>83</v>
      </c>
      <c r="D266" s="1" t="s">
        <v>62</v>
      </c>
      <c r="E266" s="1" t="s">
        <v>60</v>
      </c>
      <c r="F266" s="1">
        <v>2</v>
      </c>
      <c r="G266" s="2">
        <v>19</v>
      </c>
      <c r="H266" s="2">
        <f t="shared" si="24"/>
        <v>14.5</v>
      </c>
      <c r="I266" s="2">
        <v>-4.5</v>
      </c>
      <c r="J266" s="1" t="s">
        <v>35</v>
      </c>
      <c r="K266" s="1">
        <f t="shared" si="25"/>
        <v>-23.684210526315791</v>
      </c>
      <c r="L266" s="1" t="s">
        <v>49</v>
      </c>
      <c r="M266" s="3" t="s">
        <v>49</v>
      </c>
      <c r="N266" s="4">
        <f t="shared" si="26"/>
        <v>168</v>
      </c>
      <c r="O266" s="4" t="s">
        <v>35</v>
      </c>
      <c r="P266" s="1" t="s">
        <v>15</v>
      </c>
      <c r="Q266" s="1">
        <v>1</v>
      </c>
      <c r="R266" s="1" t="s">
        <v>58</v>
      </c>
    </row>
    <row r="267" spans="1:18" x14ac:dyDescent="0.45">
      <c r="A267" s="1">
        <v>266</v>
      </c>
      <c r="B267" s="1">
        <v>34</v>
      </c>
      <c r="C267" s="1" t="s">
        <v>82</v>
      </c>
      <c r="D267" s="1" t="s">
        <v>62</v>
      </c>
      <c r="E267" s="1" t="s">
        <v>60</v>
      </c>
      <c r="F267" s="1">
        <v>1</v>
      </c>
      <c r="G267" s="1">
        <v>19.5</v>
      </c>
      <c r="H267" s="1">
        <f t="shared" si="24"/>
        <v>21.5</v>
      </c>
      <c r="I267" s="1">
        <v>2</v>
      </c>
      <c r="J267" s="1" t="s">
        <v>35</v>
      </c>
      <c r="K267" s="1">
        <f t="shared" si="25"/>
        <v>10.256410256410257</v>
      </c>
      <c r="L267" s="1" t="s">
        <v>56</v>
      </c>
      <c r="M267" s="3" t="s">
        <v>49</v>
      </c>
      <c r="N267" s="4">
        <f t="shared" si="26"/>
        <v>168</v>
      </c>
      <c r="O267" s="4" t="s">
        <v>35</v>
      </c>
      <c r="P267" s="1" t="s">
        <v>15</v>
      </c>
      <c r="Q267" s="1">
        <v>1</v>
      </c>
      <c r="R267" s="1" t="s">
        <v>58</v>
      </c>
    </row>
    <row r="268" spans="1:18" x14ac:dyDescent="0.45">
      <c r="A268" s="1">
        <v>267</v>
      </c>
      <c r="B268" s="1">
        <v>34</v>
      </c>
      <c r="C268" s="1" t="s">
        <v>82</v>
      </c>
      <c r="D268" s="1" t="s">
        <v>62</v>
      </c>
      <c r="E268" s="1" t="s">
        <v>60</v>
      </c>
      <c r="F268" s="1">
        <v>1</v>
      </c>
      <c r="G268" s="1">
        <v>19.5</v>
      </c>
      <c r="H268" s="1">
        <f t="shared" si="24"/>
        <v>20</v>
      </c>
      <c r="I268" s="1">
        <v>0.5</v>
      </c>
      <c r="J268" s="1" t="s">
        <v>35</v>
      </c>
      <c r="K268" s="1">
        <f t="shared" si="25"/>
        <v>2.5641025641025643</v>
      </c>
      <c r="L268" s="1" t="s">
        <v>49</v>
      </c>
      <c r="M268" s="3" t="s">
        <v>49</v>
      </c>
      <c r="N268" s="4">
        <f t="shared" si="26"/>
        <v>168</v>
      </c>
      <c r="O268" s="4" t="s">
        <v>35</v>
      </c>
      <c r="P268" s="1" t="s">
        <v>15</v>
      </c>
      <c r="Q268" s="1">
        <v>1</v>
      </c>
      <c r="R268" s="1" t="s">
        <v>58</v>
      </c>
    </row>
    <row r="269" spans="1:18" x14ac:dyDescent="0.45">
      <c r="A269" s="1">
        <v>268</v>
      </c>
      <c r="B269" s="1">
        <v>34</v>
      </c>
      <c r="C269" s="1" t="s">
        <v>82</v>
      </c>
      <c r="D269" s="1" t="s">
        <v>62</v>
      </c>
      <c r="E269" s="1" t="s">
        <v>60</v>
      </c>
      <c r="F269" s="1">
        <v>1</v>
      </c>
      <c r="G269" s="1">
        <v>19.5</v>
      </c>
      <c r="H269" s="1">
        <f t="shared" si="24"/>
        <v>17.5</v>
      </c>
      <c r="I269" s="1">
        <v>-2</v>
      </c>
      <c r="J269" s="1" t="s">
        <v>35</v>
      </c>
      <c r="K269" s="1">
        <f t="shared" si="25"/>
        <v>-10.256410256410257</v>
      </c>
      <c r="L269" s="1" t="s">
        <v>49</v>
      </c>
      <c r="M269" s="3" t="s">
        <v>49</v>
      </c>
      <c r="N269" s="4">
        <f t="shared" si="26"/>
        <v>168</v>
      </c>
      <c r="O269" s="4" t="s">
        <v>35</v>
      </c>
      <c r="P269" s="1" t="s">
        <v>15</v>
      </c>
      <c r="Q269" s="1">
        <v>1</v>
      </c>
      <c r="R269" s="1" t="s">
        <v>58</v>
      </c>
    </row>
    <row r="270" spans="1:18" x14ac:dyDescent="0.45">
      <c r="A270" s="1">
        <v>269</v>
      </c>
      <c r="B270" s="1">
        <v>34</v>
      </c>
      <c r="C270" s="1" t="s">
        <v>83</v>
      </c>
      <c r="D270" s="1" t="s">
        <v>62</v>
      </c>
      <c r="E270" s="1" t="s">
        <v>60</v>
      </c>
      <c r="F270" s="1">
        <v>2</v>
      </c>
      <c r="G270" s="1">
        <v>19.5</v>
      </c>
      <c r="H270" s="1">
        <f t="shared" si="24"/>
        <v>6</v>
      </c>
      <c r="I270" s="1">
        <v>-13.5</v>
      </c>
      <c r="J270" s="1" t="s">
        <v>35</v>
      </c>
      <c r="K270" s="1">
        <f t="shared" si="25"/>
        <v>-69.230769230769226</v>
      </c>
      <c r="L270" s="1" t="s">
        <v>49</v>
      </c>
      <c r="M270" s="3" t="s">
        <v>49</v>
      </c>
      <c r="N270" s="4">
        <f t="shared" si="26"/>
        <v>168</v>
      </c>
      <c r="O270" s="4" t="s">
        <v>35</v>
      </c>
      <c r="P270" s="1" t="s">
        <v>15</v>
      </c>
      <c r="Q270" s="1">
        <v>1</v>
      </c>
      <c r="R270" s="1" t="s">
        <v>58</v>
      </c>
    </row>
    <row r="271" spans="1:18" x14ac:dyDescent="0.45">
      <c r="A271" s="1">
        <v>270</v>
      </c>
      <c r="B271" s="1">
        <v>34</v>
      </c>
      <c r="C271" s="1" t="s">
        <v>82</v>
      </c>
      <c r="D271" s="1" t="s">
        <v>62</v>
      </c>
      <c r="E271" s="1" t="s">
        <v>60</v>
      </c>
      <c r="F271" s="1">
        <v>1</v>
      </c>
      <c r="G271" s="1">
        <v>20</v>
      </c>
      <c r="H271" s="1">
        <f t="shared" si="24"/>
        <v>23</v>
      </c>
      <c r="I271" s="1">
        <v>3</v>
      </c>
      <c r="J271" s="1" t="s">
        <v>35</v>
      </c>
      <c r="K271" s="1">
        <f t="shared" si="25"/>
        <v>15</v>
      </c>
      <c r="L271" s="1" t="s">
        <v>56</v>
      </c>
      <c r="M271" s="3" t="s">
        <v>49</v>
      </c>
      <c r="N271" s="4">
        <f t="shared" si="26"/>
        <v>168</v>
      </c>
      <c r="O271" s="4" t="s">
        <v>35</v>
      </c>
      <c r="P271" s="1" t="s">
        <v>15</v>
      </c>
      <c r="Q271" s="1">
        <v>1</v>
      </c>
      <c r="R271" s="1" t="s">
        <v>58</v>
      </c>
    </row>
    <row r="272" spans="1:18" x14ac:dyDescent="0.45">
      <c r="A272" s="1">
        <v>271</v>
      </c>
      <c r="B272" s="1">
        <v>34</v>
      </c>
      <c r="C272" s="1" t="s">
        <v>82</v>
      </c>
      <c r="D272" s="1" t="s">
        <v>62</v>
      </c>
      <c r="E272" s="1" t="s">
        <v>60</v>
      </c>
      <c r="F272" s="1">
        <v>1</v>
      </c>
      <c r="G272" s="1">
        <v>20</v>
      </c>
      <c r="H272" s="1">
        <f t="shared" si="24"/>
        <v>20.5</v>
      </c>
      <c r="I272" s="1">
        <v>0.5</v>
      </c>
      <c r="J272" s="1" t="s">
        <v>35</v>
      </c>
      <c r="K272" s="1">
        <f t="shared" si="25"/>
        <v>2.5</v>
      </c>
      <c r="L272" s="1" t="s">
        <v>49</v>
      </c>
      <c r="M272" s="3" t="s">
        <v>49</v>
      </c>
      <c r="N272" s="4">
        <f t="shared" si="26"/>
        <v>168</v>
      </c>
      <c r="O272" s="4" t="s">
        <v>35</v>
      </c>
      <c r="P272" s="1" t="s">
        <v>15</v>
      </c>
      <c r="Q272" s="1">
        <v>1</v>
      </c>
      <c r="R272" s="1" t="s">
        <v>58</v>
      </c>
    </row>
    <row r="273" spans="1:18" x14ac:dyDescent="0.45">
      <c r="A273" s="1">
        <v>272</v>
      </c>
      <c r="B273" s="1">
        <v>34</v>
      </c>
      <c r="C273" s="1" t="s">
        <v>82</v>
      </c>
      <c r="D273" s="1" t="s">
        <v>62</v>
      </c>
      <c r="E273" s="1" t="s">
        <v>60</v>
      </c>
      <c r="F273" s="1">
        <v>1</v>
      </c>
      <c r="G273" s="1">
        <v>20</v>
      </c>
      <c r="H273" s="1">
        <f t="shared" si="24"/>
        <v>19.5</v>
      </c>
      <c r="I273" s="1">
        <v>-0.5</v>
      </c>
      <c r="J273" s="1" t="s">
        <v>35</v>
      </c>
      <c r="K273" s="1">
        <f t="shared" si="25"/>
        <v>-2.5</v>
      </c>
      <c r="L273" s="1" t="s">
        <v>49</v>
      </c>
      <c r="M273" s="3" t="s">
        <v>49</v>
      </c>
      <c r="N273" s="4">
        <f t="shared" si="26"/>
        <v>168</v>
      </c>
      <c r="O273" s="4" t="s">
        <v>35</v>
      </c>
      <c r="P273" s="1" t="s">
        <v>15</v>
      </c>
      <c r="Q273" s="1">
        <v>1</v>
      </c>
      <c r="R273" s="1" t="s">
        <v>58</v>
      </c>
    </row>
    <row r="274" spans="1:18" x14ac:dyDescent="0.45">
      <c r="A274" s="1">
        <v>273</v>
      </c>
      <c r="B274" s="1">
        <v>34</v>
      </c>
      <c r="C274" s="1" t="s">
        <v>82</v>
      </c>
      <c r="D274" s="1" t="s">
        <v>62</v>
      </c>
      <c r="E274" s="1" t="s">
        <v>60</v>
      </c>
      <c r="F274" s="1">
        <v>1</v>
      </c>
      <c r="G274" s="1">
        <v>20.5</v>
      </c>
      <c r="H274" s="1">
        <f t="shared" si="24"/>
        <v>21</v>
      </c>
      <c r="I274" s="1">
        <v>0.5</v>
      </c>
      <c r="J274" s="1" t="s">
        <v>35</v>
      </c>
      <c r="K274" s="1">
        <f t="shared" si="25"/>
        <v>2.4390243902439024</v>
      </c>
      <c r="L274" s="1" t="s">
        <v>49</v>
      </c>
      <c r="M274" s="3" t="s">
        <v>49</v>
      </c>
      <c r="N274" s="4">
        <f t="shared" si="26"/>
        <v>168</v>
      </c>
      <c r="O274" s="4" t="s">
        <v>35</v>
      </c>
      <c r="P274" s="1" t="s">
        <v>15</v>
      </c>
      <c r="Q274" s="1">
        <v>1</v>
      </c>
      <c r="R274" s="1" t="s">
        <v>58</v>
      </c>
    </row>
    <row r="275" spans="1:18" x14ac:dyDescent="0.45">
      <c r="A275" s="1">
        <v>274</v>
      </c>
      <c r="B275" s="1">
        <v>34</v>
      </c>
      <c r="C275" s="1" t="s">
        <v>82</v>
      </c>
      <c r="D275" s="1" t="s">
        <v>62</v>
      </c>
      <c r="E275" s="1" t="s">
        <v>60</v>
      </c>
      <c r="F275" s="1">
        <v>1</v>
      </c>
      <c r="G275" s="1">
        <v>20.5</v>
      </c>
      <c r="H275" s="1">
        <f t="shared" si="24"/>
        <v>19.5</v>
      </c>
      <c r="I275" s="1">
        <v>-1</v>
      </c>
      <c r="J275" s="1" t="s">
        <v>35</v>
      </c>
      <c r="K275" s="1">
        <f t="shared" si="25"/>
        <v>-4.8780487804878048</v>
      </c>
      <c r="L275" s="1" t="s">
        <v>49</v>
      </c>
      <c r="M275" s="3" t="s">
        <v>49</v>
      </c>
      <c r="N275" s="4">
        <f t="shared" si="26"/>
        <v>168</v>
      </c>
      <c r="O275" s="4" t="s">
        <v>35</v>
      </c>
      <c r="P275" s="1" t="s">
        <v>15</v>
      </c>
      <c r="Q275" s="1">
        <v>1</v>
      </c>
      <c r="R275" s="1" t="s">
        <v>58</v>
      </c>
    </row>
    <row r="276" spans="1:18" x14ac:dyDescent="0.45">
      <c r="A276" s="1">
        <v>275</v>
      </c>
      <c r="B276" s="1">
        <v>34</v>
      </c>
      <c r="C276" s="1" t="s">
        <v>82</v>
      </c>
      <c r="D276" s="1" t="s">
        <v>62</v>
      </c>
      <c r="E276" s="1" t="s">
        <v>60</v>
      </c>
      <c r="F276" s="1">
        <v>1</v>
      </c>
      <c r="G276" s="1">
        <v>21</v>
      </c>
      <c r="H276" s="1">
        <f t="shared" si="24"/>
        <v>21.5</v>
      </c>
      <c r="I276" s="1">
        <v>0.5</v>
      </c>
      <c r="J276" s="1" t="s">
        <v>35</v>
      </c>
      <c r="K276" s="1">
        <f t="shared" si="25"/>
        <v>2.3809523809523809</v>
      </c>
      <c r="L276" s="1" t="s">
        <v>49</v>
      </c>
      <c r="M276" s="3" t="s">
        <v>49</v>
      </c>
      <c r="N276" s="4">
        <f t="shared" si="26"/>
        <v>168</v>
      </c>
      <c r="O276" s="4" t="s">
        <v>35</v>
      </c>
      <c r="P276" s="1" t="s">
        <v>15</v>
      </c>
      <c r="Q276" s="1">
        <v>1</v>
      </c>
      <c r="R276" s="1" t="s">
        <v>58</v>
      </c>
    </row>
    <row r="277" spans="1:18" x14ac:dyDescent="0.45">
      <c r="A277" s="1">
        <v>276</v>
      </c>
      <c r="B277" s="1">
        <v>34</v>
      </c>
      <c r="C277" s="1" t="s">
        <v>82</v>
      </c>
      <c r="D277" s="1" t="s">
        <v>62</v>
      </c>
      <c r="E277" s="1" t="s">
        <v>60</v>
      </c>
      <c r="F277" s="1">
        <v>1</v>
      </c>
      <c r="G277" s="1">
        <v>21.5</v>
      </c>
      <c r="H277" s="1">
        <f t="shared" si="24"/>
        <v>21.5</v>
      </c>
      <c r="I277" s="1">
        <v>0</v>
      </c>
      <c r="J277" s="1" t="s">
        <v>35</v>
      </c>
      <c r="K277" s="1">
        <f t="shared" si="25"/>
        <v>0</v>
      </c>
      <c r="L277" s="1" t="s">
        <v>49</v>
      </c>
      <c r="M277" s="3" t="s">
        <v>49</v>
      </c>
      <c r="N277" s="4">
        <f t="shared" si="26"/>
        <v>168</v>
      </c>
      <c r="O277" s="4" t="s">
        <v>35</v>
      </c>
      <c r="P277" s="1" t="s">
        <v>15</v>
      </c>
      <c r="Q277" s="1">
        <v>1</v>
      </c>
      <c r="R277" s="1" t="s">
        <v>58</v>
      </c>
    </row>
    <row r="278" spans="1:18" x14ac:dyDescent="0.45">
      <c r="A278" s="1">
        <v>277</v>
      </c>
      <c r="B278" s="1">
        <v>34</v>
      </c>
      <c r="C278" s="1" t="s">
        <v>82</v>
      </c>
      <c r="D278" s="1" t="s">
        <v>62</v>
      </c>
      <c r="E278" s="1" t="s">
        <v>60</v>
      </c>
      <c r="F278" s="1">
        <v>1</v>
      </c>
      <c r="G278" s="1">
        <v>22</v>
      </c>
      <c r="H278" s="1">
        <f t="shared" si="24"/>
        <v>19.5</v>
      </c>
      <c r="I278" s="1">
        <v>-2.5</v>
      </c>
      <c r="J278" s="1" t="s">
        <v>35</v>
      </c>
      <c r="K278" s="1">
        <f t="shared" si="25"/>
        <v>-11.363636363636363</v>
      </c>
      <c r="L278" s="1" t="s">
        <v>49</v>
      </c>
      <c r="M278" s="3" t="s">
        <v>49</v>
      </c>
      <c r="N278" s="4">
        <f t="shared" si="26"/>
        <v>168</v>
      </c>
      <c r="O278" s="4" t="s">
        <v>35</v>
      </c>
      <c r="P278" s="1" t="s">
        <v>15</v>
      </c>
      <c r="Q278" s="1">
        <v>1</v>
      </c>
      <c r="R278" s="1" t="s">
        <v>58</v>
      </c>
    </row>
    <row r="279" spans="1:18" x14ac:dyDescent="0.45">
      <c r="A279" s="1">
        <v>278</v>
      </c>
      <c r="B279" s="1">
        <v>34</v>
      </c>
      <c r="C279" s="1" t="s">
        <v>82</v>
      </c>
      <c r="D279" s="1" t="s">
        <v>62</v>
      </c>
      <c r="E279" s="1" t="s">
        <v>60</v>
      </c>
      <c r="F279" s="1">
        <v>1</v>
      </c>
      <c r="G279" s="1">
        <v>23</v>
      </c>
      <c r="H279" s="1">
        <f t="shared" si="24"/>
        <v>20.5</v>
      </c>
      <c r="I279" s="1">
        <v>-2.5</v>
      </c>
      <c r="J279" s="1" t="s">
        <v>35</v>
      </c>
      <c r="K279" s="1">
        <f t="shared" si="25"/>
        <v>-10.869565217391305</v>
      </c>
      <c r="L279" s="1" t="s">
        <v>49</v>
      </c>
      <c r="M279" s="3" t="s">
        <v>49</v>
      </c>
      <c r="N279" s="4">
        <f t="shared" si="26"/>
        <v>168</v>
      </c>
      <c r="O279" s="4" t="s">
        <v>35</v>
      </c>
      <c r="P279" s="1" t="s">
        <v>15</v>
      </c>
      <c r="Q279" s="1">
        <v>1</v>
      </c>
      <c r="R279" s="1" t="s">
        <v>58</v>
      </c>
    </row>
    <row r="280" spans="1:18" x14ac:dyDescent="0.45">
      <c r="A280" s="1">
        <v>279</v>
      </c>
      <c r="B280" s="1">
        <v>34</v>
      </c>
      <c r="C280" s="1" t="s">
        <v>83</v>
      </c>
      <c r="D280" s="1" t="s">
        <v>62</v>
      </c>
      <c r="E280" s="1" t="s">
        <v>60</v>
      </c>
      <c r="F280" s="1">
        <v>2</v>
      </c>
      <c r="G280" s="1">
        <v>24</v>
      </c>
      <c r="H280" s="1">
        <f t="shared" si="24"/>
        <v>19.5</v>
      </c>
      <c r="I280" s="1">
        <v>-4.5</v>
      </c>
      <c r="J280" s="1" t="s">
        <v>35</v>
      </c>
      <c r="K280" s="1">
        <f t="shared" si="25"/>
        <v>-18.75</v>
      </c>
      <c r="L280" s="1" t="s">
        <v>49</v>
      </c>
      <c r="M280" s="3" t="s">
        <v>49</v>
      </c>
      <c r="N280" s="4">
        <f t="shared" si="26"/>
        <v>168</v>
      </c>
      <c r="O280" s="4" t="s">
        <v>35</v>
      </c>
      <c r="P280" s="1" t="s">
        <v>15</v>
      </c>
      <c r="Q280" s="1">
        <v>1</v>
      </c>
      <c r="R280" s="1" t="s">
        <v>58</v>
      </c>
    </row>
    <row r="281" spans="1:18" x14ac:dyDescent="0.45">
      <c r="A281" s="1">
        <v>280</v>
      </c>
      <c r="B281" s="1">
        <v>34</v>
      </c>
      <c r="C281" s="1" t="s">
        <v>82</v>
      </c>
      <c r="D281" s="1" t="s">
        <v>62</v>
      </c>
      <c r="E281" s="1" t="s">
        <v>60</v>
      </c>
      <c r="F281" s="1">
        <v>1</v>
      </c>
      <c r="G281" s="1">
        <v>24.5</v>
      </c>
      <c r="H281" s="1">
        <f t="shared" si="24"/>
        <v>25</v>
      </c>
      <c r="I281" s="1">
        <v>0.5</v>
      </c>
      <c r="J281" s="1" t="s">
        <v>35</v>
      </c>
      <c r="K281" s="1">
        <f t="shared" si="25"/>
        <v>2.0408163265306123</v>
      </c>
      <c r="L281" s="1" t="s">
        <v>49</v>
      </c>
      <c r="M281" s="3" t="s">
        <v>49</v>
      </c>
      <c r="N281" s="4">
        <f t="shared" si="26"/>
        <v>168</v>
      </c>
      <c r="O281" s="4" t="s">
        <v>35</v>
      </c>
      <c r="P281" s="1" t="s">
        <v>15</v>
      </c>
      <c r="Q281" s="1">
        <v>1</v>
      </c>
      <c r="R281" s="1" t="s">
        <v>58</v>
      </c>
    </row>
    <row r="282" spans="1:18" x14ac:dyDescent="0.45">
      <c r="A282" s="1">
        <v>281</v>
      </c>
      <c r="B282" s="1">
        <v>34</v>
      </c>
      <c r="C282" s="1" t="s">
        <v>82</v>
      </c>
      <c r="D282" s="1" t="s">
        <v>62</v>
      </c>
      <c r="E282" s="1" t="s">
        <v>60</v>
      </c>
      <c r="F282" s="1">
        <v>1</v>
      </c>
      <c r="G282" s="1">
        <v>27</v>
      </c>
      <c r="H282" s="1">
        <f t="shared" si="24"/>
        <v>26</v>
      </c>
      <c r="I282" s="1">
        <v>-1</v>
      </c>
      <c r="J282" s="1" t="s">
        <v>35</v>
      </c>
      <c r="K282" s="1">
        <f t="shared" si="25"/>
        <v>-3.7037037037037037</v>
      </c>
      <c r="L282" s="1" t="s">
        <v>49</v>
      </c>
      <c r="M282" s="3" t="s">
        <v>49</v>
      </c>
      <c r="N282" s="4">
        <f t="shared" si="26"/>
        <v>168</v>
      </c>
      <c r="O282" s="4" t="s">
        <v>35</v>
      </c>
      <c r="P282" s="1" t="s">
        <v>15</v>
      </c>
      <c r="Q282" s="1">
        <v>1</v>
      </c>
      <c r="R282" s="1" t="s">
        <v>58</v>
      </c>
    </row>
    <row r="283" spans="1:18" x14ac:dyDescent="0.45">
      <c r="A283" s="1">
        <v>282</v>
      </c>
      <c r="B283" s="1">
        <v>35</v>
      </c>
      <c r="C283" s="3" t="s">
        <v>61</v>
      </c>
      <c r="D283" s="3" t="s">
        <v>61</v>
      </c>
      <c r="F283" s="1">
        <v>1</v>
      </c>
      <c r="G283" s="1">
        <v>23</v>
      </c>
      <c r="H283" s="1">
        <v>26</v>
      </c>
      <c r="I283" s="1">
        <f>H283-G283</f>
        <v>3</v>
      </c>
      <c r="J283" s="1" t="s">
        <v>35</v>
      </c>
      <c r="K283" s="1">
        <f t="shared" si="25"/>
        <v>13.043478260869565</v>
      </c>
      <c r="L283" s="1" t="s">
        <v>49</v>
      </c>
      <c r="M283" s="3" t="s">
        <v>49</v>
      </c>
      <c r="N283" s="4">
        <f t="shared" ref="N283:N290" si="27">50/60/24</f>
        <v>3.4722222222222224E-2</v>
      </c>
      <c r="O283" s="4" t="s">
        <v>37</v>
      </c>
      <c r="P283" s="1" t="s">
        <v>15</v>
      </c>
      <c r="Q283" s="1">
        <v>0</v>
      </c>
      <c r="R283" s="1" t="s">
        <v>58</v>
      </c>
    </row>
    <row r="284" spans="1:18" x14ac:dyDescent="0.45">
      <c r="A284" s="1">
        <v>283</v>
      </c>
      <c r="B284" s="1">
        <v>35</v>
      </c>
      <c r="C284" s="3" t="s">
        <v>61</v>
      </c>
      <c r="D284" s="3" t="s">
        <v>61</v>
      </c>
      <c r="F284" s="1">
        <v>1</v>
      </c>
      <c r="G284" s="1">
        <v>20</v>
      </c>
      <c r="H284" s="1">
        <v>21</v>
      </c>
      <c r="I284" s="1">
        <f t="shared" ref="I284:I290" si="28">H284-G284</f>
        <v>1</v>
      </c>
      <c r="J284" s="1" t="s">
        <v>35</v>
      </c>
      <c r="K284" s="1">
        <f t="shared" si="25"/>
        <v>5</v>
      </c>
      <c r="L284" s="1" t="s">
        <v>49</v>
      </c>
      <c r="M284" s="3" t="s">
        <v>49</v>
      </c>
      <c r="N284" s="4">
        <f t="shared" si="27"/>
        <v>3.4722222222222224E-2</v>
      </c>
      <c r="O284" s="4" t="s">
        <v>37</v>
      </c>
      <c r="P284" s="1" t="s">
        <v>15</v>
      </c>
      <c r="Q284" s="1">
        <v>0</v>
      </c>
      <c r="R284" s="1" t="s">
        <v>58</v>
      </c>
    </row>
    <row r="285" spans="1:18" x14ac:dyDescent="0.45">
      <c r="A285" s="1">
        <v>284</v>
      </c>
      <c r="B285" s="1">
        <v>35</v>
      </c>
      <c r="C285" s="3" t="s">
        <v>61</v>
      </c>
      <c r="D285" s="3" t="s">
        <v>61</v>
      </c>
      <c r="F285" s="1">
        <v>1</v>
      </c>
      <c r="G285" s="1">
        <v>19</v>
      </c>
      <c r="H285" s="1">
        <v>20</v>
      </c>
      <c r="I285" s="1">
        <f t="shared" si="28"/>
        <v>1</v>
      </c>
      <c r="J285" s="1" t="s">
        <v>35</v>
      </c>
      <c r="K285" s="1">
        <f t="shared" si="25"/>
        <v>5.2631578947368425</v>
      </c>
      <c r="L285" s="1" t="s">
        <v>49</v>
      </c>
      <c r="M285" s="3" t="s">
        <v>49</v>
      </c>
      <c r="N285" s="4">
        <f t="shared" si="27"/>
        <v>3.4722222222222224E-2</v>
      </c>
      <c r="O285" s="4" t="s">
        <v>37</v>
      </c>
      <c r="P285" s="1" t="s">
        <v>15</v>
      </c>
      <c r="Q285" s="1">
        <v>0</v>
      </c>
      <c r="R285" s="1" t="s">
        <v>58</v>
      </c>
    </row>
    <row r="286" spans="1:18" x14ac:dyDescent="0.45">
      <c r="A286" s="1">
        <v>285</v>
      </c>
      <c r="B286" s="1">
        <v>35</v>
      </c>
      <c r="C286" s="3" t="s">
        <v>61</v>
      </c>
      <c r="D286" s="3" t="s">
        <v>61</v>
      </c>
      <c r="F286" s="1">
        <v>1</v>
      </c>
      <c r="G286" s="1">
        <v>17.5</v>
      </c>
      <c r="H286" s="1">
        <v>18.5</v>
      </c>
      <c r="I286" s="1">
        <f t="shared" si="28"/>
        <v>1</v>
      </c>
      <c r="J286" s="1" t="s">
        <v>35</v>
      </c>
      <c r="K286" s="1">
        <f t="shared" si="25"/>
        <v>5.7142857142857144</v>
      </c>
      <c r="L286" s="1" t="s">
        <v>49</v>
      </c>
      <c r="M286" s="3" t="s">
        <v>49</v>
      </c>
      <c r="N286" s="4">
        <f t="shared" si="27"/>
        <v>3.4722222222222224E-2</v>
      </c>
      <c r="O286" s="4" t="s">
        <v>37</v>
      </c>
      <c r="P286" s="1" t="s">
        <v>15</v>
      </c>
      <c r="Q286" s="1">
        <v>0</v>
      </c>
      <c r="R286" s="1" t="s">
        <v>58</v>
      </c>
    </row>
    <row r="287" spans="1:18" x14ac:dyDescent="0.45">
      <c r="A287" s="1">
        <v>286</v>
      </c>
      <c r="B287" s="1">
        <v>35</v>
      </c>
      <c r="C287" s="3" t="s">
        <v>61</v>
      </c>
      <c r="D287" s="3" t="s">
        <v>61</v>
      </c>
      <c r="F287" s="1">
        <v>1</v>
      </c>
      <c r="G287" s="1">
        <v>16</v>
      </c>
      <c r="H287" s="1">
        <v>16</v>
      </c>
      <c r="I287" s="1">
        <f t="shared" si="28"/>
        <v>0</v>
      </c>
      <c r="J287" s="1" t="s">
        <v>35</v>
      </c>
      <c r="K287" s="1">
        <f t="shared" si="25"/>
        <v>0</v>
      </c>
      <c r="L287" s="1" t="s">
        <v>49</v>
      </c>
      <c r="M287" s="3" t="s">
        <v>49</v>
      </c>
      <c r="N287" s="4">
        <f t="shared" si="27"/>
        <v>3.4722222222222224E-2</v>
      </c>
      <c r="O287" s="4" t="s">
        <v>37</v>
      </c>
      <c r="P287" s="1" t="s">
        <v>15</v>
      </c>
      <c r="Q287" s="1">
        <v>0</v>
      </c>
      <c r="R287" s="1" t="s">
        <v>58</v>
      </c>
    </row>
    <row r="288" spans="1:18" x14ac:dyDescent="0.45">
      <c r="A288" s="1">
        <v>287</v>
      </c>
      <c r="B288" s="1">
        <v>35</v>
      </c>
      <c r="C288" s="3" t="s">
        <v>61</v>
      </c>
      <c r="D288" s="3" t="s">
        <v>61</v>
      </c>
      <c r="F288" s="1">
        <v>1</v>
      </c>
      <c r="G288" s="1">
        <v>15</v>
      </c>
      <c r="H288" s="1">
        <v>14.5</v>
      </c>
      <c r="I288" s="1">
        <f t="shared" si="28"/>
        <v>-0.5</v>
      </c>
      <c r="J288" s="1" t="s">
        <v>36</v>
      </c>
      <c r="K288" s="1">
        <f t="shared" si="25"/>
        <v>-3.3333333333333335</v>
      </c>
      <c r="L288" s="1" t="s">
        <v>49</v>
      </c>
      <c r="M288" s="3" t="s">
        <v>49</v>
      </c>
      <c r="N288" s="4">
        <f t="shared" si="27"/>
        <v>3.4722222222222224E-2</v>
      </c>
      <c r="O288" s="4" t="s">
        <v>37</v>
      </c>
      <c r="P288" s="1" t="s">
        <v>15</v>
      </c>
      <c r="Q288" s="1">
        <v>0</v>
      </c>
      <c r="R288" s="1" t="s">
        <v>58</v>
      </c>
    </row>
    <row r="289" spans="1:18" x14ac:dyDescent="0.45">
      <c r="A289" s="1">
        <v>288</v>
      </c>
      <c r="B289" s="1">
        <v>35</v>
      </c>
      <c r="C289" s="3" t="s">
        <v>61</v>
      </c>
      <c r="D289" s="3" t="s">
        <v>61</v>
      </c>
      <c r="F289" s="1">
        <v>1</v>
      </c>
      <c r="G289" s="1">
        <v>15</v>
      </c>
      <c r="H289" s="1">
        <v>12</v>
      </c>
      <c r="I289" s="1">
        <f t="shared" si="28"/>
        <v>-3</v>
      </c>
      <c r="J289" s="1" t="s">
        <v>36</v>
      </c>
      <c r="K289" s="1">
        <f t="shared" si="25"/>
        <v>-20</v>
      </c>
      <c r="L289" s="1" t="s">
        <v>56</v>
      </c>
      <c r="M289" s="1" t="s">
        <v>56</v>
      </c>
      <c r="N289" s="4">
        <f t="shared" si="27"/>
        <v>3.4722222222222224E-2</v>
      </c>
      <c r="O289" s="4" t="s">
        <v>37</v>
      </c>
      <c r="P289" s="1" t="s">
        <v>15</v>
      </c>
      <c r="Q289" s="1">
        <v>0</v>
      </c>
      <c r="R289" s="1" t="s">
        <v>58</v>
      </c>
    </row>
    <row r="290" spans="1:18" x14ac:dyDescent="0.45">
      <c r="A290" s="1">
        <v>289</v>
      </c>
      <c r="B290" s="1">
        <v>35</v>
      </c>
      <c r="C290" s="3" t="s">
        <v>61</v>
      </c>
      <c r="D290" s="3" t="s">
        <v>61</v>
      </c>
      <c r="F290" s="1">
        <v>1</v>
      </c>
      <c r="G290" s="1">
        <v>11.5</v>
      </c>
      <c r="H290" s="1">
        <v>11.5</v>
      </c>
      <c r="I290" s="1">
        <f t="shared" si="28"/>
        <v>0</v>
      </c>
      <c r="J290" s="1" t="s">
        <v>37</v>
      </c>
      <c r="K290" s="1">
        <f t="shared" si="25"/>
        <v>0</v>
      </c>
      <c r="L290" s="1" t="s">
        <v>49</v>
      </c>
      <c r="M290" s="1" t="s">
        <v>49</v>
      </c>
      <c r="N290" s="4">
        <f t="shared" si="27"/>
        <v>3.4722222222222224E-2</v>
      </c>
      <c r="O290" s="4" t="s">
        <v>37</v>
      </c>
      <c r="P290" s="1" t="s">
        <v>15</v>
      </c>
      <c r="Q290" s="1">
        <v>0</v>
      </c>
      <c r="R290" s="1" t="s">
        <v>58</v>
      </c>
    </row>
  </sheetData>
  <sortState xmlns:xlrd2="http://schemas.microsoft.com/office/spreadsheetml/2017/richdata2" ref="A2:N29">
    <sortCondition descending="1" ref="H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8EF7-6F2B-7C41-B520-A320B0524A63}">
  <dimension ref="A1:E18"/>
  <sheetViews>
    <sheetView workbookViewId="0">
      <selection activeCell="C18" sqref="C18"/>
    </sheetView>
  </sheetViews>
  <sheetFormatPr defaultColWidth="11" defaultRowHeight="15.9" x14ac:dyDescent="0.45"/>
  <cols>
    <col min="2" max="2" width="30.640625" customWidth="1"/>
    <col min="3" max="3" width="22.140625" customWidth="1"/>
    <col min="4" max="4" width="21.640625" customWidth="1"/>
  </cols>
  <sheetData>
    <row r="1" spans="1:5" x14ac:dyDescent="0.45">
      <c r="A1" t="s">
        <v>0</v>
      </c>
      <c r="B1" t="s">
        <v>9</v>
      </c>
      <c r="C1" t="s">
        <v>8</v>
      </c>
    </row>
    <row r="2" spans="1:5" x14ac:dyDescent="0.45">
      <c r="A2">
        <v>1</v>
      </c>
      <c r="B2">
        <v>27</v>
      </c>
      <c r="C2">
        <v>26</v>
      </c>
      <c r="E2" t="s">
        <v>11</v>
      </c>
    </row>
    <row r="3" spans="1:5" x14ac:dyDescent="0.45">
      <c r="A3">
        <v>2</v>
      </c>
      <c r="B3">
        <v>10</v>
      </c>
      <c r="C3">
        <v>10</v>
      </c>
      <c r="E3" t="s">
        <v>13</v>
      </c>
    </row>
    <row r="4" spans="1:5" x14ac:dyDescent="0.45">
      <c r="A4">
        <v>5</v>
      </c>
      <c r="B4">
        <v>2</v>
      </c>
      <c r="C4">
        <v>2</v>
      </c>
      <c r="E4" t="s">
        <v>14</v>
      </c>
    </row>
    <row r="5" spans="1:5" x14ac:dyDescent="0.45">
      <c r="A5">
        <v>7</v>
      </c>
      <c r="B5">
        <v>9</v>
      </c>
      <c r="C5">
        <v>9</v>
      </c>
      <c r="E5" t="s">
        <v>17</v>
      </c>
    </row>
    <row r="6" spans="1:5" x14ac:dyDescent="0.45">
      <c r="A6">
        <v>8</v>
      </c>
      <c r="B6">
        <v>23</v>
      </c>
      <c r="C6">
        <v>17</v>
      </c>
      <c r="E6" t="s">
        <v>30</v>
      </c>
    </row>
    <row r="7" spans="1:5" x14ac:dyDescent="0.45">
      <c r="A7">
        <v>9</v>
      </c>
      <c r="B7">
        <v>8</v>
      </c>
      <c r="C7">
        <v>8</v>
      </c>
      <c r="E7" t="s">
        <v>18</v>
      </c>
    </row>
    <row r="8" spans="1:5" x14ac:dyDescent="0.45">
      <c r="A8">
        <v>11</v>
      </c>
      <c r="B8">
        <v>18</v>
      </c>
      <c r="C8">
        <v>18</v>
      </c>
      <c r="E8" t="s">
        <v>19</v>
      </c>
    </row>
    <row r="9" spans="1:5" x14ac:dyDescent="0.45">
      <c r="A9">
        <v>12</v>
      </c>
      <c r="B9">
        <v>6</v>
      </c>
      <c r="C9">
        <v>6</v>
      </c>
      <c r="E9" t="s">
        <v>21</v>
      </c>
    </row>
    <row r="10" spans="1:5" x14ac:dyDescent="0.45">
      <c r="A10">
        <v>13</v>
      </c>
      <c r="B10">
        <v>9</v>
      </c>
      <c r="C10">
        <v>9</v>
      </c>
      <c r="E10" t="s">
        <v>23</v>
      </c>
    </row>
    <row r="11" spans="1:5" x14ac:dyDescent="0.45">
      <c r="A11">
        <v>14</v>
      </c>
      <c r="B11">
        <v>8</v>
      </c>
      <c r="C11">
        <v>8</v>
      </c>
      <c r="E11" t="s">
        <v>24</v>
      </c>
    </row>
    <row r="12" spans="1:5" x14ac:dyDescent="0.45">
      <c r="A12">
        <v>17</v>
      </c>
      <c r="B12">
        <v>8</v>
      </c>
      <c r="C12">
        <v>8</v>
      </c>
      <c r="E12" t="s">
        <v>25</v>
      </c>
    </row>
    <row r="13" spans="1:5" x14ac:dyDescent="0.45">
      <c r="A13">
        <v>20</v>
      </c>
      <c r="B13">
        <v>21</v>
      </c>
      <c r="C13">
        <v>21</v>
      </c>
      <c r="E13" t="s">
        <v>26</v>
      </c>
    </row>
    <row r="14" spans="1:5" x14ac:dyDescent="0.45">
      <c r="A14">
        <v>22</v>
      </c>
      <c r="B14">
        <v>18</v>
      </c>
      <c r="C14">
        <v>18</v>
      </c>
      <c r="E14" t="s">
        <v>27</v>
      </c>
    </row>
    <row r="15" spans="1:5" x14ac:dyDescent="0.45">
      <c r="A15">
        <v>23</v>
      </c>
      <c r="B15">
        <v>8</v>
      </c>
      <c r="C15">
        <v>8</v>
      </c>
      <c r="E15" t="s">
        <v>31</v>
      </c>
    </row>
    <row r="16" spans="1:5" x14ac:dyDescent="0.45">
      <c r="A16">
        <v>24</v>
      </c>
      <c r="B16">
        <v>10</v>
      </c>
      <c r="C16">
        <v>10</v>
      </c>
      <c r="E16" t="s">
        <v>28</v>
      </c>
    </row>
    <row r="17" spans="1:5" x14ac:dyDescent="0.45">
      <c r="A17">
        <v>27</v>
      </c>
      <c r="B17">
        <v>11</v>
      </c>
      <c r="C17">
        <v>11</v>
      </c>
      <c r="E17" t="s">
        <v>29</v>
      </c>
    </row>
    <row r="18" spans="1:5" x14ac:dyDescent="0.45">
      <c r="A18" t="s">
        <v>10</v>
      </c>
      <c r="B18">
        <f>SUM(B2:B17)</f>
        <v>196</v>
      </c>
      <c r="C18">
        <f>SUM(C2:C17)</f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04E7-A1D7-BC40-9B4B-A15C77A129E4}">
  <dimension ref="K20"/>
  <sheetViews>
    <sheetView workbookViewId="0">
      <selection activeCell="E25" sqref="E25"/>
    </sheetView>
  </sheetViews>
  <sheetFormatPr defaultColWidth="11" defaultRowHeight="15.9" x14ac:dyDescent="0.45"/>
  <sheetData>
    <row r="20" spans="11:11" x14ac:dyDescent="0.45">
      <c r="K2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725-B354-324F-9981-D39A19CDC372}">
  <dimension ref="A1:D34"/>
  <sheetViews>
    <sheetView topLeftCell="A14" workbookViewId="0">
      <selection activeCell="F29" sqref="F29"/>
    </sheetView>
  </sheetViews>
  <sheetFormatPr defaultColWidth="11" defaultRowHeight="15.9" x14ac:dyDescent="0.45"/>
  <cols>
    <col min="1" max="1" width="16.640625" customWidth="1"/>
    <col min="2" max="2" width="5.85546875" bestFit="1" customWidth="1"/>
    <col min="3" max="3" width="19.85546875" bestFit="1" customWidth="1"/>
    <col min="4" max="4" width="22.85546875" bestFit="1" customWidth="1"/>
  </cols>
  <sheetData>
    <row r="1" spans="1:4" ht="33.450000000000003" x14ac:dyDescent="0.85">
      <c r="A1" s="10" t="s">
        <v>47</v>
      </c>
    </row>
    <row r="3" spans="1:4" x14ac:dyDescent="0.45">
      <c r="A3" s="6" t="s">
        <v>0</v>
      </c>
      <c r="B3" t="s">
        <v>46</v>
      </c>
      <c r="C3" t="s">
        <v>48</v>
      </c>
      <c r="D3" t="s">
        <v>50</v>
      </c>
    </row>
    <row r="4" spans="1:4" x14ac:dyDescent="0.45">
      <c r="A4" s="11" t="s">
        <v>45</v>
      </c>
      <c r="B4" s="12">
        <v>160</v>
      </c>
      <c r="C4" s="12">
        <v>-0.69062500000000004</v>
      </c>
      <c r="D4" s="12">
        <v>1.8446475569536311</v>
      </c>
    </row>
    <row r="5" spans="1:4" x14ac:dyDescent="0.45">
      <c r="A5" s="8">
        <v>1</v>
      </c>
      <c r="B5" s="7">
        <v>20</v>
      </c>
      <c r="C5" s="7">
        <v>-0.7</v>
      </c>
      <c r="D5" s="7">
        <v>1.6837458240482737</v>
      </c>
    </row>
    <row r="6" spans="1:4" x14ac:dyDescent="0.45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45">
      <c r="A7" s="8">
        <v>5</v>
      </c>
      <c r="B7" s="7">
        <v>2</v>
      </c>
      <c r="C7" s="7">
        <v>-0.25</v>
      </c>
      <c r="D7" s="7">
        <v>0.75</v>
      </c>
    </row>
    <row r="8" spans="1:4" x14ac:dyDescent="0.45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45">
      <c r="A9" s="8">
        <v>8</v>
      </c>
      <c r="B9" s="7">
        <v>16</v>
      </c>
      <c r="C9" s="7">
        <v>-0.875</v>
      </c>
      <c r="D9" s="7">
        <v>1.2183492931011204</v>
      </c>
    </row>
    <row r="10" spans="1:4" x14ac:dyDescent="0.45">
      <c r="A10" s="8">
        <v>9</v>
      </c>
      <c r="B10" s="7">
        <v>6</v>
      </c>
      <c r="C10" s="7">
        <v>-1.25</v>
      </c>
      <c r="D10" s="7">
        <v>1.6007810593582121</v>
      </c>
    </row>
    <row r="11" spans="1:4" x14ac:dyDescent="0.45">
      <c r="A11" s="8">
        <v>11</v>
      </c>
      <c r="B11" s="7">
        <v>11</v>
      </c>
      <c r="C11" s="7">
        <v>-1.7727272727272727</v>
      </c>
      <c r="D11" s="7">
        <v>3.2708327850010943</v>
      </c>
    </row>
    <row r="12" spans="1:4" x14ac:dyDescent="0.45">
      <c r="A12" s="8">
        <v>12</v>
      </c>
      <c r="B12" s="7">
        <v>4</v>
      </c>
      <c r="C12" s="7">
        <v>-0.375</v>
      </c>
      <c r="D12" s="7">
        <v>1.0825317547305484</v>
      </c>
    </row>
    <row r="13" spans="1:4" x14ac:dyDescent="0.45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45">
      <c r="A14" s="8">
        <v>14</v>
      </c>
      <c r="B14" s="7">
        <v>7</v>
      </c>
      <c r="C14" s="7">
        <v>-0.42857142857142855</v>
      </c>
      <c r="D14" s="7">
        <v>1.5907898179514348</v>
      </c>
    </row>
    <row r="15" spans="1:4" x14ac:dyDescent="0.45">
      <c r="A15" s="8">
        <v>17</v>
      </c>
      <c r="B15" s="7">
        <v>2</v>
      </c>
      <c r="C15" s="7">
        <v>1.25</v>
      </c>
      <c r="D15" s="7">
        <v>0.25</v>
      </c>
    </row>
    <row r="16" spans="1:4" x14ac:dyDescent="0.45">
      <c r="A16" s="8">
        <v>20</v>
      </c>
      <c r="B16" s="7">
        <v>18</v>
      </c>
      <c r="C16" s="7">
        <v>0.25</v>
      </c>
      <c r="D16" s="7">
        <v>1.181453906563152</v>
      </c>
    </row>
    <row r="17" spans="1:4" x14ac:dyDescent="0.45">
      <c r="A17" s="8">
        <v>22</v>
      </c>
      <c r="B17" s="7">
        <v>16</v>
      </c>
      <c r="C17" s="7">
        <v>-0.625</v>
      </c>
      <c r="D17" s="7">
        <v>2.368411915187052</v>
      </c>
    </row>
    <row r="18" spans="1:4" x14ac:dyDescent="0.45">
      <c r="A18" s="8">
        <v>23</v>
      </c>
      <c r="B18" s="7">
        <v>4</v>
      </c>
      <c r="C18" s="7">
        <v>-1.875</v>
      </c>
      <c r="D18" s="7">
        <v>2.3014940799402459</v>
      </c>
    </row>
    <row r="19" spans="1:4" x14ac:dyDescent="0.45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45">
      <c r="A20" s="8">
        <v>27</v>
      </c>
      <c r="B20" s="7">
        <v>10</v>
      </c>
      <c r="C20" s="7">
        <v>-1.6</v>
      </c>
      <c r="D20" s="7">
        <v>2.0099751242241779</v>
      </c>
    </row>
    <row r="21" spans="1:4" x14ac:dyDescent="0.45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45">
      <c r="A22" s="11" t="s">
        <v>40</v>
      </c>
      <c r="B22" s="12">
        <v>35</v>
      </c>
      <c r="C22" s="12">
        <v>4.1142857142857139</v>
      </c>
      <c r="D22" s="12">
        <v>2.1283317218815649</v>
      </c>
    </row>
    <row r="23" spans="1:4" x14ac:dyDescent="0.45">
      <c r="A23" s="8">
        <v>1</v>
      </c>
      <c r="B23" s="7">
        <v>6</v>
      </c>
      <c r="C23" s="7">
        <v>3.75</v>
      </c>
      <c r="D23" s="7">
        <v>1.5745369689742652</v>
      </c>
    </row>
    <row r="24" spans="1:4" x14ac:dyDescent="0.45">
      <c r="A24" s="8">
        <v>8</v>
      </c>
      <c r="B24" s="7">
        <v>1</v>
      </c>
      <c r="C24" s="7">
        <v>2</v>
      </c>
      <c r="D24" s="7">
        <v>0</v>
      </c>
    </row>
    <row r="25" spans="1:4" x14ac:dyDescent="0.45">
      <c r="A25" s="8">
        <v>9</v>
      </c>
      <c r="B25" s="7">
        <v>2</v>
      </c>
      <c r="C25" s="7">
        <v>4</v>
      </c>
      <c r="D25" s="7">
        <v>1.5</v>
      </c>
    </row>
    <row r="26" spans="1:4" x14ac:dyDescent="0.45">
      <c r="A26" s="8">
        <v>11</v>
      </c>
      <c r="B26" s="7">
        <v>7</v>
      </c>
      <c r="C26" s="7">
        <v>3.7142857142857144</v>
      </c>
      <c r="D26" s="7">
        <v>1.8098370656171325</v>
      </c>
    </row>
    <row r="27" spans="1:4" x14ac:dyDescent="0.45">
      <c r="A27" s="8">
        <v>12</v>
      </c>
      <c r="B27" s="7">
        <v>2</v>
      </c>
      <c r="C27" s="7">
        <v>4</v>
      </c>
      <c r="D27" s="7">
        <v>1</v>
      </c>
    </row>
    <row r="28" spans="1:4" x14ac:dyDescent="0.45">
      <c r="A28" s="8">
        <v>14</v>
      </c>
      <c r="B28" s="7">
        <v>1</v>
      </c>
      <c r="C28" s="7">
        <v>1</v>
      </c>
      <c r="D28" s="7">
        <v>0</v>
      </c>
    </row>
    <row r="29" spans="1:4" x14ac:dyDescent="0.45">
      <c r="A29" s="8">
        <v>17</v>
      </c>
      <c r="B29" s="7">
        <v>6</v>
      </c>
      <c r="C29" s="7">
        <v>6.583333333333333</v>
      </c>
      <c r="D29" s="7">
        <v>1.7420454133639061</v>
      </c>
    </row>
    <row r="30" spans="1:4" x14ac:dyDescent="0.45">
      <c r="A30" s="8">
        <v>20</v>
      </c>
      <c r="B30" s="7">
        <v>3</v>
      </c>
      <c r="C30" s="7">
        <v>2.1666666666666665</v>
      </c>
      <c r="D30" s="7">
        <v>0.62360956446232352</v>
      </c>
    </row>
    <row r="31" spans="1:4" x14ac:dyDescent="0.45">
      <c r="A31" s="8">
        <v>22</v>
      </c>
      <c r="B31" s="7">
        <v>2</v>
      </c>
      <c r="C31" s="7">
        <v>5.5</v>
      </c>
      <c r="D31" s="7">
        <v>2.5</v>
      </c>
    </row>
    <row r="32" spans="1:4" x14ac:dyDescent="0.45">
      <c r="A32" s="8">
        <v>23</v>
      </c>
      <c r="B32" s="7">
        <v>4</v>
      </c>
      <c r="C32" s="7">
        <v>4.375</v>
      </c>
      <c r="D32" s="7">
        <v>1.5562374497485916</v>
      </c>
    </row>
    <row r="33" spans="1:4" x14ac:dyDescent="0.45">
      <c r="A33" s="8">
        <v>27</v>
      </c>
      <c r="B33" s="7">
        <v>1</v>
      </c>
      <c r="C33" s="7">
        <v>2</v>
      </c>
      <c r="D33" s="7">
        <v>0</v>
      </c>
    </row>
    <row r="34" spans="1:4" x14ac:dyDescent="0.45">
      <c r="A34" s="13" t="s">
        <v>44</v>
      </c>
      <c r="B34" s="14">
        <v>195</v>
      </c>
      <c r="C34" s="14">
        <v>0.1717948717948718</v>
      </c>
      <c r="D34" s="14">
        <v>2.6467153051736352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74B1-4F62-AA46-8513-92662AB722FD}">
  <dimension ref="A1:D30"/>
  <sheetViews>
    <sheetView topLeftCell="A13" workbookViewId="0">
      <selection activeCell="D35" sqref="D35"/>
    </sheetView>
  </sheetViews>
  <sheetFormatPr defaultColWidth="11" defaultRowHeight="15.9" x14ac:dyDescent="0.45"/>
  <cols>
    <col min="1" max="1" width="16.85546875" customWidth="1"/>
    <col min="2" max="2" width="5.85546875" bestFit="1" customWidth="1"/>
    <col min="3" max="3" width="28.140625" bestFit="1" customWidth="1"/>
    <col min="4" max="4" width="28.35546875" bestFit="1" customWidth="1"/>
  </cols>
  <sheetData>
    <row r="1" spans="1:4" ht="28.3" x14ac:dyDescent="0.75">
      <c r="A1" s="9" t="s">
        <v>51</v>
      </c>
    </row>
    <row r="3" spans="1:4" x14ac:dyDescent="0.45">
      <c r="A3" s="6" t="s">
        <v>0</v>
      </c>
      <c r="B3" t="s">
        <v>46</v>
      </c>
      <c r="C3" t="s">
        <v>48</v>
      </c>
      <c r="D3" t="s">
        <v>52</v>
      </c>
    </row>
    <row r="4" spans="1:4" x14ac:dyDescent="0.45">
      <c r="A4" s="11" t="s">
        <v>45</v>
      </c>
      <c r="B4" s="12">
        <v>179</v>
      </c>
      <c r="C4" s="12">
        <v>-0.33519553072625696</v>
      </c>
      <c r="D4" s="12">
        <v>2.0529149029219997</v>
      </c>
    </row>
    <row r="5" spans="1:4" x14ac:dyDescent="0.45">
      <c r="A5" s="8">
        <v>1</v>
      </c>
      <c r="B5" s="7">
        <v>23</v>
      </c>
      <c r="C5" s="7">
        <v>-0.2608695652173913</v>
      </c>
      <c r="D5" s="7">
        <v>1.9441638708966409</v>
      </c>
    </row>
    <row r="6" spans="1:4" x14ac:dyDescent="0.45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45">
      <c r="A7" s="8">
        <v>5</v>
      </c>
      <c r="B7" s="7">
        <v>2</v>
      </c>
      <c r="C7" s="7">
        <v>-0.25</v>
      </c>
      <c r="D7" s="7">
        <v>0.75</v>
      </c>
    </row>
    <row r="8" spans="1:4" x14ac:dyDescent="0.45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45">
      <c r="A9" s="8">
        <v>8</v>
      </c>
      <c r="B9" s="7">
        <v>17</v>
      </c>
      <c r="C9" s="7">
        <v>-0.70588235294117652</v>
      </c>
      <c r="D9" s="7">
        <v>1.3618631650341442</v>
      </c>
    </row>
    <row r="10" spans="1:4" x14ac:dyDescent="0.45">
      <c r="A10" s="8">
        <v>9</v>
      </c>
      <c r="B10" s="7">
        <v>7</v>
      </c>
      <c r="C10" s="7">
        <v>-0.7142857142857143</v>
      </c>
      <c r="D10" s="7">
        <v>1.979486637221574</v>
      </c>
    </row>
    <row r="11" spans="1:4" x14ac:dyDescent="0.45">
      <c r="A11" s="8">
        <v>11</v>
      </c>
      <c r="B11" s="7">
        <v>14</v>
      </c>
      <c r="C11" s="7">
        <v>-0.8928571428571429</v>
      </c>
      <c r="D11" s="7">
        <v>3.3603707885789467</v>
      </c>
    </row>
    <row r="12" spans="1:4" x14ac:dyDescent="0.45">
      <c r="A12" s="8">
        <v>12</v>
      </c>
      <c r="B12" s="7">
        <v>5</v>
      </c>
      <c r="C12" s="7">
        <v>0.3</v>
      </c>
      <c r="D12" s="7">
        <v>1.6613247725836149</v>
      </c>
    </row>
    <row r="13" spans="1:4" x14ac:dyDescent="0.45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45">
      <c r="A14" s="8">
        <v>14</v>
      </c>
      <c r="B14" s="7">
        <v>8</v>
      </c>
      <c r="C14" s="7">
        <v>-0.25</v>
      </c>
      <c r="D14" s="7">
        <v>1.5612494995995996</v>
      </c>
    </row>
    <row r="15" spans="1:4" x14ac:dyDescent="0.45">
      <c r="A15" s="8">
        <v>17</v>
      </c>
      <c r="B15" s="7">
        <v>4</v>
      </c>
      <c r="C15" s="7">
        <v>2.875</v>
      </c>
      <c r="D15" s="7">
        <v>1.948557158514987</v>
      </c>
    </row>
    <row r="16" spans="1:4" x14ac:dyDescent="0.45">
      <c r="A16" s="8">
        <v>20</v>
      </c>
      <c r="B16" s="7">
        <v>21</v>
      </c>
      <c r="C16" s="7">
        <v>0.52380952380952384</v>
      </c>
      <c r="D16" s="7">
        <v>1.3045359554097833</v>
      </c>
    </row>
    <row r="17" spans="1:4" x14ac:dyDescent="0.45">
      <c r="A17" s="8">
        <v>22</v>
      </c>
      <c r="B17" s="7">
        <v>17</v>
      </c>
      <c r="C17" s="7">
        <v>-0.41176470588235292</v>
      </c>
      <c r="D17" s="7">
        <v>2.4509019595293715</v>
      </c>
    </row>
    <row r="18" spans="1:4" x14ac:dyDescent="0.45">
      <c r="A18" s="8">
        <v>23</v>
      </c>
      <c r="B18" s="7">
        <v>6</v>
      </c>
      <c r="C18" s="7">
        <v>-0.16666666666666666</v>
      </c>
      <c r="D18" s="7">
        <v>3.064129385141706</v>
      </c>
    </row>
    <row r="19" spans="1:4" x14ac:dyDescent="0.45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45">
      <c r="A20" s="8">
        <v>27</v>
      </c>
      <c r="B20" s="7">
        <v>11</v>
      </c>
      <c r="C20" s="7">
        <v>-1.2727272727272727</v>
      </c>
      <c r="D20" s="7">
        <v>2.1780270092201706</v>
      </c>
    </row>
    <row r="21" spans="1:4" x14ac:dyDescent="0.45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45">
      <c r="A22" s="11" t="s">
        <v>40</v>
      </c>
      <c r="B22" s="12">
        <v>16</v>
      </c>
      <c r="C22" s="12">
        <v>5.84375</v>
      </c>
      <c r="D22" s="12">
        <v>1.782893978199489</v>
      </c>
    </row>
    <row r="23" spans="1:4" x14ac:dyDescent="0.45">
      <c r="A23" s="8">
        <v>1</v>
      </c>
      <c r="B23" s="7">
        <v>3</v>
      </c>
      <c r="C23" s="7">
        <v>4.833333333333333</v>
      </c>
      <c r="D23" s="7">
        <v>1.5456030825826172</v>
      </c>
    </row>
    <row r="24" spans="1:4" x14ac:dyDescent="0.45">
      <c r="A24" s="8">
        <v>9</v>
      </c>
      <c r="B24" s="7">
        <v>1</v>
      </c>
      <c r="C24" s="7">
        <v>5.5</v>
      </c>
      <c r="D24" s="7">
        <v>0</v>
      </c>
    </row>
    <row r="25" spans="1:4" x14ac:dyDescent="0.45">
      <c r="A25" s="8">
        <v>11</v>
      </c>
      <c r="B25" s="7">
        <v>4</v>
      </c>
      <c r="C25" s="7">
        <v>4.75</v>
      </c>
      <c r="D25" s="7">
        <v>1.75</v>
      </c>
    </row>
    <row r="26" spans="1:4" x14ac:dyDescent="0.45">
      <c r="A26" s="8">
        <v>12</v>
      </c>
      <c r="B26" s="7">
        <v>1</v>
      </c>
      <c r="C26" s="7">
        <v>5</v>
      </c>
      <c r="D26" s="7">
        <v>0</v>
      </c>
    </row>
    <row r="27" spans="1:4" x14ac:dyDescent="0.45">
      <c r="A27" s="8">
        <v>17</v>
      </c>
      <c r="B27" s="7">
        <v>4</v>
      </c>
      <c r="C27" s="7">
        <v>7.625</v>
      </c>
      <c r="D27" s="7">
        <v>0.41457809879442498</v>
      </c>
    </row>
    <row r="28" spans="1:4" x14ac:dyDescent="0.45">
      <c r="A28" s="8">
        <v>22</v>
      </c>
      <c r="B28" s="7">
        <v>1</v>
      </c>
      <c r="C28" s="7">
        <v>8</v>
      </c>
      <c r="D28" s="7">
        <v>0</v>
      </c>
    </row>
    <row r="29" spans="1:4" x14ac:dyDescent="0.45">
      <c r="A29" s="8">
        <v>23</v>
      </c>
      <c r="B29" s="7">
        <v>2</v>
      </c>
      <c r="C29" s="7">
        <v>5.5</v>
      </c>
      <c r="D29" s="7">
        <v>1.5</v>
      </c>
    </row>
    <row r="30" spans="1:4" x14ac:dyDescent="0.45">
      <c r="A30" s="13" t="s">
        <v>44</v>
      </c>
      <c r="B30" s="14">
        <v>195</v>
      </c>
      <c r="C30" s="14">
        <v>0.1717948717948718</v>
      </c>
      <c r="D30" s="14">
        <v>2.6467153051736352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Pts excluded.</vt:lpstr>
      <vt:lpstr>Analysis graphs</vt:lpstr>
      <vt:lpstr>R10</vt:lpstr>
      <vt:lpstr>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Granville Matheson</cp:lastModifiedBy>
  <dcterms:created xsi:type="dcterms:W3CDTF">2019-09-28T23:32:10Z</dcterms:created>
  <dcterms:modified xsi:type="dcterms:W3CDTF">2020-06-26T13:58:56Z</dcterms:modified>
</cp:coreProperties>
</file>