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OneDrive\Área de Trabalho\TCC\calculadora-veiculos\ARQUIVOS\"/>
    </mc:Choice>
  </mc:AlternateContent>
  <xr:revisionPtr revIDLastSave="0" documentId="13_ncr:1_{D97C4C66-97C0-411C-B96F-541339EF658F}" xr6:coauthVersionLast="47" xr6:coauthVersionMax="47" xr10:uidLastSave="{00000000-0000-0000-0000-000000000000}"/>
  <bookViews>
    <workbookView xWindow="13550" yWindow="-3430" windowWidth="19420" windowHeight="11500" xr2:uid="{180C3270-BD4A-4345-A12A-AAD7B31BAAF7}"/>
  </bookViews>
  <sheets>
    <sheet name="Top 10 - 202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2" i="1" l="1"/>
  <c r="Q2" i="1"/>
  <c r="N11" i="1"/>
  <c r="N9" i="1"/>
  <c r="N7" i="1"/>
  <c r="N6" i="1"/>
  <c r="N5" i="1"/>
  <c r="N4" i="1"/>
  <c r="N3" i="1"/>
  <c r="N2" i="1"/>
  <c r="D2" i="1"/>
</calcChain>
</file>

<file path=xl/sharedStrings.xml><?xml version="1.0" encoding="utf-8"?>
<sst xmlns="http://schemas.openxmlformats.org/spreadsheetml/2006/main" count="83" uniqueCount="43">
  <si>
    <t>Modelo</t>
  </si>
  <si>
    <t>Tipo Bateria</t>
  </si>
  <si>
    <t>Dolphin Mini</t>
  </si>
  <si>
    <t>Marca</t>
  </si>
  <si>
    <t>BYD</t>
  </si>
  <si>
    <t>Potência (cv)</t>
  </si>
  <si>
    <t>Autonomia (km)</t>
  </si>
  <si>
    <t>Valor (BRL)</t>
  </si>
  <si>
    <t>Blade</t>
  </si>
  <si>
    <t>Capacidade Bateria (kWh)</t>
  </si>
  <si>
    <t>Unidades</t>
  </si>
  <si>
    <t>Dolphin</t>
  </si>
  <si>
    <t>Ora 03</t>
  </si>
  <si>
    <t>GWM</t>
  </si>
  <si>
    <t>LFP</t>
  </si>
  <si>
    <t>Recarga 30-80 DC (h)</t>
  </si>
  <si>
    <t>Recarga 15-100 AC (h)</t>
  </si>
  <si>
    <t>Yuan</t>
  </si>
  <si>
    <t>Seal</t>
  </si>
  <si>
    <t>&lt; 0,5</t>
  </si>
  <si>
    <t>*</t>
  </si>
  <si>
    <t>e-Transit</t>
  </si>
  <si>
    <t>Ford</t>
  </si>
  <si>
    <t>JAC</t>
  </si>
  <si>
    <t>EX30</t>
  </si>
  <si>
    <t>Volvo</t>
  </si>
  <si>
    <t>NMC</t>
  </si>
  <si>
    <t>Renault</t>
  </si>
  <si>
    <t>C40</t>
  </si>
  <si>
    <t>3.5</t>
  </si>
  <si>
    <t>IPVA (%)</t>
  </si>
  <si>
    <t>Depreciação (%)</t>
  </si>
  <si>
    <t>8.14</t>
  </si>
  <si>
    <t>Revisão Média (BRL)</t>
  </si>
  <si>
    <t>Pneus (4 un)</t>
  </si>
  <si>
    <t>Km Pneu</t>
  </si>
  <si>
    <t>Seguro</t>
  </si>
  <si>
    <t>Creta</t>
  </si>
  <si>
    <t>Hyundai</t>
  </si>
  <si>
    <t>6.01</t>
  </si>
  <si>
    <t>Capacidade Tanque (L)</t>
  </si>
  <si>
    <t>EJV5.5*</t>
  </si>
  <si>
    <t>Kwid e-Tech*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</si>
</sst>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76F5B-0F9A-45AB-94EA-CE30A2C6E845}">
  <dimension ref="A1:Q18"/>
  <sheetViews>
    <sheetView tabSelected="1" zoomScale="85" zoomScaleNormal="85" workbookViewId="0">
      <selection activeCell="A11" sqref="A11"/>
    </sheetView>
  </sheetViews>
  <sheetFormatPr defaultRowHeight="15" x14ac:dyDescent="0.25"/>
  <cols>
    <col min="1" max="1" width="12.42578125" bestFit="1" customWidth="1"/>
    <col min="2" max="2" width="8.85546875" bestFit="1" customWidth="1"/>
    <col min="3" max="3" width="9.28515625" bestFit="1" customWidth="1"/>
    <col min="4" max="4" width="10.7109375" bestFit="1" customWidth="1"/>
    <col min="5" max="5" width="12.42578125" bestFit="1" customWidth="1"/>
    <col min="6" max="6" width="15.5703125" bestFit="1" customWidth="1"/>
    <col min="7" max="7" width="11.5703125" bestFit="1" customWidth="1"/>
    <col min="8" max="8" width="21.140625" bestFit="1" customWidth="1"/>
    <col min="9" max="9" width="24.140625" bestFit="1" customWidth="1"/>
    <col min="10" max="10" width="19.140625" bestFit="1" customWidth="1"/>
    <col min="11" max="11" width="20.140625" bestFit="1" customWidth="1"/>
    <col min="12" max="12" width="8.7109375" bestFit="1" customWidth="1"/>
    <col min="13" max="13" width="15.42578125" bestFit="1" customWidth="1"/>
    <col min="14" max="14" width="22.7109375" bestFit="1" customWidth="1"/>
    <col min="15" max="15" width="13.140625" bestFit="1" customWidth="1"/>
  </cols>
  <sheetData>
    <row r="1" spans="1:17" x14ac:dyDescent="0.25">
      <c r="A1" t="s">
        <v>0</v>
      </c>
      <c r="B1" t="s">
        <v>3</v>
      </c>
      <c r="C1" t="s">
        <v>10</v>
      </c>
      <c r="D1" t="s">
        <v>7</v>
      </c>
      <c r="E1" t="s">
        <v>5</v>
      </c>
      <c r="F1" t="s">
        <v>6</v>
      </c>
      <c r="G1" t="s">
        <v>1</v>
      </c>
      <c r="H1" t="s">
        <v>40</v>
      </c>
      <c r="I1" t="s">
        <v>9</v>
      </c>
      <c r="J1" t="s">
        <v>15</v>
      </c>
      <c r="K1" t="s">
        <v>16</v>
      </c>
      <c r="L1" t="s">
        <v>30</v>
      </c>
      <c r="M1" t="s">
        <v>31</v>
      </c>
      <c r="N1" t="s">
        <v>33</v>
      </c>
      <c r="O1" t="s">
        <v>34</v>
      </c>
      <c r="P1" t="s">
        <v>35</v>
      </c>
      <c r="Q1" t="s">
        <v>36</v>
      </c>
    </row>
    <row r="2" spans="1:17" x14ac:dyDescent="0.25">
      <c r="A2" t="s">
        <v>2</v>
      </c>
      <c r="B2" t="s">
        <v>4</v>
      </c>
      <c r="C2">
        <v>2808</v>
      </c>
      <c r="D2">
        <f>122800</f>
        <v>122800</v>
      </c>
      <c r="E2">
        <v>75</v>
      </c>
      <c r="F2">
        <v>280</v>
      </c>
      <c r="G2" t="s">
        <v>8</v>
      </c>
      <c r="H2">
        <v>0</v>
      </c>
      <c r="I2">
        <v>38</v>
      </c>
      <c r="J2">
        <v>0.5</v>
      </c>
      <c r="K2">
        <v>3</v>
      </c>
      <c r="L2" t="s">
        <v>29</v>
      </c>
      <c r="M2" t="s">
        <v>32</v>
      </c>
      <c r="N2">
        <f>(370+1020)/2</f>
        <v>695</v>
      </c>
      <c r="O2">
        <v>3200</v>
      </c>
      <c r="P2">
        <v>40000</v>
      </c>
      <c r="Q2" s="3">
        <f>(3143.14 + 2840.5) / 2</f>
        <v>2991.8199999999997</v>
      </c>
    </row>
    <row r="3" spans="1:17" x14ac:dyDescent="0.25">
      <c r="A3" t="s">
        <v>11</v>
      </c>
      <c r="B3" t="s">
        <v>4</v>
      </c>
      <c r="C3">
        <v>912</v>
      </c>
      <c r="D3">
        <v>159800</v>
      </c>
      <c r="E3">
        <v>95</v>
      </c>
      <c r="F3">
        <v>291</v>
      </c>
      <c r="G3" t="s">
        <v>8</v>
      </c>
      <c r="H3">
        <v>0</v>
      </c>
      <c r="I3">
        <v>44.9</v>
      </c>
      <c r="J3">
        <v>0.5</v>
      </c>
      <c r="K3">
        <v>3</v>
      </c>
      <c r="L3" t="s">
        <v>29</v>
      </c>
      <c r="M3" t="s">
        <v>32</v>
      </c>
      <c r="N3">
        <f>(390+1240+720)/3</f>
        <v>783.33333333333337</v>
      </c>
      <c r="O3">
        <v>3200</v>
      </c>
      <c r="P3">
        <v>40000</v>
      </c>
      <c r="Q3">
        <v>3158.1</v>
      </c>
    </row>
    <row r="4" spans="1:17" x14ac:dyDescent="0.25">
      <c r="A4" t="s">
        <v>12</v>
      </c>
      <c r="B4" t="s">
        <v>13</v>
      </c>
      <c r="C4">
        <v>498</v>
      </c>
      <c r="D4">
        <v>150000</v>
      </c>
      <c r="E4">
        <v>171</v>
      </c>
      <c r="F4">
        <v>232</v>
      </c>
      <c r="G4" t="s">
        <v>14</v>
      </c>
      <c r="H4">
        <v>0</v>
      </c>
      <c r="I4">
        <v>48</v>
      </c>
      <c r="J4">
        <v>0.5</v>
      </c>
      <c r="K4">
        <v>3</v>
      </c>
      <c r="L4" t="s">
        <v>29</v>
      </c>
      <c r="M4" t="s">
        <v>32</v>
      </c>
      <c r="N4">
        <f>(838.05+1755.15)/2</f>
        <v>1296.5999999999999</v>
      </c>
      <c r="O4">
        <v>4599.6000000000004</v>
      </c>
      <c r="P4">
        <v>40000</v>
      </c>
      <c r="Q4">
        <v>3619.46</v>
      </c>
    </row>
    <row r="5" spans="1:17" x14ac:dyDescent="0.25">
      <c r="A5" t="s">
        <v>17</v>
      </c>
      <c r="B5" t="s">
        <v>4</v>
      </c>
      <c r="C5">
        <v>317</v>
      </c>
      <c r="D5">
        <v>235800</v>
      </c>
      <c r="E5">
        <v>204</v>
      </c>
      <c r="F5">
        <v>294</v>
      </c>
      <c r="G5" t="s">
        <v>14</v>
      </c>
      <c r="H5">
        <v>0</v>
      </c>
      <c r="I5">
        <v>60.48</v>
      </c>
      <c r="J5">
        <v>0.5</v>
      </c>
      <c r="K5">
        <v>6</v>
      </c>
      <c r="L5" t="s">
        <v>29</v>
      </c>
      <c r="M5" t="s">
        <v>32</v>
      </c>
      <c r="N5" s="2">
        <f>(390+1230)/2</f>
        <v>810</v>
      </c>
      <c r="O5">
        <v>4650.16</v>
      </c>
      <c r="P5">
        <v>40000</v>
      </c>
      <c r="Q5">
        <v>4453.0200000000004</v>
      </c>
    </row>
    <row r="6" spans="1:17" x14ac:dyDescent="0.25">
      <c r="A6" t="s">
        <v>18</v>
      </c>
      <c r="B6" t="s">
        <v>4</v>
      </c>
      <c r="C6">
        <v>285</v>
      </c>
      <c r="D6">
        <v>299800</v>
      </c>
      <c r="E6">
        <v>531</v>
      </c>
      <c r="F6">
        <v>372</v>
      </c>
      <c r="G6" t="s">
        <v>14</v>
      </c>
      <c r="H6">
        <v>0</v>
      </c>
      <c r="I6">
        <v>82.56</v>
      </c>
      <c r="J6" t="s">
        <v>19</v>
      </c>
      <c r="K6" t="s">
        <v>20</v>
      </c>
      <c r="L6" t="s">
        <v>29</v>
      </c>
      <c r="M6" t="s">
        <v>32</v>
      </c>
      <c r="N6">
        <f>(380+1610+1060)/3</f>
        <v>1016.6666666666666</v>
      </c>
      <c r="O6">
        <v>4600</v>
      </c>
      <c r="P6">
        <v>40000</v>
      </c>
      <c r="Q6">
        <v>5858.16</v>
      </c>
    </row>
    <row r="7" spans="1:17" x14ac:dyDescent="0.25">
      <c r="A7" t="s">
        <v>21</v>
      </c>
      <c r="B7" t="s">
        <v>22</v>
      </c>
      <c r="C7">
        <v>219</v>
      </c>
      <c r="D7">
        <v>542000</v>
      </c>
      <c r="E7">
        <v>269</v>
      </c>
      <c r="F7">
        <v>193</v>
      </c>
      <c r="G7" t="s">
        <v>26</v>
      </c>
      <c r="H7">
        <v>0</v>
      </c>
      <c r="I7">
        <v>68</v>
      </c>
      <c r="J7">
        <v>0.6</v>
      </c>
      <c r="K7">
        <v>8</v>
      </c>
      <c r="L7" t="s">
        <v>29</v>
      </c>
      <c r="M7" t="s">
        <v>32</v>
      </c>
      <c r="N7">
        <f>(700+1093)/2</f>
        <v>896.5</v>
      </c>
      <c r="O7">
        <v>5096</v>
      </c>
      <c r="P7">
        <v>40000</v>
      </c>
      <c r="Q7">
        <v>4940</v>
      </c>
    </row>
    <row r="8" spans="1:17" x14ac:dyDescent="0.25">
      <c r="A8" t="s">
        <v>41</v>
      </c>
      <c r="B8" t="s">
        <v>23</v>
      </c>
      <c r="C8">
        <v>190</v>
      </c>
      <c r="D8">
        <v>258491</v>
      </c>
      <c r="E8">
        <v>204</v>
      </c>
      <c r="F8">
        <v>260</v>
      </c>
      <c r="G8" t="s">
        <v>14</v>
      </c>
      <c r="H8">
        <v>0</v>
      </c>
      <c r="I8">
        <v>50.23</v>
      </c>
      <c r="J8">
        <v>0.83</v>
      </c>
      <c r="K8">
        <v>6.75</v>
      </c>
      <c r="L8" t="s">
        <v>29</v>
      </c>
      <c r="M8" t="s">
        <v>32</v>
      </c>
      <c r="N8" t="s">
        <v>20</v>
      </c>
      <c r="O8" t="s">
        <v>20</v>
      </c>
      <c r="P8">
        <v>40000</v>
      </c>
      <c r="Q8" t="s">
        <v>20</v>
      </c>
    </row>
    <row r="9" spans="1:17" x14ac:dyDescent="0.25">
      <c r="A9" t="s">
        <v>24</v>
      </c>
      <c r="B9" t="s">
        <v>25</v>
      </c>
      <c r="C9">
        <v>176</v>
      </c>
      <c r="D9">
        <v>229950</v>
      </c>
      <c r="E9">
        <v>276</v>
      </c>
      <c r="F9">
        <v>338</v>
      </c>
      <c r="G9" t="s">
        <v>14</v>
      </c>
      <c r="H9">
        <v>0</v>
      </c>
      <c r="I9">
        <v>51</v>
      </c>
      <c r="J9">
        <v>0.5</v>
      </c>
      <c r="K9" t="s">
        <v>20</v>
      </c>
      <c r="L9" t="s">
        <v>29</v>
      </c>
      <c r="M9" t="s">
        <v>32</v>
      </c>
      <c r="N9">
        <f>(849+3*699)/5</f>
        <v>589.20000000000005</v>
      </c>
      <c r="O9">
        <v>12024.92</v>
      </c>
      <c r="P9">
        <v>40000</v>
      </c>
      <c r="Q9">
        <v>8000</v>
      </c>
    </row>
    <row r="10" spans="1:17" x14ac:dyDescent="0.25">
      <c r="A10" t="s">
        <v>42</v>
      </c>
      <c r="B10" t="s">
        <v>27</v>
      </c>
      <c r="C10">
        <v>83</v>
      </c>
      <c r="D10">
        <v>99990</v>
      </c>
      <c r="E10">
        <v>65</v>
      </c>
      <c r="F10">
        <v>185</v>
      </c>
      <c r="G10" t="s">
        <v>20</v>
      </c>
      <c r="H10">
        <v>0</v>
      </c>
      <c r="I10">
        <v>26.8</v>
      </c>
      <c r="J10">
        <v>0.66</v>
      </c>
      <c r="K10">
        <v>2.9</v>
      </c>
      <c r="L10" t="s">
        <v>29</v>
      </c>
      <c r="M10" t="s">
        <v>32</v>
      </c>
      <c r="N10" t="s">
        <v>20</v>
      </c>
      <c r="O10" t="s">
        <v>20</v>
      </c>
      <c r="P10">
        <v>40000</v>
      </c>
      <c r="Q10">
        <v>4950</v>
      </c>
    </row>
    <row r="11" spans="1:17" x14ac:dyDescent="0.25">
      <c r="A11" t="s">
        <v>28</v>
      </c>
      <c r="B11" t="s">
        <v>25</v>
      </c>
      <c r="C11">
        <v>61</v>
      </c>
      <c r="D11">
        <v>366950</v>
      </c>
      <c r="E11">
        <v>241</v>
      </c>
      <c r="F11">
        <v>385</v>
      </c>
      <c r="G11" t="s">
        <v>14</v>
      </c>
      <c r="H11">
        <v>0</v>
      </c>
      <c r="I11">
        <v>69</v>
      </c>
      <c r="J11">
        <v>0.6</v>
      </c>
      <c r="K11">
        <v>7</v>
      </c>
      <c r="L11" t="s">
        <v>29</v>
      </c>
      <c r="M11" t="s">
        <v>32</v>
      </c>
      <c r="N11">
        <f>(927*2 + 499*2)/5</f>
        <v>570.4</v>
      </c>
      <c r="O11">
        <v>13983.96</v>
      </c>
      <c r="P11">
        <v>40000</v>
      </c>
      <c r="Q11">
        <v>20874</v>
      </c>
    </row>
    <row r="12" spans="1:17" x14ac:dyDescent="0.25">
      <c r="A12" t="s">
        <v>37</v>
      </c>
      <c r="B12" t="s">
        <v>38</v>
      </c>
      <c r="C12">
        <v>56081</v>
      </c>
      <c r="D12">
        <v>147390</v>
      </c>
      <c r="E12">
        <v>120</v>
      </c>
      <c r="F12">
        <v>595</v>
      </c>
      <c r="G12" t="s">
        <v>20</v>
      </c>
      <c r="H12">
        <v>55</v>
      </c>
      <c r="I12" t="s">
        <v>20</v>
      </c>
      <c r="J12" t="s">
        <v>20</v>
      </c>
      <c r="K12" t="s">
        <v>20</v>
      </c>
      <c r="L12" t="s">
        <v>29</v>
      </c>
      <c r="M12" t="s">
        <v>39</v>
      </c>
      <c r="N12">
        <f>(362.83+759.79+683.66)/2</f>
        <v>903.13999999999987</v>
      </c>
      <c r="O12">
        <v>3334</v>
      </c>
      <c r="P12">
        <v>40000</v>
      </c>
      <c r="Q12">
        <v>2000</v>
      </c>
    </row>
    <row r="15" spans="1:17" x14ac:dyDescent="0.25">
      <c r="J15" s="1"/>
    </row>
    <row r="18" spans="13:13" x14ac:dyDescent="0.25">
      <c r="M1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10 - 2024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Berçot</dc:creator>
  <cp:lastModifiedBy>Matheus Berçot</cp:lastModifiedBy>
  <dcterms:created xsi:type="dcterms:W3CDTF">2025-01-29T02:57:17Z</dcterms:created>
  <dcterms:modified xsi:type="dcterms:W3CDTF">2025-02-13T05:59:37Z</dcterms:modified>
</cp:coreProperties>
</file>