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8"/>
  <workbookPr defaultThemeVersion="166925"/>
  <xr:revisionPtr revIDLastSave="0" documentId="8_{29813FA6-C2F0-473B-A142-5841AD591A14}" xr6:coauthVersionLast="47" xr6:coauthVersionMax="47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Seção1" sheetId="2" r:id="rId1"/>
    <sheet name="Seção 2" sheetId="3" r:id="rId2"/>
    <sheet name="Seção 3" sheetId="4" r:id="rId3"/>
    <sheet name="Seção 4" sheetId="5" r:id="rId4"/>
    <sheet name="Seção 5" sheetId="6" r:id="rId5"/>
    <sheet name="Gráfico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2" l="1"/>
  <c r="B61" i="5"/>
  <c r="C61" i="5"/>
  <c r="D61" i="5"/>
  <c r="E61" i="5"/>
  <c r="F61" i="5"/>
  <c r="E60" i="5"/>
  <c r="D60" i="5"/>
  <c r="C60" i="5"/>
  <c r="B60" i="5"/>
  <c r="F60" i="5" s="1"/>
  <c r="E59" i="5"/>
  <c r="D59" i="5"/>
  <c r="C59" i="5"/>
  <c r="B59" i="5"/>
  <c r="F59" i="5" s="1"/>
  <c r="E58" i="5"/>
  <c r="D58" i="5"/>
  <c r="C58" i="5"/>
  <c r="B58" i="5"/>
  <c r="F58" i="5" s="1"/>
  <c r="E57" i="5"/>
  <c r="D57" i="5"/>
  <c r="C57" i="5"/>
  <c r="B57" i="5"/>
  <c r="F57" i="5" s="1"/>
  <c r="E56" i="5"/>
  <c r="D56" i="5"/>
  <c r="C56" i="5"/>
  <c r="B56" i="5"/>
  <c r="F56" i="5" s="1"/>
  <c r="E55" i="5"/>
  <c r="D55" i="5"/>
  <c r="C55" i="5"/>
  <c r="B55" i="5"/>
  <c r="F55" i="5" s="1"/>
  <c r="E54" i="5"/>
  <c r="D54" i="5"/>
  <c r="C54" i="5"/>
  <c r="B54" i="5"/>
  <c r="F54" i="5" s="1"/>
  <c r="E53" i="5"/>
  <c r="D53" i="5"/>
  <c r="C53" i="5"/>
  <c r="B53" i="5"/>
  <c r="F53" i="5" s="1"/>
  <c r="E52" i="5"/>
  <c r="D52" i="5"/>
  <c r="C52" i="5"/>
  <c r="B52" i="5"/>
  <c r="F52" i="5" s="1"/>
  <c r="E51" i="5"/>
  <c r="D51" i="5"/>
  <c r="C51" i="5"/>
  <c r="B51" i="5"/>
  <c r="F51" i="5" s="1"/>
  <c r="E50" i="5"/>
  <c r="D50" i="5"/>
  <c r="C50" i="5"/>
  <c r="B50" i="5"/>
  <c r="F50" i="5" s="1"/>
  <c r="E49" i="5"/>
  <c r="D49" i="5"/>
  <c r="C49" i="5"/>
  <c r="B49" i="5"/>
  <c r="F49" i="5" s="1"/>
  <c r="E48" i="5"/>
  <c r="D48" i="5"/>
  <c r="C48" i="5"/>
  <c r="B48" i="5"/>
  <c r="F48" i="5" s="1"/>
  <c r="E47" i="5"/>
  <c r="D47" i="5"/>
  <c r="C47" i="5"/>
  <c r="B47" i="5"/>
  <c r="F47" i="5" s="1"/>
  <c r="E46" i="5"/>
  <c r="D46" i="5"/>
  <c r="C46" i="5"/>
  <c r="B46" i="5"/>
  <c r="F46" i="5" s="1"/>
  <c r="E45" i="5"/>
  <c r="D45" i="5"/>
  <c r="C45" i="5"/>
  <c r="B45" i="5"/>
  <c r="F45" i="5" s="1"/>
  <c r="E44" i="5"/>
  <c r="D44" i="5"/>
  <c r="C44" i="5"/>
  <c r="B44" i="5"/>
  <c r="F44" i="5" s="1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E53" i="4"/>
  <c r="D53" i="4"/>
  <c r="C53" i="4"/>
  <c r="B53" i="4"/>
  <c r="F53" i="4" s="1"/>
  <c r="E52" i="4"/>
  <c r="D52" i="4"/>
  <c r="C52" i="4"/>
  <c r="B52" i="4"/>
  <c r="F52" i="4" s="1"/>
  <c r="E51" i="4"/>
  <c r="D51" i="4"/>
  <c r="C51" i="4"/>
  <c r="B51" i="4"/>
  <c r="F51" i="4" s="1"/>
  <c r="E50" i="4"/>
  <c r="D50" i="4"/>
  <c r="C50" i="4"/>
  <c r="B50" i="4"/>
  <c r="F50" i="4" s="1"/>
  <c r="E49" i="4"/>
  <c r="D49" i="4"/>
  <c r="C49" i="4"/>
  <c r="B49" i="4"/>
  <c r="F49" i="4" s="1"/>
  <c r="E48" i="4"/>
  <c r="D48" i="4"/>
  <c r="C48" i="4"/>
  <c r="B48" i="4"/>
  <c r="F48" i="4" s="1"/>
  <c r="E47" i="4"/>
  <c r="D47" i="4"/>
  <c r="C47" i="4"/>
  <c r="B47" i="4"/>
  <c r="F47" i="4" s="1"/>
  <c r="E46" i="4"/>
  <c r="D46" i="4"/>
  <c r="C46" i="4"/>
  <c r="B46" i="4"/>
  <c r="F46" i="4" s="1"/>
  <c r="E45" i="4"/>
  <c r="D45" i="4"/>
  <c r="C45" i="4"/>
  <c r="B45" i="4"/>
  <c r="F45" i="4" s="1"/>
  <c r="E44" i="4"/>
  <c r="D44" i="4"/>
  <c r="C44" i="4"/>
  <c r="B44" i="4"/>
  <c r="F44" i="4" s="1"/>
  <c r="D45" i="2"/>
  <c r="D46" i="2"/>
  <c r="D47" i="2"/>
  <c r="D48" i="2"/>
  <c r="D49" i="2"/>
  <c r="D50" i="2"/>
  <c r="D51" i="2"/>
  <c r="D52" i="2"/>
  <c r="D53" i="2"/>
  <c r="C45" i="2"/>
  <c r="C46" i="2"/>
  <c r="C47" i="2"/>
  <c r="C48" i="2"/>
  <c r="C49" i="2"/>
  <c r="C50" i="2"/>
  <c r="C51" i="2"/>
  <c r="C52" i="2"/>
  <c r="C53" i="2"/>
  <c r="C44" i="2"/>
  <c r="D44" i="2"/>
  <c r="E53" i="2"/>
  <c r="E45" i="2"/>
  <c r="E46" i="2"/>
  <c r="E47" i="2"/>
  <c r="E48" i="2"/>
  <c r="E49" i="2"/>
  <c r="E50" i="2"/>
  <c r="E51" i="2"/>
  <c r="E52" i="2"/>
  <c r="B45" i="2"/>
  <c r="B46" i="2"/>
  <c r="B47" i="2"/>
  <c r="B48" i="2"/>
  <c r="B49" i="2"/>
  <c r="B50" i="2"/>
  <c r="B51" i="2"/>
  <c r="B52" i="2"/>
  <c r="B53" i="2"/>
  <c r="B44" i="2"/>
  <c r="E44" i="2"/>
  <c r="B91" i="6"/>
  <c r="D91" i="6"/>
  <c r="E91" i="6"/>
  <c r="F91" i="6"/>
  <c r="G91" i="6"/>
  <c r="H91" i="6"/>
  <c r="B92" i="6"/>
  <c r="D92" i="6"/>
  <c r="E92" i="6"/>
  <c r="F92" i="6"/>
  <c r="G92" i="6"/>
  <c r="H92" i="6"/>
  <c r="B93" i="6"/>
  <c r="D93" i="6"/>
  <c r="E93" i="6"/>
  <c r="F93" i="6"/>
  <c r="G93" i="6"/>
  <c r="H93" i="6"/>
  <c r="B94" i="6"/>
  <c r="D94" i="6"/>
  <c r="E94" i="6"/>
  <c r="F94" i="6"/>
  <c r="G94" i="6"/>
  <c r="H94" i="6"/>
  <c r="B95" i="6"/>
  <c r="C95" i="6"/>
  <c r="E95" i="6"/>
  <c r="F95" i="6"/>
  <c r="G95" i="6"/>
  <c r="H95" i="6"/>
  <c r="B96" i="6"/>
  <c r="C96" i="6"/>
  <c r="E96" i="6"/>
  <c r="F96" i="6"/>
  <c r="G96" i="6"/>
  <c r="H96" i="6"/>
  <c r="B97" i="6"/>
  <c r="C97" i="6"/>
  <c r="E97" i="6"/>
  <c r="F97" i="6"/>
  <c r="G97" i="6"/>
  <c r="H97" i="6"/>
  <c r="B98" i="6"/>
  <c r="C98" i="6"/>
  <c r="E98" i="6"/>
  <c r="F98" i="6"/>
  <c r="G98" i="6"/>
  <c r="H98" i="6"/>
  <c r="B99" i="6"/>
  <c r="C99" i="6"/>
  <c r="E99" i="6"/>
  <c r="F99" i="6"/>
  <c r="G99" i="6"/>
  <c r="H99" i="6"/>
  <c r="B100" i="6"/>
  <c r="C100" i="6"/>
  <c r="E100" i="6"/>
  <c r="F100" i="6"/>
  <c r="G100" i="6"/>
  <c r="H100" i="6"/>
  <c r="B101" i="6"/>
  <c r="C101" i="6"/>
  <c r="E101" i="6"/>
  <c r="F101" i="6"/>
  <c r="G101" i="6"/>
  <c r="H101" i="6"/>
  <c r="B102" i="6"/>
  <c r="C102" i="6"/>
  <c r="E102" i="6"/>
  <c r="F102" i="6"/>
  <c r="G102" i="6"/>
  <c r="H102" i="6"/>
  <c r="B103" i="6"/>
  <c r="C103" i="6"/>
  <c r="E103" i="6"/>
  <c r="F103" i="6"/>
  <c r="G103" i="6"/>
  <c r="H103" i="6"/>
  <c r="B104" i="6"/>
  <c r="C104" i="6"/>
  <c r="E104" i="6"/>
  <c r="F104" i="6"/>
  <c r="G104" i="6"/>
  <c r="H104" i="6"/>
  <c r="B105" i="6"/>
  <c r="C105" i="6"/>
  <c r="E105" i="6"/>
  <c r="F105" i="6"/>
  <c r="G105" i="6"/>
  <c r="H105" i="6"/>
  <c r="B106" i="6"/>
  <c r="C106" i="6"/>
  <c r="E106" i="6"/>
  <c r="F106" i="6"/>
  <c r="G106" i="6"/>
  <c r="H106" i="6"/>
  <c r="B107" i="6"/>
  <c r="C107" i="6"/>
  <c r="E107" i="6"/>
  <c r="F107" i="6"/>
  <c r="G107" i="6"/>
  <c r="H107" i="6"/>
  <c r="B108" i="6"/>
  <c r="C108" i="6"/>
  <c r="E108" i="6"/>
  <c r="F108" i="6"/>
  <c r="G108" i="6"/>
  <c r="H108" i="6"/>
  <c r="B109" i="6"/>
  <c r="C109" i="6"/>
  <c r="E109" i="6"/>
  <c r="F109" i="6"/>
  <c r="G109" i="6"/>
  <c r="H109" i="6"/>
  <c r="B110" i="6"/>
  <c r="C110" i="6"/>
  <c r="E110" i="6"/>
  <c r="F110" i="6"/>
  <c r="G110" i="6"/>
  <c r="H110" i="6"/>
  <c r="B111" i="6"/>
  <c r="C111" i="6"/>
  <c r="E111" i="6"/>
  <c r="F111" i="6"/>
  <c r="G111" i="6"/>
  <c r="H111" i="6"/>
  <c r="B112" i="6"/>
  <c r="C112" i="6"/>
  <c r="E112" i="6"/>
  <c r="F112" i="6"/>
  <c r="G112" i="6"/>
  <c r="H112" i="6"/>
  <c r="B113" i="6"/>
  <c r="C113" i="6"/>
  <c r="E113" i="6"/>
  <c r="F113" i="6"/>
  <c r="G113" i="6"/>
  <c r="H113" i="6"/>
  <c r="B114" i="6"/>
  <c r="C114" i="6"/>
  <c r="D114" i="6"/>
  <c r="F114" i="6"/>
  <c r="G114" i="6"/>
  <c r="H114" i="6"/>
  <c r="B115" i="6"/>
  <c r="C115" i="6"/>
  <c r="D115" i="6"/>
  <c r="F115" i="6"/>
  <c r="G115" i="6"/>
  <c r="H115" i="6"/>
  <c r="B116" i="6"/>
  <c r="C116" i="6"/>
  <c r="D116" i="6"/>
  <c r="F116" i="6"/>
  <c r="G116" i="6"/>
  <c r="H116" i="6"/>
  <c r="B117" i="6"/>
  <c r="C117" i="6"/>
  <c r="D117" i="6"/>
  <c r="F117" i="6"/>
  <c r="G117" i="6"/>
  <c r="H117" i="6"/>
  <c r="B118" i="6"/>
  <c r="C118" i="6"/>
  <c r="D118" i="6"/>
  <c r="F118" i="6"/>
  <c r="G118" i="6"/>
  <c r="H118" i="6"/>
  <c r="B119" i="6"/>
  <c r="C119" i="6"/>
  <c r="D119" i="6"/>
  <c r="F119" i="6"/>
  <c r="G119" i="6"/>
  <c r="H119" i="6"/>
  <c r="B120" i="6"/>
  <c r="C120" i="6"/>
  <c r="D120" i="6"/>
  <c r="E120" i="6"/>
  <c r="G120" i="6"/>
  <c r="H120" i="6"/>
  <c r="B121" i="6"/>
  <c r="C121" i="6"/>
  <c r="D121" i="6"/>
  <c r="E121" i="6"/>
  <c r="G121" i="6"/>
  <c r="H121" i="6"/>
  <c r="B122" i="6"/>
  <c r="C122" i="6"/>
  <c r="D122" i="6"/>
  <c r="E122" i="6"/>
  <c r="G122" i="6"/>
  <c r="H122" i="6"/>
  <c r="B123" i="6"/>
  <c r="C123" i="6"/>
  <c r="D123" i="6"/>
  <c r="E123" i="6"/>
  <c r="G123" i="6"/>
  <c r="H123" i="6"/>
  <c r="B124" i="6"/>
  <c r="C124" i="6"/>
  <c r="D124" i="6"/>
  <c r="E124" i="6"/>
  <c r="G124" i="6"/>
  <c r="H124" i="6"/>
  <c r="B125" i="6"/>
  <c r="C125" i="6"/>
  <c r="D125" i="6"/>
  <c r="E125" i="6"/>
  <c r="G125" i="6"/>
  <c r="H125" i="6"/>
  <c r="B126" i="6"/>
  <c r="C126" i="6"/>
  <c r="D126" i="6"/>
  <c r="E126" i="6"/>
  <c r="F126" i="6"/>
  <c r="H126" i="6"/>
  <c r="B127" i="6"/>
  <c r="C127" i="6"/>
  <c r="D127" i="6"/>
  <c r="E127" i="6"/>
  <c r="F127" i="6"/>
  <c r="H127" i="6"/>
  <c r="B128" i="6"/>
  <c r="C128" i="6"/>
  <c r="D128" i="6"/>
  <c r="E128" i="6"/>
  <c r="F128" i="6"/>
  <c r="H128" i="6"/>
  <c r="B129" i="6"/>
  <c r="C129" i="6"/>
  <c r="D129" i="6"/>
  <c r="E129" i="6"/>
  <c r="F129" i="6"/>
  <c r="H129" i="6"/>
  <c r="B130" i="6"/>
  <c r="C130" i="6"/>
  <c r="D130" i="6"/>
  <c r="E130" i="6"/>
  <c r="F130" i="6"/>
  <c r="H130" i="6"/>
  <c r="B131" i="6"/>
  <c r="C131" i="6"/>
  <c r="D131" i="6"/>
  <c r="E131" i="6"/>
  <c r="F131" i="6"/>
  <c r="H131" i="6"/>
  <c r="B132" i="6"/>
  <c r="C132" i="6"/>
  <c r="D132" i="6"/>
  <c r="E132" i="6"/>
  <c r="F132" i="6"/>
  <c r="H132" i="6"/>
  <c r="B133" i="6"/>
  <c r="C133" i="6"/>
  <c r="D133" i="6"/>
  <c r="E133" i="6"/>
  <c r="F133" i="6"/>
  <c r="H133" i="6"/>
  <c r="B134" i="6"/>
  <c r="C134" i="6"/>
  <c r="D134" i="6"/>
  <c r="E134" i="6"/>
  <c r="F134" i="6"/>
  <c r="H134" i="6"/>
  <c r="B135" i="6"/>
  <c r="C135" i="6"/>
  <c r="D135" i="6"/>
  <c r="E135" i="6"/>
  <c r="F135" i="6"/>
  <c r="G135" i="6"/>
  <c r="B136" i="6"/>
  <c r="C136" i="6"/>
  <c r="D136" i="6"/>
  <c r="E136" i="6"/>
  <c r="F136" i="6"/>
  <c r="G136" i="6"/>
  <c r="B137" i="6"/>
  <c r="C137" i="6"/>
  <c r="D137" i="6"/>
  <c r="E137" i="6"/>
  <c r="F137" i="6"/>
  <c r="G137" i="6"/>
  <c r="B138" i="6"/>
  <c r="C138" i="6"/>
  <c r="D138" i="6"/>
  <c r="E138" i="6"/>
  <c r="F138" i="6"/>
  <c r="G138" i="6"/>
  <c r="C44" i="6"/>
  <c r="D44" i="6"/>
  <c r="E44" i="6"/>
  <c r="F44" i="6"/>
  <c r="G44" i="6"/>
  <c r="H44" i="6"/>
  <c r="C45" i="6"/>
  <c r="D45" i="6"/>
  <c r="E45" i="6"/>
  <c r="F45" i="6"/>
  <c r="G45" i="6"/>
  <c r="H45" i="6"/>
  <c r="C46" i="6"/>
  <c r="D46" i="6"/>
  <c r="E46" i="6"/>
  <c r="F46" i="6"/>
  <c r="G46" i="6"/>
  <c r="H46" i="6"/>
  <c r="C47" i="6"/>
  <c r="D47" i="6"/>
  <c r="E47" i="6"/>
  <c r="F47" i="6"/>
  <c r="G47" i="6"/>
  <c r="H47" i="6"/>
  <c r="C48" i="6"/>
  <c r="D48" i="6"/>
  <c r="E48" i="6"/>
  <c r="F48" i="6"/>
  <c r="G48" i="6"/>
  <c r="H48" i="6"/>
  <c r="C49" i="6"/>
  <c r="D49" i="6"/>
  <c r="E49" i="6"/>
  <c r="F49" i="6"/>
  <c r="G49" i="6"/>
  <c r="H49" i="6"/>
  <c r="C50" i="6"/>
  <c r="D50" i="6"/>
  <c r="E50" i="6"/>
  <c r="F50" i="6"/>
  <c r="G50" i="6"/>
  <c r="H50" i="6"/>
  <c r="C51" i="6"/>
  <c r="D51" i="6"/>
  <c r="E51" i="6"/>
  <c r="F51" i="6"/>
  <c r="G51" i="6"/>
  <c r="H51" i="6"/>
  <c r="C52" i="6"/>
  <c r="D52" i="6"/>
  <c r="E52" i="6"/>
  <c r="F52" i="6"/>
  <c r="G52" i="6"/>
  <c r="H52" i="6"/>
  <c r="C53" i="6"/>
  <c r="D53" i="6"/>
  <c r="E53" i="6"/>
  <c r="F53" i="6"/>
  <c r="G53" i="6"/>
  <c r="H53" i="6"/>
  <c r="C54" i="6"/>
  <c r="D54" i="6"/>
  <c r="E54" i="6"/>
  <c r="F54" i="6"/>
  <c r="G54" i="6"/>
  <c r="H54" i="6"/>
  <c r="C55" i="6"/>
  <c r="D55" i="6"/>
  <c r="E55" i="6"/>
  <c r="F55" i="6"/>
  <c r="G55" i="6"/>
  <c r="H55" i="6"/>
  <c r="C56" i="6"/>
  <c r="D56" i="6"/>
  <c r="E56" i="6"/>
  <c r="F56" i="6"/>
  <c r="G56" i="6"/>
  <c r="H56" i="6"/>
  <c r="C57" i="6"/>
  <c r="D57" i="6"/>
  <c r="E57" i="6"/>
  <c r="F57" i="6"/>
  <c r="G57" i="6"/>
  <c r="H57" i="6"/>
  <c r="C58" i="6"/>
  <c r="D58" i="6"/>
  <c r="E58" i="6"/>
  <c r="F58" i="6"/>
  <c r="G58" i="6"/>
  <c r="H58" i="6"/>
  <c r="C59" i="6"/>
  <c r="D59" i="6"/>
  <c r="E59" i="6"/>
  <c r="F59" i="6"/>
  <c r="G59" i="6"/>
  <c r="H59" i="6"/>
  <c r="C60" i="6"/>
  <c r="D60" i="6"/>
  <c r="E60" i="6"/>
  <c r="F60" i="6"/>
  <c r="G60" i="6"/>
  <c r="H60" i="6"/>
  <c r="C61" i="6"/>
  <c r="D61" i="6"/>
  <c r="E61" i="6"/>
  <c r="F61" i="6"/>
  <c r="G61" i="6"/>
  <c r="H61" i="6"/>
  <c r="C62" i="6"/>
  <c r="D62" i="6"/>
  <c r="E62" i="6"/>
  <c r="F62" i="6"/>
  <c r="G62" i="6"/>
  <c r="H62" i="6"/>
  <c r="C63" i="6"/>
  <c r="D63" i="6"/>
  <c r="E63" i="6"/>
  <c r="F63" i="6"/>
  <c r="G63" i="6"/>
  <c r="H63" i="6"/>
  <c r="C64" i="6"/>
  <c r="D64" i="6"/>
  <c r="E64" i="6"/>
  <c r="F64" i="6"/>
  <c r="G64" i="6"/>
  <c r="H64" i="6"/>
  <c r="C65" i="6"/>
  <c r="D65" i="6"/>
  <c r="E65" i="6"/>
  <c r="F65" i="6"/>
  <c r="G65" i="6"/>
  <c r="H65" i="6"/>
  <c r="C66" i="6"/>
  <c r="D66" i="6"/>
  <c r="E66" i="6"/>
  <c r="F66" i="6"/>
  <c r="G66" i="6"/>
  <c r="H66" i="6"/>
  <c r="C67" i="6"/>
  <c r="D67" i="6"/>
  <c r="E67" i="6"/>
  <c r="F67" i="6"/>
  <c r="G67" i="6"/>
  <c r="H67" i="6"/>
  <c r="C68" i="6"/>
  <c r="D68" i="6"/>
  <c r="E68" i="6"/>
  <c r="F68" i="6"/>
  <c r="G68" i="6"/>
  <c r="H68" i="6"/>
  <c r="C69" i="6"/>
  <c r="D69" i="6"/>
  <c r="E69" i="6"/>
  <c r="F69" i="6"/>
  <c r="G69" i="6"/>
  <c r="H69" i="6"/>
  <c r="B70" i="6"/>
  <c r="D70" i="6"/>
  <c r="E70" i="6"/>
  <c r="F70" i="6"/>
  <c r="G70" i="6"/>
  <c r="H70" i="6"/>
  <c r="B71" i="6"/>
  <c r="D71" i="6"/>
  <c r="E71" i="6"/>
  <c r="F71" i="6"/>
  <c r="G71" i="6"/>
  <c r="H71" i="6"/>
  <c r="B72" i="6"/>
  <c r="D72" i="6"/>
  <c r="E72" i="6"/>
  <c r="F72" i="6"/>
  <c r="G72" i="6"/>
  <c r="H72" i="6"/>
  <c r="B73" i="6"/>
  <c r="D73" i="6"/>
  <c r="E73" i="6"/>
  <c r="F73" i="6"/>
  <c r="G73" i="6"/>
  <c r="H73" i="6"/>
  <c r="B74" i="6"/>
  <c r="D74" i="6"/>
  <c r="E74" i="6"/>
  <c r="F74" i="6"/>
  <c r="G74" i="6"/>
  <c r="H74" i="6"/>
  <c r="B75" i="6"/>
  <c r="D75" i="6"/>
  <c r="E75" i="6"/>
  <c r="F75" i="6"/>
  <c r="G75" i="6"/>
  <c r="H75" i="6"/>
  <c r="B76" i="6"/>
  <c r="D76" i="6"/>
  <c r="E76" i="6"/>
  <c r="F76" i="6"/>
  <c r="G76" i="6"/>
  <c r="H76" i="6"/>
  <c r="B77" i="6"/>
  <c r="D77" i="6"/>
  <c r="E77" i="6"/>
  <c r="F77" i="6"/>
  <c r="G77" i="6"/>
  <c r="H77" i="6"/>
  <c r="B78" i="6"/>
  <c r="D78" i="6"/>
  <c r="E78" i="6"/>
  <c r="F78" i="6"/>
  <c r="G78" i="6"/>
  <c r="H78" i="6"/>
  <c r="B79" i="6"/>
  <c r="D79" i="6"/>
  <c r="E79" i="6"/>
  <c r="F79" i="6"/>
  <c r="G79" i="6"/>
  <c r="H79" i="6"/>
  <c r="B80" i="6"/>
  <c r="D80" i="6"/>
  <c r="E80" i="6"/>
  <c r="F80" i="6"/>
  <c r="G80" i="6"/>
  <c r="H80" i="6"/>
  <c r="B81" i="6"/>
  <c r="D81" i="6"/>
  <c r="E81" i="6"/>
  <c r="F81" i="6"/>
  <c r="G81" i="6"/>
  <c r="H81" i="6"/>
  <c r="B82" i="6"/>
  <c r="D82" i="6"/>
  <c r="E82" i="6"/>
  <c r="F82" i="6"/>
  <c r="G82" i="6"/>
  <c r="H82" i="6"/>
  <c r="B83" i="6"/>
  <c r="D83" i="6"/>
  <c r="E83" i="6"/>
  <c r="F83" i="6"/>
  <c r="G83" i="6"/>
  <c r="H83" i="6"/>
  <c r="B84" i="6"/>
  <c r="D84" i="6"/>
  <c r="E84" i="6"/>
  <c r="F84" i="6"/>
  <c r="G84" i="6"/>
  <c r="H84" i="6"/>
  <c r="B85" i="6"/>
  <c r="D85" i="6"/>
  <c r="E85" i="6"/>
  <c r="F85" i="6"/>
  <c r="G85" i="6"/>
  <c r="H85" i="6"/>
  <c r="B86" i="6"/>
  <c r="D86" i="6"/>
  <c r="E86" i="6"/>
  <c r="F86" i="6"/>
  <c r="G86" i="6"/>
  <c r="H86" i="6"/>
  <c r="B87" i="6"/>
  <c r="D87" i="6"/>
  <c r="E87" i="6"/>
  <c r="F87" i="6"/>
  <c r="G87" i="6"/>
  <c r="H87" i="6"/>
  <c r="B88" i="6"/>
  <c r="D88" i="6"/>
  <c r="E88" i="6"/>
  <c r="F88" i="6"/>
  <c r="G88" i="6"/>
  <c r="H88" i="6"/>
  <c r="B89" i="6"/>
  <c r="D89" i="6"/>
  <c r="E89" i="6"/>
  <c r="F89" i="6"/>
  <c r="G89" i="6"/>
  <c r="H89" i="6"/>
  <c r="B90" i="6"/>
  <c r="D90" i="6"/>
  <c r="E90" i="6"/>
  <c r="F90" i="6"/>
  <c r="G90" i="6"/>
  <c r="H90" i="6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44" i="3"/>
  <c r="Q21" i="3"/>
  <c r="G82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3" i="3"/>
  <c r="G84" i="3"/>
  <c r="G85" i="3"/>
  <c r="G86" i="3"/>
  <c r="G87" i="3"/>
  <c r="G88" i="3"/>
  <c r="G89" i="3"/>
  <c r="G90" i="3"/>
  <c r="G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R5" i="6"/>
  <c r="R6" i="6"/>
  <c r="R7" i="6"/>
  <c r="R8" i="6"/>
  <c r="R9" i="6"/>
  <c r="R10" i="6"/>
  <c r="P11" i="6"/>
  <c r="R11" i="6"/>
  <c r="F3" i="6"/>
  <c r="F4" i="6"/>
  <c r="F5" i="6"/>
  <c r="F6" i="6"/>
  <c r="F7" i="6"/>
  <c r="F8" i="6"/>
  <c r="F9" i="6"/>
  <c r="R6" i="3"/>
  <c r="R7" i="3"/>
  <c r="R8" i="3"/>
  <c r="R9" i="3"/>
  <c r="R10" i="3"/>
  <c r="P11" i="3"/>
  <c r="R11" i="3"/>
  <c r="R5" i="3"/>
  <c r="L11" i="4"/>
  <c r="L10" i="4"/>
  <c r="L9" i="4"/>
  <c r="L8" i="4"/>
  <c r="F7" i="3"/>
  <c r="F8" i="3"/>
  <c r="F9" i="3"/>
  <c r="F6" i="3"/>
  <c r="F5" i="3"/>
  <c r="F4" i="3"/>
  <c r="F3" i="3"/>
  <c r="O8" i="5"/>
  <c r="O9" i="5"/>
  <c r="O10" i="5"/>
  <c r="M11" i="5"/>
  <c r="O11" i="5"/>
  <c r="C23" i="5"/>
  <c r="D23" i="5"/>
  <c r="E23" i="5"/>
  <c r="F23" i="5"/>
  <c r="G23" i="5"/>
  <c r="H23" i="5"/>
  <c r="C24" i="5"/>
  <c r="D24" i="5"/>
  <c r="E24" i="5"/>
  <c r="F24" i="5"/>
  <c r="G24" i="5"/>
  <c r="H24" i="5"/>
  <c r="C25" i="5"/>
  <c r="D25" i="5"/>
  <c r="E25" i="5"/>
  <c r="F25" i="5"/>
  <c r="G25" i="5"/>
  <c r="H25" i="5"/>
  <c r="C26" i="5"/>
  <c r="D26" i="5"/>
  <c r="E26" i="5"/>
  <c r="F26" i="5"/>
  <c r="G26" i="5"/>
  <c r="H26" i="5"/>
  <c r="C27" i="5"/>
  <c r="D27" i="5"/>
  <c r="E27" i="5"/>
  <c r="F27" i="5"/>
  <c r="G27" i="5"/>
  <c r="H27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I8" i="5" s="1"/>
  <c r="D32" i="5"/>
  <c r="I9" i="5" s="1"/>
  <c r="E32" i="5"/>
  <c r="I10" i="5" s="1"/>
  <c r="F32" i="5"/>
  <c r="G32" i="5"/>
  <c r="H32" i="5"/>
  <c r="O8" i="4"/>
  <c r="O9" i="4"/>
  <c r="O10" i="4"/>
  <c r="M11" i="4"/>
  <c r="O11" i="4"/>
  <c r="F6" i="4"/>
  <c r="F5" i="4"/>
  <c r="F4" i="4"/>
  <c r="F3" i="4"/>
  <c r="O8" i="2"/>
  <c r="O9" i="2"/>
  <c r="O10" i="2"/>
  <c r="M11" i="2"/>
  <c r="O11" i="2"/>
  <c r="F3" i="2"/>
  <c r="F4" i="2"/>
  <c r="F5" i="2"/>
  <c r="F6" i="2"/>
  <c r="F6" i="5"/>
  <c r="F5" i="5"/>
  <c r="F4" i="5"/>
  <c r="F3" i="5"/>
  <c r="C15" i="5" s="1"/>
  <c r="I20" i="6" l="1"/>
  <c r="H19" i="6"/>
  <c r="I19" i="6"/>
  <c r="G20" i="6"/>
  <c r="H20" i="6"/>
  <c r="G18" i="6"/>
  <c r="I18" i="6"/>
  <c r="F19" i="6"/>
  <c r="G19" i="6"/>
  <c r="F17" i="6"/>
  <c r="I17" i="6"/>
  <c r="E18" i="6"/>
  <c r="F18" i="6"/>
  <c r="E16" i="6"/>
  <c r="I16" i="6"/>
  <c r="D17" i="6"/>
  <c r="E17" i="6"/>
  <c r="D15" i="6"/>
  <c r="I15" i="6"/>
  <c r="C16" i="6"/>
  <c r="D16" i="6"/>
  <c r="C15" i="6"/>
  <c r="F53" i="2"/>
  <c r="F52" i="2"/>
  <c r="F51" i="2"/>
  <c r="F50" i="2"/>
  <c r="F49" i="2"/>
  <c r="F48" i="2"/>
  <c r="F47" i="2"/>
  <c r="F46" i="2"/>
  <c r="F44" i="2"/>
  <c r="C15" i="3"/>
  <c r="I20" i="3"/>
  <c r="I15" i="3"/>
  <c r="D15" i="3"/>
  <c r="E17" i="3"/>
  <c r="D17" i="3"/>
  <c r="E16" i="3"/>
  <c r="I16" i="3"/>
  <c r="F18" i="3"/>
  <c r="E18" i="3"/>
  <c r="F17" i="3"/>
  <c r="H20" i="3"/>
  <c r="G20" i="3"/>
  <c r="H19" i="3"/>
  <c r="I19" i="3"/>
  <c r="G19" i="3"/>
  <c r="F19" i="3"/>
  <c r="G18" i="3"/>
  <c r="I18" i="3"/>
  <c r="D16" i="3"/>
  <c r="C16" i="3"/>
  <c r="I17" i="3"/>
  <c r="L10" i="5"/>
  <c r="M10" i="5"/>
  <c r="N10" i="5"/>
  <c r="L11" i="5"/>
  <c r="N11" i="5"/>
  <c r="L9" i="5"/>
  <c r="M9" i="5"/>
  <c r="N9" i="5"/>
  <c r="L8" i="5"/>
  <c r="M8" i="5"/>
  <c r="N8" i="5"/>
  <c r="D15" i="5"/>
  <c r="F15" i="5"/>
  <c r="C16" i="5"/>
  <c r="D16" i="5"/>
  <c r="E16" i="5"/>
  <c r="F16" i="5"/>
  <c r="D17" i="5"/>
  <c r="E17" i="5"/>
  <c r="F17" i="5"/>
  <c r="C15" i="4"/>
  <c r="D15" i="4"/>
  <c r="F15" i="4"/>
  <c r="C16" i="4"/>
  <c r="D16" i="4"/>
  <c r="E16" i="4"/>
  <c r="F16" i="4"/>
  <c r="D17" i="4"/>
  <c r="E17" i="4"/>
  <c r="F17" i="4"/>
  <c r="F17" i="2"/>
  <c r="E16" i="2"/>
  <c r="F16" i="2"/>
  <c r="D17" i="2"/>
  <c r="E17" i="2"/>
  <c r="D15" i="2"/>
  <c r="F15" i="2"/>
  <c r="C16" i="2"/>
  <c r="D16" i="2"/>
  <c r="C15" i="2"/>
  <c r="C26" i="6" l="1"/>
  <c r="I26" i="6" s="1"/>
  <c r="D26" i="6"/>
  <c r="E26" i="6"/>
  <c r="K26" i="6" s="1"/>
  <c r="F26" i="6"/>
  <c r="L26" i="6" s="1"/>
  <c r="G26" i="6"/>
  <c r="M26" i="6" s="1"/>
  <c r="H26" i="6"/>
  <c r="N26" i="6" s="1"/>
  <c r="C26" i="3"/>
  <c r="M15" i="5"/>
  <c r="M16" i="5"/>
  <c r="M18" i="5"/>
  <c r="M17" i="5"/>
  <c r="C23" i="4"/>
  <c r="C23" i="2"/>
  <c r="F23" i="2" s="1"/>
  <c r="D23" i="2"/>
  <c r="E23" i="2"/>
  <c r="H23" i="2" s="1"/>
  <c r="J26" i="6" l="1"/>
  <c r="C27" i="6"/>
  <c r="I26" i="3"/>
  <c r="D26" i="3"/>
  <c r="F23" i="4"/>
  <c r="D23" i="4"/>
  <c r="G23" i="2"/>
  <c r="C24" i="2"/>
  <c r="D24" i="2" s="1"/>
  <c r="I27" i="6" l="1"/>
  <c r="D27" i="6"/>
  <c r="E27" i="6"/>
  <c r="K27" i="6" s="1"/>
  <c r="F27" i="6"/>
  <c r="L27" i="6" s="1"/>
  <c r="G27" i="6"/>
  <c r="M27" i="6" s="1"/>
  <c r="H27" i="6"/>
  <c r="N27" i="6" s="1"/>
  <c r="J26" i="3"/>
  <c r="E26" i="3"/>
  <c r="F26" i="3"/>
  <c r="L26" i="3" s="1"/>
  <c r="G26" i="3"/>
  <c r="M26" i="3" s="1"/>
  <c r="G23" i="4"/>
  <c r="E23" i="4"/>
  <c r="F24" i="2"/>
  <c r="E24" i="2"/>
  <c r="H24" i="2" s="1"/>
  <c r="J27" i="6" l="1"/>
  <c r="C28" i="6"/>
  <c r="K26" i="3"/>
  <c r="H26" i="3"/>
  <c r="H23" i="4"/>
  <c r="C24" i="4"/>
  <c r="G24" i="2"/>
  <c r="C25" i="2"/>
  <c r="I28" i="6" l="1"/>
  <c r="D28" i="6"/>
  <c r="E28" i="6"/>
  <c r="K28" i="6" s="1"/>
  <c r="F28" i="6"/>
  <c r="L28" i="6" s="1"/>
  <c r="G28" i="6"/>
  <c r="M28" i="6" s="1"/>
  <c r="H28" i="6"/>
  <c r="N28" i="6" s="1"/>
  <c r="N26" i="3"/>
  <c r="C27" i="3"/>
  <c r="F24" i="4"/>
  <c r="D24" i="4"/>
  <c r="F25" i="2"/>
  <c r="D25" i="2"/>
  <c r="E25" i="2"/>
  <c r="H25" i="2" s="1"/>
  <c r="J28" i="6" l="1"/>
  <c r="C29" i="6"/>
  <c r="I27" i="3"/>
  <c r="D27" i="3"/>
  <c r="G24" i="4"/>
  <c r="E24" i="4"/>
  <c r="G25" i="2"/>
  <c r="C26" i="2"/>
  <c r="I29" i="6" l="1"/>
  <c r="D29" i="6"/>
  <c r="E29" i="6"/>
  <c r="K29" i="6" s="1"/>
  <c r="F29" i="6"/>
  <c r="L29" i="6" s="1"/>
  <c r="G29" i="6"/>
  <c r="M29" i="6" s="1"/>
  <c r="H29" i="6"/>
  <c r="N29" i="6" s="1"/>
  <c r="J27" i="3"/>
  <c r="E27" i="3"/>
  <c r="F27" i="3"/>
  <c r="L27" i="3" s="1"/>
  <c r="G27" i="3"/>
  <c r="M27" i="3" s="1"/>
  <c r="H24" i="4"/>
  <c r="C25" i="4"/>
  <c r="F26" i="2"/>
  <c r="D26" i="2"/>
  <c r="E26" i="2"/>
  <c r="H26" i="2" s="1"/>
  <c r="J29" i="6" l="1"/>
  <c r="C30" i="6"/>
  <c r="K27" i="3"/>
  <c r="H27" i="3"/>
  <c r="F25" i="4"/>
  <c r="D25" i="4"/>
  <c r="G26" i="2"/>
  <c r="C27" i="2"/>
  <c r="I30" i="6" l="1"/>
  <c r="D30" i="6"/>
  <c r="E30" i="6"/>
  <c r="K30" i="6" s="1"/>
  <c r="F30" i="6"/>
  <c r="L30" i="6" s="1"/>
  <c r="G30" i="6"/>
  <c r="M30" i="6" s="1"/>
  <c r="H30" i="6"/>
  <c r="N30" i="6" s="1"/>
  <c r="N27" i="3"/>
  <c r="C28" i="3"/>
  <c r="G25" i="4"/>
  <c r="E25" i="4"/>
  <c r="F27" i="2"/>
  <c r="D27" i="2"/>
  <c r="E27" i="2"/>
  <c r="H27" i="2" s="1"/>
  <c r="J30" i="6" l="1"/>
  <c r="C31" i="6"/>
  <c r="I28" i="3"/>
  <c r="D28" i="3"/>
  <c r="H25" i="4"/>
  <c r="C26" i="4"/>
  <c r="G27" i="2"/>
  <c r="C28" i="2"/>
  <c r="I31" i="6" l="1"/>
  <c r="D31" i="6"/>
  <c r="E31" i="6"/>
  <c r="K31" i="6" s="1"/>
  <c r="F31" i="6"/>
  <c r="L31" i="6" s="1"/>
  <c r="G31" i="6"/>
  <c r="M31" i="6" s="1"/>
  <c r="H31" i="6"/>
  <c r="N31" i="6" s="1"/>
  <c r="J28" i="3"/>
  <c r="E28" i="3"/>
  <c r="F28" i="3"/>
  <c r="L28" i="3" s="1"/>
  <c r="G28" i="3"/>
  <c r="M28" i="3" s="1"/>
  <c r="F26" i="4"/>
  <c r="D26" i="4"/>
  <c r="F28" i="2"/>
  <c r="D28" i="2"/>
  <c r="E28" i="2"/>
  <c r="H28" i="2" s="1"/>
  <c r="J31" i="6" l="1"/>
  <c r="C32" i="6"/>
  <c r="K28" i="3"/>
  <c r="H28" i="3"/>
  <c r="G26" i="4"/>
  <c r="E26" i="4"/>
  <c r="G28" i="2"/>
  <c r="C29" i="2"/>
  <c r="I32" i="6" l="1"/>
  <c r="D32" i="6"/>
  <c r="E32" i="6"/>
  <c r="K32" i="6" s="1"/>
  <c r="F32" i="6"/>
  <c r="L32" i="6" s="1"/>
  <c r="G32" i="6"/>
  <c r="M32" i="6" s="1"/>
  <c r="H32" i="6"/>
  <c r="N32" i="6" s="1"/>
  <c r="N28" i="3"/>
  <c r="C29" i="3"/>
  <c r="H26" i="4"/>
  <c r="C27" i="4"/>
  <c r="F29" i="2"/>
  <c r="D29" i="2"/>
  <c r="E29" i="2"/>
  <c r="H29" i="2" s="1"/>
  <c r="J32" i="6" l="1"/>
  <c r="C33" i="6"/>
  <c r="I29" i="3"/>
  <c r="D29" i="3"/>
  <c r="F27" i="4"/>
  <c r="D27" i="4"/>
  <c r="G29" i="2"/>
  <c r="C30" i="2"/>
  <c r="I33" i="6" l="1"/>
  <c r="D33" i="6"/>
  <c r="E33" i="6"/>
  <c r="K33" i="6" s="1"/>
  <c r="F33" i="6"/>
  <c r="L33" i="6" s="1"/>
  <c r="G33" i="6"/>
  <c r="M33" i="6" s="1"/>
  <c r="H33" i="6"/>
  <c r="N33" i="6" s="1"/>
  <c r="J29" i="3"/>
  <c r="E29" i="3"/>
  <c r="F29" i="3"/>
  <c r="G29" i="3"/>
  <c r="G27" i="4"/>
  <c r="E27" i="4"/>
  <c r="F30" i="2"/>
  <c r="D30" i="2"/>
  <c r="E30" i="2"/>
  <c r="H30" i="2" s="1"/>
  <c r="J33" i="6" l="1"/>
  <c r="C34" i="6"/>
  <c r="M29" i="3"/>
  <c r="L29" i="3"/>
  <c r="K29" i="3"/>
  <c r="H29" i="3"/>
  <c r="H27" i="4"/>
  <c r="C28" i="4"/>
  <c r="G30" i="2"/>
  <c r="C31" i="2"/>
  <c r="I34" i="6" l="1"/>
  <c r="D34" i="6"/>
  <c r="E34" i="6"/>
  <c r="K34" i="6" s="1"/>
  <c r="F34" i="6"/>
  <c r="L34" i="6" s="1"/>
  <c r="G34" i="6"/>
  <c r="M34" i="6" s="1"/>
  <c r="H34" i="6"/>
  <c r="N34" i="6" s="1"/>
  <c r="N29" i="3"/>
  <c r="C30" i="3"/>
  <c r="F28" i="4"/>
  <c r="D28" i="4"/>
  <c r="F31" i="2"/>
  <c r="D31" i="2"/>
  <c r="E31" i="2"/>
  <c r="H31" i="2" s="1"/>
  <c r="J34" i="6" l="1"/>
  <c r="C35" i="6"/>
  <c r="I30" i="3"/>
  <c r="D30" i="3"/>
  <c r="G28" i="4"/>
  <c r="E28" i="4"/>
  <c r="G31" i="2"/>
  <c r="C32" i="2"/>
  <c r="I35" i="6" l="1"/>
  <c r="D35" i="6"/>
  <c r="E35" i="6"/>
  <c r="K35" i="6" s="1"/>
  <c r="F35" i="6"/>
  <c r="L35" i="6" s="1"/>
  <c r="G35" i="6"/>
  <c r="M35" i="6" s="1"/>
  <c r="H35" i="6"/>
  <c r="N35" i="6" s="1"/>
  <c r="J30" i="3"/>
  <c r="E30" i="3"/>
  <c r="F30" i="3"/>
  <c r="L30" i="3" s="1"/>
  <c r="G30" i="3"/>
  <c r="M30" i="3" s="1"/>
  <c r="H28" i="4"/>
  <c r="C29" i="4"/>
  <c r="I8" i="2"/>
  <c r="F32" i="2"/>
  <c r="D32" i="2"/>
  <c r="E32" i="2"/>
  <c r="J35" i="6" l="1"/>
  <c r="C36" i="6"/>
  <c r="K30" i="3"/>
  <c r="H30" i="3"/>
  <c r="F29" i="4"/>
  <c r="D29" i="4"/>
  <c r="I10" i="2"/>
  <c r="H32" i="2"/>
  <c r="I9" i="2"/>
  <c r="G32" i="2"/>
  <c r="L8" i="2"/>
  <c r="M8" i="2"/>
  <c r="N8" i="2"/>
  <c r="I36" i="6" l="1"/>
  <c r="D36" i="6"/>
  <c r="E36" i="6"/>
  <c r="K36" i="6" s="1"/>
  <c r="F36" i="6"/>
  <c r="L36" i="6" s="1"/>
  <c r="G36" i="6"/>
  <c r="M36" i="6" s="1"/>
  <c r="H36" i="6"/>
  <c r="N36" i="6" s="1"/>
  <c r="N30" i="3"/>
  <c r="C31" i="3"/>
  <c r="G29" i="4"/>
  <c r="E29" i="4"/>
  <c r="M15" i="2"/>
  <c r="L9" i="2"/>
  <c r="M9" i="2"/>
  <c r="N9" i="2"/>
  <c r="L10" i="2"/>
  <c r="M10" i="2"/>
  <c r="L11" i="2"/>
  <c r="N11" i="2"/>
  <c r="N10" i="2"/>
  <c r="J36" i="6" l="1"/>
  <c r="C37" i="6"/>
  <c r="I31" i="3"/>
  <c r="D31" i="3"/>
  <c r="H29" i="4"/>
  <c r="C30" i="4"/>
  <c r="M18" i="2"/>
  <c r="M17" i="2"/>
  <c r="M16" i="2"/>
  <c r="I37" i="6" l="1"/>
  <c r="D37" i="6"/>
  <c r="E37" i="6"/>
  <c r="K37" i="6" s="1"/>
  <c r="F37" i="6"/>
  <c r="L37" i="6" s="1"/>
  <c r="G37" i="6"/>
  <c r="M37" i="6" s="1"/>
  <c r="H37" i="6"/>
  <c r="N37" i="6" s="1"/>
  <c r="J31" i="3"/>
  <c r="E31" i="3"/>
  <c r="F31" i="3"/>
  <c r="L31" i="3" s="1"/>
  <c r="G31" i="3"/>
  <c r="M31" i="3" s="1"/>
  <c r="F30" i="4"/>
  <c r="D30" i="4"/>
  <c r="J37" i="6" l="1"/>
  <c r="C38" i="6"/>
  <c r="K31" i="3"/>
  <c r="H31" i="3"/>
  <c r="G30" i="4"/>
  <c r="E30" i="4"/>
  <c r="I38" i="6" l="1"/>
  <c r="D38" i="6"/>
  <c r="E38" i="6"/>
  <c r="K38" i="6" s="1"/>
  <c r="F38" i="6"/>
  <c r="L38" i="6" s="1"/>
  <c r="G38" i="6"/>
  <c r="M38" i="6" s="1"/>
  <c r="H38" i="6"/>
  <c r="N38" i="6" s="1"/>
  <c r="N31" i="3"/>
  <c r="C32" i="3"/>
  <c r="H30" i="4"/>
  <c r="C31" i="4"/>
  <c r="J38" i="6" l="1"/>
  <c r="C39" i="6"/>
  <c r="I32" i="3"/>
  <c r="D32" i="3"/>
  <c r="F31" i="4"/>
  <c r="D31" i="4"/>
  <c r="L5" i="6" l="1"/>
  <c r="I39" i="6"/>
  <c r="D39" i="6"/>
  <c r="E39" i="6"/>
  <c r="F39" i="6"/>
  <c r="G39" i="6"/>
  <c r="H39" i="6"/>
  <c r="J32" i="3"/>
  <c r="E32" i="3"/>
  <c r="F32" i="3"/>
  <c r="L32" i="3" s="1"/>
  <c r="G32" i="3"/>
  <c r="M32" i="3" s="1"/>
  <c r="G31" i="4"/>
  <c r="E31" i="4"/>
  <c r="L10" i="6" l="1"/>
  <c r="N39" i="6"/>
  <c r="L9" i="6"/>
  <c r="M39" i="6"/>
  <c r="L8" i="6"/>
  <c r="L39" i="6"/>
  <c r="L7" i="6"/>
  <c r="K39" i="6"/>
  <c r="L6" i="6"/>
  <c r="J39" i="6"/>
  <c r="O5" i="6"/>
  <c r="P5" i="6"/>
  <c r="Q5" i="6"/>
  <c r="K32" i="3"/>
  <c r="H32" i="3"/>
  <c r="H31" i="4"/>
  <c r="C32" i="4"/>
  <c r="B44" i="6" l="1"/>
  <c r="I44" i="6" s="1"/>
  <c r="B45" i="6"/>
  <c r="I45" i="6" s="1"/>
  <c r="B46" i="6"/>
  <c r="I46" i="6" s="1"/>
  <c r="B47" i="6"/>
  <c r="I47" i="6" s="1"/>
  <c r="B48" i="6"/>
  <c r="I48" i="6" s="1"/>
  <c r="B49" i="6"/>
  <c r="I49" i="6" s="1"/>
  <c r="B50" i="6"/>
  <c r="I50" i="6" s="1"/>
  <c r="B51" i="6"/>
  <c r="I51" i="6" s="1"/>
  <c r="B52" i="6"/>
  <c r="I52" i="6" s="1"/>
  <c r="B53" i="6"/>
  <c r="I53" i="6" s="1"/>
  <c r="B54" i="6"/>
  <c r="I54" i="6" s="1"/>
  <c r="B55" i="6"/>
  <c r="I55" i="6" s="1"/>
  <c r="B56" i="6"/>
  <c r="I56" i="6" s="1"/>
  <c r="B57" i="6"/>
  <c r="I57" i="6" s="1"/>
  <c r="B58" i="6"/>
  <c r="I58" i="6" s="1"/>
  <c r="B59" i="6"/>
  <c r="I59" i="6" s="1"/>
  <c r="B60" i="6"/>
  <c r="I60" i="6" s="1"/>
  <c r="B61" i="6"/>
  <c r="I61" i="6" s="1"/>
  <c r="B62" i="6"/>
  <c r="I62" i="6" s="1"/>
  <c r="B63" i="6"/>
  <c r="I63" i="6" s="1"/>
  <c r="B64" i="6"/>
  <c r="I64" i="6" s="1"/>
  <c r="B65" i="6"/>
  <c r="I65" i="6" s="1"/>
  <c r="B66" i="6"/>
  <c r="I66" i="6" s="1"/>
  <c r="B67" i="6"/>
  <c r="I67" i="6" s="1"/>
  <c r="B68" i="6"/>
  <c r="I68" i="6" s="1"/>
  <c r="B69" i="6"/>
  <c r="I69" i="6" s="1"/>
  <c r="Q15" i="6"/>
  <c r="O6" i="6"/>
  <c r="P6" i="6"/>
  <c r="Q6" i="6"/>
  <c r="O7" i="6"/>
  <c r="P7" i="6"/>
  <c r="Q7" i="6"/>
  <c r="O8" i="6"/>
  <c r="P8" i="6"/>
  <c r="Q8" i="6"/>
  <c r="O9" i="6"/>
  <c r="P9" i="6"/>
  <c r="Q9" i="6"/>
  <c r="O10" i="6"/>
  <c r="P10" i="6"/>
  <c r="O11" i="6"/>
  <c r="Q11" i="6"/>
  <c r="Q10" i="6"/>
  <c r="N32" i="3"/>
  <c r="C33" i="3"/>
  <c r="I8" i="4"/>
  <c r="F32" i="4"/>
  <c r="D32" i="4"/>
  <c r="H138" i="6" l="1"/>
  <c r="I138" i="6" s="1"/>
  <c r="H135" i="6"/>
  <c r="I135" i="6" s="1"/>
  <c r="H136" i="6"/>
  <c r="I136" i="6" s="1"/>
  <c r="H137" i="6"/>
  <c r="I137" i="6" s="1"/>
  <c r="Q21" i="6"/>
  <c r="G126" i="6"/>
  <c r="I126" i="6" s="1"/>
  <c r="G127" i="6"/>
  <c r="I127" i="6" s="1"/>
  <c r="G128" i="6"/>
  <c r="I128" i="6" s="1"/>
  <c r="G129" i="6"/>
  <c r="I129" i="6" s="1"/>
  <c r="G130" i="6"/>
  <c r="I130" i="6" s="1"/>
  <c r="G131" i="6"/>
  <c r="I131" i="6" s="1"/>
  <c r="G132" i="6"/>
  <c r="I132" i="6" s="1"/>
  <c r="G133" i="6"/>
  <c r="I133" i="6" s="1"/>
  <c r="G134" i="6"/>
  <c r="I134" i="6" s="1"/>
  <c r="Q20" i="6"/>
  <c r="F120" i="6"/>
  <c r="I120" i="6" s="1"/>
  <c r="F121" i="6"/>
  <c r="I121" i="6" s="1"/>
  <c r="F122" i="6"/>
  <c r="I122" i="6" s="1"/>
  <c r="F123" i="6"/>
  <c r="I123" i="6" s="1"/>
  <c r="F124" i="6"/>
  <c r="I124" i="6" s="1"/>
  <c r="F125" i="6"/>
  <c r="I125" i="6" s="1"/>
  <c r="Q19" i="6"/>
  <c r="E114" i="6"/>
  <c r="I114" i="6" s="1"/>
  <c r="E115" i="6"/>
  <c r="I115" i="6" s="1"/>
  <c r="E116" i="6"/>
  <c r="I116" i="6" s="1"/>
  <c r="E117" i="6"/>
  <c r="I117" i="6" s="1"/>
  <c r="E118" i="6"/>
  <c r="I118" i="6" s="1"/>
  <c r="E119" i="6"/>
  <c r="I119" i="6" s="1"/>
  <c r="Q18" i="6"/>
  <c r="D95" i="6"/>
  <c r="I95" i="6" s="1"/>
  <c r="D96" i="6"/>
  <c r="I96" i="6" s="1"/>
  <c r="D97" i="6"/>
  <c r="I97" i="6" s="1"/>
  <c r="D98" i="6"/>
  <c r="I98" i="6" s="1"/>
  <c r="D99" i="6"/>
  <c r="I99" i="6" s="1"/>
  <c r="D100" i="6"/>
  <c r="I100" i="6" s="1"/>
  <c r="D101" i="6"/>
  <c r="I101" i="6" s="1"/>
  <c r="D102" i="6"/>
  <c r="I102" i="6" s="1"/>
  <c r="D103" i="6"/>
  <c r="I103" i="6" s="1"/>
  <c r="D104" i="6"/>
  <c r="I104" i="6" s="1"/>
  <c r="D105" i="6"/>
  <c r="I105" i="6" s="1"/>
  <c r="D106" i="6"/>
  <c r="I106" i="6" s="1"/>
  <c r="D107" i="6"/>
  <c r="I107" i="6" s="1"/>
  <c r="D108" i="6"/>
  <c r="I108" i="6" s="1"/>
  <c r="D109" i="6"/>
  <c r="I109" i="6" s="1"/>
  <c r="D110" i="6"/>
  <c r="I110" i="6" s="1"/>
  <c r="D111" i="6"/>
  <c r="I111" i="6" s="1"/>
  <c r="D112" i="6"/>
  <c r="I112" i="6" s="1"/>
  <c r="D113" i="6"/>
  <c r="I113" i="6" s="1"/>
  <c r="Q17" i="6"/>
  <c r="C91" i="6"/>
  <c r="I91" i="6" s="1"/>
  <c r="C92" i="6"/>
  <c r="I92" i="6" s="1"/>
  <c r="C93" i="6"/>
  <c r="I93" i="6" s="1"/>
  <c r="C94" i="6"/>
  <c r="I94" i="6" s="1"/>
  <c r="C70" i="6"/>
  <c r="I70" i="6" s="1"/>
  <c r="C71" i="6"/>
  <c r="I71" i="6" s="1"/>
  <c r="C72" i="6"/>
  <c r="I72" i="6" s="1"/>
  <c r="C73" i="6"/>
  <c r="I73" i="6" s="1"/>
  <c r="C74" i="6"/>
  <c r="I74" i="6" s="1"/>
  <c r="C75" i="6"/>
  <c r="I75" i="6" s="1"/>
  <c r="C76" i="6"/>
  <c r="I76" i="6" s="1"/>
  <c r="C77" i="6"/>
  <c r="I77" i="6" s="1"/>
  <c r="C78" i="6"/>
  <c r="I78" i="6" s="1"/>
  <c r="C79" i="6"/>
  <c r="I79" i="6" s="1"/>
  <c r="C80" i="6"/>
  <c r="I80" i="6" s="1"/>
  <c r="C81" i="6"/>
  <c r="I81" i="6" s="1"/>
  <c r="C82" i="6"/>
  <c r="I82" i="6" s="1"/>
  <c r="C83" i="6"/>
  <c r="I83" i="6" s="1"/>
  <c r="C84" i="6"/>
  <c r="I84" i="6" s="1"/>
  <c r="C85" i="6"/>
  <c r="I85" i="6" s="1"/>
  <c r="C86" i="6"/>
  <c r="I86" i="6" s="1"/>
  <c r="C87" i="6"/>
  <c r="I87" i="6" s="1"/>
  <c r="C88" i="6"/>
  <c r="I88" i="6" s="1"/>
  <c r="C89" i="6"/>
  <c r="I89" i="6" s="1"/>
  <c r="C90" i="6"/>
  <c r="I90" i="6" s="1"/>
  <c r="Q16" i="6"/>
  <c r="I33" i="3"/>
  <c r="D33" i="3"/>
  <c r="I9" i="4"/>
  <c r="G32" i="4"/>
  <c r="E32" i="4"/>
  <c r="M8" i="4"/>
  <c r="N8" i="4"/>
  <c r="J33" i="3" l="1"/>
  <c r="E33" i="3"/>
  <c r="F33" i="3"/>
  <c r="L33" i="3" s="1"/>
  <c r="G33" i="3"/>
  <c r="M33" i="3" s="1"/>
  <c r="M15" i="4"/>
  <c r="I10" i="4"/>
  <c r="H32" i="4"/>
  <c r="M9" i="4"/>
  <c r="N9" i="4"/>
  <c r="K33" i="3" l="1"/>
  <c r="H33" i="3"/>
  <c r="M16" i="4"/>
  <c r="M10" i="4"/>
  <c r="N10" i="4"/>
  <c r="N11" i="4"/>
  <c r="N33" i="3" l="1"/>
  <c r="C34" i="3"/>
  <c r="M18" i="4"/>
  <c r="M17" i="4"/>
  <c r="I34" i="3" l="1"/>
  <c r="D34" i="3"/>
  <c r="J34" i="3" l="1"/>
  <c r="E34" i="3"/>
  <c r="F34" i="3"/>
  <c r="L34" i="3" s="1"/>
  <c r="G34" i="3"/>
  <c r="M34" i="3" s="1"/>
  <c r="K34" i="3" l="1"/>
  <c r="H34" i="3"/>
  <c r="N34" i="3" l="1"/>
  <c r="C35" i="3"/>
  <c r="I35" i="3" l="1"/>
  <c r="D35" i="3"/>
  <c r="J35" i="3" l="1"/>
  <c r="E35" i="3"/>
  <c r="F35" i="3"/>
  <c r="L35" i="3" s="1"/>
  <c r="G35" i="3"/>
  <c r="M35" i="3" s="1"/>
  <c r="K35" i="3" l="1"/>
  <c r="H35" i="3"/>
  <c r="N35" i="3" l="1"/>
  <c r="C36" i="3"/>
  <c r="I36" i="3" l="1"/>
  <c r="D36" i="3"/>
  <c r="J36" i="3" l="1"/>
  <c r="E36" i="3"/>
  <c r="F36" i="3"/>
  <c r="L36" i="3" s="1"/>
  <c r="G36" i="3"/>
  <c r="M36" i="3" s="1"/>
  <c r="K36" i="3" l="1"/>
  <c r="H36" i="3"/>
  <c r="N36" i="3" l="1"/>
  <c r="C37" i="3"/>
  <c r="I37" i="3" l="1"/>
  <c r="D37" i="3"/>
  <c r="J37" i="3" l="1"/>
  <c r="E37" i="3"/>
  <c r="F37" i="3"/>
  <c r="L37" i="3" s="1"/>
  <c r="G37" i="3"/>
  <c r="M37" i="3" s="1"/>
  <c r="K37" i="3" l="1"/>
  <c r="H37" i="3"/>
  <c r="N37" i="3" l="1"/>
  <c r="C38" i="3"/>
  <c r="I38" i="3" l="1"/>
  <c r="D38" i="3"/>
  <c r="J38" i="3" l="1"/>
  <c r="E38" i="3"/>
  <c r="F38" i="3"/>
  <c r="L38" i="3" s="1"/>
  <c r="G38" i="3"/>
  <c r="M38" i="3" s="1"/>
  <c r="K38" i="3" l="1"/>
  <c r="H38" i="3"/>
  <c r="N38" i="3" l="1"/>
  <c r="C39" i="3"/>
  <c r="L5" i="3" s="1"/>
  <c r="P5" i="3" l="1"/>
  <c r="O5" i="3"/>
  <c r="Q5" i="3"/>
  <c r="I39" i="3"/>
  <c r="D39" i="3"/>
  <c r="L6" i="3" s="1"/>
  <c r="B44" i="3" l="1"/>
  <c r="Q15" i="3"/>
  <c r="O6" i="3"/>
  <c r="P6" i="3"/>
  <c r="Q6" i="3"/>
  <c r="J39" i="3"/>
  <c r="E39" i="3"/>
  <c r="L7" i="3" s="1"/>
  <c r="F39" i="3"/>
  <c r="G39" i="3"/>
  <c r="Q16" i="3" l="1"/>
  <c r="M39" i="3"/>
  <c r="L9" i="3"/>
  <c r="L39" i="3"/>
  <c r="L8" i="3"/>
  <c r="O7" i="3"/>
  <c r="P7" i="3"/>
  <c r="Q7" i="3"/>
  <c r="K39" i="3"/>
  <c r="H39" i="3"/>
  <c r="Q17" i="3" l="1"/>
  <c r="N39" i="3"/>
  <c r="L10" i="3"/>
  <c r="O8" i="3"/>
  <c r="P8" i="3"/>
  <c r="Q8" i="3"/>
  <c r="O9" i="3"/>
  <c r="P9" i="3"/>
  <c r="Q9" i="3"/>
  <c r="Q19" i="3" l="1"/>
  <c r="Q18" i="3"/>
  <c r="O10" i="3"/>
  <c r="P10" i="3"/>
  <c r="O11" i="3"/>
  <c r="Q11" i="3"/>
  <c r="Q10" i="3"/>
  <c r="Q20" i="3" l="1"/>
</calcChain>
</file>

<file path=xl/sharedStrings.xml><?xml version="1.0" encoding="utf-8"?>
<sst xmlns="http://schemas.openxmlformats.org/spreadsheetml/2006/main" count="324" uniqueCount="66">
  <si>
    <t>x=</t>
  </si>
  <si>
    <t>x</t>
  </si>
  <si>
    <t>y</t>
  </si>
  <si>
    <t>y0</t>
  </si>
  <si>
    <t>h1</t>
  </si>
  <si>
    <t>y1</t>
  </si>
  <si>
    <t>h2</t>
  </si>
  <si>
    <t>y2</t>
  </si>
  <si>
    <t>h3</t>
  </si>
  <si>
    <t>y3</t>
  </si>
  <si>
    <t>h4</t>
  </si>
  <si>
    <t>y4</t>
  </si>
  <si>
    <t>g0</t>
  </si>
  <si>
    <t>k</t>
  </si>
  <si>
    <t>ak</t>
  </si>
  <si>
    <t>bk</t>
  </si>
  <si>
    <t>ck</t>
  </si>
  <si>
    <t>dk</t>
  </si>
  <si>
    <t>g1</t>
  </si>
  <si>
    <t>g2</t>
  </si>
  <si>
    <t>g3</t>
  </si>
  <si>
    <t>g4</t>
  </si>
  <si>
    <t>Verificando valores:</t>
  </si>
  <si>
    <t>k=1</t>
  </si>
  <si>
    <t>s1(x)</t>
  </si>
  <si>
    <t>k=2</t>
  </si>
  <si>
    <t>s2(x)</t>
  </si>
  <si>
    <t>k=3</t>
  </si>
  <si>
    <t>s3(x)</t>
  </si>
  <si>
    <t>s4(x)</t>
  </si>
  <si>
    <t>Método de Gauss Seidel</t>
  </si>
  <si>
    <t>n</t>
  </si>
  <si>
    <t>erroAg1</t>
  </si>
  <si>
    <t>erroAg2</t>
  </si>
  <si>
    <t>erroAg3</t>
  </si>
  <si>
    <t>-</t>
  </si>
  <si>
    <t>Polinômios:</t>
  </si>
  <si>
    <t>S1</t>
  </si>
  <si>
    <t>S2</t>
  </si>
  <si>
    <t>S3</t>
  </si>
  <si>
    <t>S4</t>
  </si>
  <si>
    <t>polinomio final</t>
  </si>
  <si>
    <t>h5</t>
  </si>
  <si>
    <t>y5</t>
  </si>
  <si>
    <t>h6</t>
  </si>
  <si>
    <t>y6</t>
  </si>
  <si>
    <t>h7</t>
  </si>
  <si>
    <t>g5</t>
  </si>
  <si>
    <t>y7</t>
  </si>
  <si>
    <t>g6</t>
  </si>
  <si>
    <t>g7</t>
  </si>
  <si>
    <t>k=4</t>
  </si>
  <si>
    <t>k=5</t>
  </si>
  <si>
    <t>s5(x)</t>
  </si>
  <si>
    <t>k=6</t>
  </si>
  <si>
    <t>s6(x)</t>
  </si>
  <si>
    <t>s7(x)</t>
  </si>
  <si>
    <t>erroAg4</t>
  </si>
  <si>
    <t>erroAg5</t>
  </si>
  <si>
    <t>erroAg6</t>
  </si>
  <si>
    <t>S5</t>
  </si>
  <si>
    <t>S6</t>
  </si>
  <si>
    <t>S7</t>
  </si>
  <si>
    <t>Resultados de todos os polinomios finais</t>
  </si>
  <si>
    <t>Comparação Gráfica</t>
  </si>
  <si>
    <t>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</si>
</sst>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444444"/>
      <name val="Calibri"/>
      <charset val="1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0" fillId="2" borderId="5" xfId="0" applyFill="1" applyBorder="1"/>
    <xf numFmtId="0" fontId="0" fillId="3" borderId="3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0" xfId="0" applyFont="1"/>
    <xf numFmtId="0" fontId="0" fillId="7" borderId="8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8" xfId="0" applyFill="1" applyBorder="1" applyAlignment="1">
      <alignment horizontal="center" wrapText="1"/>
    </xf>
    <xf numFmtId="165" fontId="0" fillId="13" borderId="8" xfId="0" applyNumberFormat="1" applyFill="1" applyBorder="1" applyAlignment="1">
      <alignment horizontal="center"/>
    </xf>
    <xf numFmtId="165" fontId="0" fillId="14" borderId="8" xfId="0" applyNumberFormat="1" applyFill="1" applyBorder="1" applyAlignment="1">
      <alignment horizontal="center"/>
    </xf>
    <xf numFmtId="165" fontId="0" fillId="15" borderId="8" xfId="0" applyNumberFormat="1" applyFill="1" applyBorder="1" applyAlignment="1">
      <alignment horizontal="center"/>
    </xf>
    <xf numFmtId="165" fontId="0" fillId="16" borderId="9" xfId="0" applyNumberFormat="1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165" fontId="0" fillId="16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165" fontId="0" fillId="15" borderId="9" xfId="0" applyNumberForma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12" borderId="2" xfId="0" applyFill="1" applyBorder="1" applyAlignment="1">
      <alignment horizontal="center" wrapText="1"/>
    </xf>
    <xf numFmtId="0" fontId="0" fillId="3" borderId="5" xfId="0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Seção 1</a:t>
            </a:r>
          </a:p>
        </c:rich>
      </c:tx>
      <c:layout>
        <c:manualLayout>
          <c:xMode val="edge"/>
          <c:yMode val="edge"/>
          <c:x val="0.31021990579823261"/>
          <c:y val="2.5000000000000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Seção1!$F$44:$F$53</c:f>
              <c:numCache>
                <c:formatCode>0.00000</c:formatCode>
                <c:ptCount val="10"/>
                <c:pt idx="0">
                  <c:v>1.3</c:v>
                </c:pt>
                <c:pt idx="1">
                  <c:v>1.6000000000000003</c:v>
                </c:pt>
                <c:pt idx="2">
                  <c:v>1.7622073164501433</c:v>
                </c:pt>
                <c:pt idx="3">
                  <c:v>1.8357250662912314</c:v>
                </c:pt>
                <c:pt idx="4">
                  <c:v>1.916380282986704</c:v>
                </c:pt>
                <c:pt idx="5">
                  <c:v>2.1</c:v>
                </c:pt>
                <c:pt idx="6">
                  <c:v>2.4</c:v>
                </c:pt>
                <c:pt idx="7">
                  <c:v>2.5776938565125875</c:v>
                </c:pt>
                <c:pt idx="8">
                  <c:v>2.6221550852100699</c:v>
                </c:pt>
                <c:pt idx="9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5-408C-AC42-C067CE5A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490487"/>
        <c:axId val="1096487511"/>
      </c:lineChart>
      <c:catAx>
        <c:axId val="1096490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87511"/>
        <c:crosses val="autoZero"/>
        <c:auto val="1"/>
        <c:lblAlgn val="ctr"/>
        <c:lblOffset val="100"/>
        <c:noMultiLvlLbl val="0"/>
      </c:catAx>
      <c:valAx>
        <c:axId val="1096487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90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Seção 2</a:t>
            </a:r>
          </a:p>
        </c:rich>
      </c:tx>
      <c:layout>
        <c:manualLayout>
          <c:xMode val="edge"/>
          <c:yMode val="edge"/>
          <c:x val="0.4237845454645699"/>
          <c:y val="3.0555576748318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'Seção 2'!$I$44:$I$90</c:f>
              <c:numCache>
                <c:formatCode>0.00000</c:formatCode>
                <c:ptCount val="47"/>
                <c:pt idx="0">
                  <c:v>2.4</c:v>
                </c:pt>
                <c:pt idx="1">
                  <c:v>0.89999999999999969</c:v>
                </c:pt>
                <c:pt idx="2">
                  <c:v>-0.11983736581065646</c:v>
                </c:pt>
                <c:pt idx="3">
                  <c:v>-0.64936739831634882</c:v>
                </c:pt>
                <c:pt idx="4">
                  <c:v>-0.79594988148078194</c:v>
                </c:pt>
                <c:pt idx="5">
                  <c:v>-0.66694459926766014</c:v>
                </c:pt>
                <c:pt idx="6">
                  <c:v>-0.3697113356406872</c:v>
                </c:pt>
                <c:pt idx="7">
                  <c:v>-1.1609874563565603E-2</c:v>
                </c:pt>
                <c:pt idx="8">
                  <c:v>0.29999999999999949</c:v>
                </c:pt>
                <c:pt idx="9">
                  <c:v>0.48177808742316924</c:v>
                </c:pt>
                <c:pt idx="10">
                  <c:v>0.54646252165586928</c:v>
                </c:pt>
                <c:pt idx="11">
                  <c:v>0.53081101998489078</c:v>
                </c:pt>
                <c:pt idx="12">
                  <c:v>0.47158129969702411</c:v>
                </c:pt>
                <c:pt idx="13">
                  <c:v>0.40553107807905964</c:v>
                </c:pt>
                <c:pt idx="14">
                  <c:v>0.36941807241778818</c:v>
                </c:pt>
                <c:pt idx="15">
                  <c:v>0.39999999999999991</c:v>
                </c:pt>
                <c:pt idx="16">
                  <c:v>0.52331574823121563</c:v>
                </c:pt>
                <c:pt idx="17">
                  <c:v>0.72252888466976462</c:v>
                </c:pt>
                <c:pt idx="18">
                  <c:v>0.97008414699270573</c:v>
                </c:pt>
                <c:pt idx="19">
                  <c:v>1.2384262728770983</c:v>
                </c:pt>
                <c:pt idx="20">
                  <c:v>1.5</c:v>
                </c:pt>
                <c:pt idx="21">
                  <c:v>1.7324408941681559</c:v>
                </c:pt>
                <c:pt idx="22">
                  <c:v>1.9341478338830576</c:v>
                </c:pt>
                <c:pt idx="23">
                  <c:v>2.1087105257758814</c:v>
                </c:pt>
                <c:pt idx="24">
                  <c:v>2.2597186764778034</c:v>
                </c:pt>
                <c:pt idx="25">
                  <c:v>2.3907619926199994</c:v>
                </c:pt>
                <c:pt idx="26">
                  <c:v>2.5054301808336472</c:v>
                </c:pt>
                <c:pt idx="27">
                  <c:v>2.6073129477499224</c:v>
                </c:pt>
                <c:pt idx="28">
                  <c:v>2.7</c:v>
                </c:pt>
                <c:pt idx="29">
                  <c:v>2.786470202550424</c:v>
                </c:pt>
                <c:pt idx="30">
                  <c:v>2.8672590536480795</c:v>
                </c:pt>
                <c:pt idx="31">
                  <c:v>2.9422912098752207</c:v>
                </c:pt>
                <c:pt idx="32">
                  <c:v>3.0114913278140985</c:v>
                </c:pt>
                <c:pt idx="33">
                  <c:v>3.0747840640469666</c:v>
                </c:pt>
                <c:pt idx="34">
                  <c:v>3.1320940751560777</c:v>
                </c:pt>
                <c:pt idx="35">
                  <c:v>3.1833460177236836</c:v>
                </c:pt>
                <c:pt idx="36">
                  <c:v>3.2284645483320382</c:v>
                </c:pt>
                <c:pt idx="37">
                  <c:v>3.2673743235633887</c:v>
                </c:pt>
                <c:pt idx="38">
                  <c:v>3.2999999999999972</c:v>
                </c:pt>
                <c:pt idx="39">
                  <c:v>3.3264112798398315</c:v>
                </c:pt>
                <c:pt idx="40">
                  <c:v>3.3472580477437281</c:v>
                </c:pt>
                <c:pt idx="41">
                  <c:v>3.363335233988257</c:v>
                </c:pt>
                <c:pt idx="42">
                  <c:v>3.3754377688499764</c:v>
                </c:pt>
                <c:pt idx="43">
                  <c:v>3.3843605826054484</c:v>
                </c:pt>
                <c:pt idx="44">
                  <c:v>3.3908986055312353</c:v>
                </c:pt>
                <c:pt idx="45">
                  <c:v>3.3958467679038984</c:v>
                </c:pt>
                <c:pt idx="46">
                  <c:v>3.3999999999999995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D-474B-B933-C6340AC5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804856"/>
        <c:axId val="2127808328"/>
      </c:lineChart>
      <c:catAx>
        <c:axId val="2127804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08328"/>
        <c:crosses val="autoZero"/>
        <c:auto val="1"/>
        <c:lblAlgn val="ctr"/>
        <c:lblOffset val="100"/>
        <c:noMultiLvlLbl val="0"/>
      </c:catAx>
      <c:valAx>
        <c:axId val="212780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0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Seção 3</a:t>
            </a:r>
          </a:p>
        </c:rich>
      </c:tx>
      <c:layout>
        <c:manualLayout>
          <c:xMode val="edge"/>
          <c:yMode val="edge"/>
          <c:x val="0.3621179932388212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'Seção 3'!$F$44:$F$60</c:f>
              <c:numCache>
                <c:formatCode>0.00000</c:formatCode>
                <c:ptCount val="17"/>
                <c:pt idx="0">
                  <c:v>4.0999999999999996</c:v>
                </c:pt>
                <c:pt idx="1">
                  <c:v>4.3131167757504292</c:v>
                </c:pt>
                <c:pt idx="2">
                  <c:v>4.5109868412006877</c:v>
                </c:pt>
                <c:pt idx="3">
                  <c:v>4.6783634860506016</c:v>
                </c:pt>
                <c:pt idx="4">
                  <c:v>4.8</c:v>
                </c:pt>
                <c:pt idx="5">
                  <c:v>4.8665213811093846</c:v>
                </c:pt>
                <c:pt idx="6">
                  <c:v>4.8920394732947408</c:v>
                </c:pt>
                <c:pt idx="7">
                  <c:v>4.8965378288327264</c:v>
                </c:pt>
                <c:pt idx="8">
                  <c:v>4.9000000000000004</c:v>
                </c:pt>
                <c:pt idx="9">
                  <c:v>4.9160000004893503</c:v>
                </c:pt>
                <c:pt idx="10">
                  <c:v>4.9324736848093371</c:v>
                </c:pt>
                <c:pt idx="11">
                  <c:v>4.9309473688846479</c:v>
                </c:pt>
                <c:pt idx="12">
                  <c:v>4.8929473686399723</c:v>
                </c:pt>
                <c:pt idx="13">
                  <c:v>4.8</c:v>
                </c:pt>
                <c:pt idx="14">
                  <c:v>4.6407894735947828</c:v>
                </c:pt>
                <c:pt idx="15">
                  <c:v>4.4326315788758475</c:v>
                </c:pt>
                <c:pt idx="16">
                  <c:v>4.2000000000000233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8-4E8B-BBAB-AB61F8CB9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805688"/>
        <c:axId val="829806184"/>
      </c:lineChart>
      <c:catAx>
        <c:axId val="829805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06184"/>
        <c:crosses val="autoZero"/>
        <c:auto val="1"/>
        <c:lblAlgn val="ctr"/>
        <c:lblOffset val="100"/>
        <c:noMultiLvlLbl val="0"/>
      </c:catAx>
      <c:valAx>
        <c:axId val="8298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Seção 4</a:t>
            </a:r>
          </a:p>
        </c:rich>
      </c:tx>
      <c:layout>
        <c:manualLayout>
          <c:xMode val="edge"/>
          <c:yMode val="edge"/>
          <c:x val="0.36366779832156382"/>
          <c:y val="2.5000000000000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'Seção 4'!$F$44:$F$61</c:f>
              <c:numCache>
                <c:formatCode>0.00000</c:formatCode>
                <c:ptCount val="18"/>
                <c:pt idx="0">
                  <c:v>3.8</c:v>
                </c:pt>
                <c:pt idx="1">
                  <c:v>3.9288640319301402</c:v>
                </c:pt>
                <c:pt idx="2">
                  <c:v>4.0523343455833007</c:v>
                </c:pt>
                <c:pt idx="3">
                  <c:v>4.1650172226824953</c:v>
                </c:pt>
                <c:pt idx="4">
                  <c:v>4.2615189449507449</c:v>
                </c:pt>
                <c:pt idx="5">
                  <c:v>4.336445794111067</c:v>
                </c:pt>
                <c:pt idx="6">
                  <c:v>4.3844040518864791</c:v>
                </c:pt>
                <c:pt idx="7">
                  <c:v>4.4000000000000004</c:v>
                </c:pt>
                <c:pt idx="8">
                  <c:v>4.3820448210726406</c:v>
                </c:pt>
                <c:pt idx="9">
                  <c:v>4.3461693025406749</c:v>
                </c:pt>
                <c:pt idx="10">
                  <c:v>4.3122091327383725</c:v>
                </c:pt>
                <c:pt idx="11">
                  <c:v>4.3</c:v>
                </c:pt>
                <c:pt idx="12">
                  <c:v>4.3185540479711708</c:v>
                </c:pt>
                <c:pt idx="13">
                  <c:v>4.3335892413135131</c:v>
                </c:pt>
                <c:pt idx="14">
                  <c:v>4.3</c:v>
                </c:pt>
                <c:pt idx="15">
                  <c:v>4.1854055637127265</c:v>
                </c:pt>
                <c:pt idx="16">
                  <c:v>4.0083244509701901</c:v>
                </c:pt>
                <c:pt idx="17">
                  <c:v>3.8000000000000225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9-4B4B-9C8E-793A2EB7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801544"/>
        <c:axId val="1249811960"/>
      </c:lineChart>
      <c:catAx>
        <c:axId val="124980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811960"/>
        <c:crosses val="autoZero"/>
        <c:auto val="1"/>
        <c:lblAlgn val="ctr"/>
        <c:lblOffset val="100"/>
        <c:noMultiLvlLbl val="0"/>
      </c:catAx>
      <c:valAx>
        <c:axId val="12498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80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Seção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'Seção 5'!$I$44:$I$138</c:f>
              <c:numCache>
                <c:formatCode>0.00000</c:formatCode>
                <c:ptCount val="95"/>
                <c:pt idx="0">
                  <c:v>3.7</c:v>
                </c:pt>
                <c:pt idx="1">
                  <c:v>3.7599334029867473</c:v>
                </c:pt>
                <c:pt idx="2">
                  <c:v>3.8197785090580578</c:v>
                </c:pt>
                <c:pt idx="3">
                  <c:v>3.8794470212984917</c:v>
                </c:pt>
                <c:pt idx="4">
                  <c:v>3.9388506427926124</c:v>
                </c:pt>
                <c:pt idx="5">
                  <c:v>3.9979010766249816</c:v>
                </c:pt>
                <c:pt idx="6">
                  <c:v>4.0565100258801623</c:v>
                </c:pt>
                <c:pt idx="7">
                  <c:v>4.1145891936427184</c:v>
                </c:pt>
                <c:pt idx="8">
                  <c:v>4.1720502829972084</c:v>
                </c:pt>
                <c:pt idx="9">
                  <c:v>4.2288049970281962</c:v>
                </c:pt>
                <c:pt idx="10">
                  <c:v>4.2847650388202441</c:v>
                </c:pt>
                <c:pt idx="11">
                  <c:v>4.3398421114579149</c:v>
                </c:pt>
                <c:pt idx="12">
                  <c:v>4.3939479180257708</c:v>
                </c:pt>
                <c:pt idx="13">
                  <c:v>4.446994161608373</c:v>
                </c:pt>
                <c:pt idx="14">
                  <c:v>4.4988925452902846</c:v>
                </c:pt>
                <c:pt idx="15">
                  <c:v>4.5495547721560676</c:v>
                </c:pt>
                <c:pt idx="16">
                  <c:v>4.5988925452902842</c:v>
                </c:pt>
                <c:pt idx="17">
                  <c:v>4.6468175677774983</c:v>
                </c:pt>
                <c:pt idx="18">
                  <c:v>4.6932415427022685</c:v>
                </c:pt>
                <c:pt idx="19">
                  <c:v>4.7380761731491603</c:v>
                </c:pt>
                <c:pt idx="20">
                  <c:v>4.7812331622027342</c:v>
                </c:pt>
                <c:pt idx="21">
                  <c:v>4.8226242129475523</c:v>
                </c:pt>
                <c:pt idx="22">
                  <c:v>4.8621610284681793</c:v>
                </c:pt>
                <c:pt idx="23">
                  <c:v>4.8997553118491748</c:v>
                </c:pt>
                <c:pt idx="24">
                  <c:v>4.9353187661751017</c:v>
                </c:pt>
                <c:pt idx="25">
                  <c:v>4.968763094530523</c:v>
                </c:pt>
                <c:pt idx="26">
                  <c:v>5</c:v>
                </c:pt>
                <c:pt idx="27">
                  <c:v>5.0289536510955894</c:v>
                </c:pt>
                <c:pt idx="28">
                  <c:v>5.0555980726448073</c:v>
                </c:pt>
                <c:pt idx="29">
                  <c:v>5.0799197549026616</c:v>
                </c:pt>
                <c:pt idx="30">
                  <c:v>5.1019051881241628</c:v>
                </c:pt>
                <c:pt idx="31">
                  <c:v>5.1215408625643208</c:v>
                </c:pt>
                <c:pt idx="32">
                  <c:v>5.1388132684781453</c:v>
                </c:pt>
                <c:pt idx="33">
                  <c:v>5.1537088961206452</c:v>
                </c:pt>
                <c:pt idx="34">
                  <c:v>5.1662142357468293</c:v>
                </c:pt>
                <c:pt idx="35">
                  <c:v>5.176315777611709</c:v>
                </c:pt>
                <c:pt idx="36">
                  <c:v>5.1840000119702916</c:v>
                </c:pt>
                <c:pt idx="37">
                  <c:v>5.1892534290775885</c:v>
                </c:pt>
                <c:pt idx="38">
                  <c:v>5.1920625191886085</c:v>
                </c:pt>
                <c:pt idx="39">
                  <c:v>5.1924137725583615</c:v>
                </c:pt>
                <c:pt idx="40">
                  <c:v>5.1902936794418562</c:v>
                </c:pt>
                <c:pt idx="41">
                  <c:v>5.1856887300941024</c:v>
                </c:pt>
                <c:pt idx="42">
                  <c:v>5.1785854147701098</c:v>
                </c:pt>
                <c:pt idx="43">
                  <c:v>5.1689702237248873</c:v>
                </c:pt>
                <c:pt idx="44">
                  <c:v>5.1568296472134456</c:v>
                </c:pt>
                <c:pt idx="45">
                  <c:v>5.1421501754907943</c:v>
                </c:pt>
                <c:pt idx="46">
                  <c:v>5.1249182988119415</c:v>
                </c:pt>
                <c:pt idx="47">
                  <c:v>5.1051205074318977</c:v>
                </c:pt>
                <c:pt idx="48">
                  <c:v>5.0827432916056718</c:v>
                </c:pt>
                <c:pt idx="49">
                  <c:v>5.0577731415882736</c:v>
                </c:pt>
                <c:pt idx="50">
                  <c:v>5.0301965476347137</c:v>
                </c:pt>
                <c:pt idx="51">
                  <c:v>5</c:v>
                </c:pt>
                <c:pt idx="52">
                  <c:v>4.9671684567545045</c:v>
                </c:pt>
                <c:pt idx="53">
                  <c:v>4.9316807497035109</c:v>
                </c:pt>
                <c:pt idx="54">
                  <c:v>4.8935141784676626</c:v>
                </c:pt>
                <c:pt idx="55">
                  <c:v>4.8526460426676046</c:v>
                </c:pt>
                <c:pt idx="56">
                  <c:v>4.8090536419239829</c:v>
                </c:pt>
                <c:pt idx="57">
                  <c:v>4.762714275857439</c:v>
                </c:pt>
                <c:pt idx="58">
                  <c:v>4.7136052440886216</c:v>
                </c:pt>
                <c:pt idx="59">
                  <c:v>4.661703846238173</c:v>
                </c:pt>
                <c:pt idx="60">
                  <c:v>4.6069873819267375</c:v>
                </c:pt>
                <c:pt idx="61">
                  <c:v>4.5494331507749628</c:v>
                </c:pt>
                <c:pt idx="62">
                  <c:v>4.4890184524034895</c:v>
                </c:pt>
                <c:pt idx="63">
                  <c:v>4.4257205864329672</c:v>
                </c:pt>
                <c:pt idx="64">
                  <c:v>4.3595168524840346</c:v>
                </c:pt>
                <c:pt idx="65">
                  <c:v>4.2903845501773397</c:v>
                </c:pt>
                <c:pt idx="66">
                  <c:v>4.21830097913353</c:v>
                </c:pt>
                <c:pt idx="67">
                  <c:v>4.1432434389732444</c:v>
                </c:pt>
                <c:pt idx="68">
                  <c:v>4.0651892293171334</c:v>
                </c:pt>
                <c:pt idx="69">
                  <c:v>3.9841156497858363</c:v>
                </c:pt>
                <c:pt idx="70">
                  <c:v>3.9</c:v>
                </c:pt>
                <c:pt idx="71">
                  <c:v>3.812679989820956</c:v>
                </c:pt>
                <c:pt idx="72">
                  <c:v>3.7214349695960909</c:v>
                </c:pt>
                <c:pt idx="73">
                  <c:v>3.625404699913489</c:v>
                </c:pt>
                <c:pt idx="74">
                  <c:v>3.5237289413612194</c:v>
                </c:pt>
                <c:pt idx="75">
                  <c:v>3.415547454527363</c:v>
                </c:pt>
                <c:pt idx="76">
                  <c:v>3.3</c:v>
                </c:pt>
                <c:pt idx="77">
                  <c:v>3.1775973728488056</c:v>
                </c:pt>
                <c:pt idx="78">
                  <c:v>3.0543345062918581</c:v>
                </c:pt>
                <c:pt idx="79">
                  <c:v>2.9375773680288244</c:v>
                </c:pt>
                <c:pt idx="80">
                  <c:v>2.8346919257593859</c:v>
                </c:pt>
                <c:pt idx="81">
                  <c:v>2.7530441471832212</c:v>
                </c:pt>
                <c:pt idx="82">
                  <c:v>2.7</c:v>
                </c:pt>
                <c:pt idx="83">
                  <c:v>2.6795987705054278</c:v>
                </c:pt>
                <c:pt idx="84">
                  <c:v>2.6825730192544506</c:v>
                </c:pt>
                <c:pt idx="85">
                  <c:v>2.6963286253980421</c:v>
                </c:pt>
                <c:pt idx="86">
                  <c:v>2.7082714680871742</c:v>
                </c:pt>
                <c:pt idx="87">
                  <c:v>2.7058074264728198</c:v>
                </c:pt>
                <c:pt idx="88">
                  <c:v>2.6763423797059533</c:v>
                </c:pt>
                <c:pt idx="89">
                  <c:v>2.607282206937545</c:v>
                </c:pt>
                <c:pt idx="90">
                  <c:v>2.486032787318567</c:v>
                </c:pt>
                <c:pt idx="91">
                  <c:v>2.2999999999999998</c:v>
                </c:pt>
                <c:pt idx="92">
                  <c:v>2.0429874936381198</c:v>
                </c:pt>
                <c:pt idx="93">
                  <c:v>1.7343899949105026</c:v>
                </c:pt>
                <c:pt idx="94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6-468A-8555-2924E7E41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077720"/>
        <c:axId val="467078712"/>
      </c:lineChart>
      <c:catAx>
        <c:axId val="467077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78712"/>
        <c:crosses val="autoZero"/>
        <c:auto val="1"/>
        <c:lblAlgn val="ctr"/>
        <c:lblOffset val="100"/>
        <c:noMultiLvlLbl val="0"/>
      </c:catAx>
      <c:valAx>
        <c:axId val="46707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7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Gráfico!$B$2:$B$188</c:f>
              <c:numCache>
                <c:formatCode>General</c:formatCode>
                <c:ptCount val="187"/>
                <c:pt idx="0">
                  <c:v>1.3</c:v>
                </c:pt>
                <c:pt idx="1">
                  <c:v>1.6</c:v>
                </c:pt>
                <c:pt idx="2">
                  <c:v>1.7622100000000001</c:v>
                </c:pt>
                <c:pt idx="3">
                  <c:v>1.8357300000000001</c:v>
                </c:pt>
                <c:pt idx="4">
                  <c:v>1.91638</c:v>
                </c:pt>
                <c:pt idx="5">
                  <c:v>2.1</c:v>
                </c:pt>
                <c:pt idx="6">
                  <c:v>2.4</c:v>
                </c:pt>
                <c:pt idx="7">
                  <c:v>2.57769</c:v>
                </c:pt>
                <c:pt idx="8">
                  <c:v>2.62216</c:v>
                </c:pt>
                <c:pt idx="9">
                  <c:v>2.6</c:v>
                </c:pt>
                <c:pt idx="10">
                  <c:v>2.4</c:v>
                </c:pt>
                <c:pt idx="11">
                  <c:v>0.9</c:v>
                </c:pt>
                <c:pt idx="12">
                  <c:v>-0.11984</c:v>
                </c:pt>
                <c:pt idx="13">
                  <c:v>-0.64937</c:v>
                </c:pt>
                <c:pt idx="14">
                  <c:v>-0.79595000000000005</c:v>
                </c:pt>
                <c:pt idx="15">
                  <c:v>-0.66693999999999998</c:v>
                </c:pt>
                <c:pt idx="16">
                  <c:v>-0.36970999999999998</c:v>
                </c:pt>
                <c:pt idx="17">
                  <c:v>-1.1610000000000001E-2</c:v>
                </c:pt>
                <c:pt idx="18">
                  <c:v>0.3</c:v>
                </c:pt>
                <c:pt idx="19">
                  <c:v>0.48177999999999999</c:v>
                </c:pt>
                <c:pt idx="20">
                  <c:v>0.54645999999999995</c:v>
                </c:pt>
                <c:pt idx="21">
                  <c:v>0.53081</c:v>
                </c:pt>
                <c:pt idx="22">
                  <c:v>0.47158</c:v>
                </c:pt>
                <c:pt idx="23">
                  <c:v>0.40553</c:v>
                </c:pt>
                <c:pt idx="24">
                  <c:v>0.36942000000000003</c:v>
                </c:pt>
                <c:pt idx="25">
                  <c:v>0.4</c:v>
                </c:pt>
                <c:pt idx="26">
                  <c:v>0.52332000000000001</c:v>
                </c:pt>
                <c:pt idx="27">
                  <c:v>0.72253000000000001</c:v>
                </c:pt>
                <c:pt idx="28">
                  <c:v>0.97008000000000005</c:v>
                </c:pt>
                <c:pt idx="29">
                  <c:v>1.2384299999999999</c:v>
                </c:pt>
                <c:pt idx="30">
                  <c:v>1.5</c:v>
                </c:pt>
                <c:pt idx="31">
                  <c:v>1.73244</c:v>
                </c:pt>
                <c:pt idx="32">
                  <c:v>1.93415</c:v>
                </c:pt>
                <c:pt idx="33">
                  <c:v>2.1087099999999999</c:v>
                </c:pt>
                <c:pt idx="34">
                  <c:v>2.2597200000000002</c:v>
                </c:pt>
                <c:pt idx="35">
                  <c:v>2.3907600000000002</c:v>
                </c:pt>
                <c:pt idx="36">
                  <c:v>2.50543</c:v>
                </c:pt>
                <c:pt idx="37">
                  <c:v>2.60731</c:v>
                </c:pt>
                <c:pt idx="38">
                  <c:v>2.7</c:v>
                </c:pt>
                <c:pt idx="39">
                  <c:v>2.78647</c:v>
                </c:pt>
                <c:pt idx="40">
                  <c:v>2.8672599999999999</c:v>
                </c:pt>
                <c:pt idx="41">
                  <c:v>2.9422899999999998</c:v>
                </c:pt>
                <c:pt idx="42">
                  <c:v>3.0114899999999998</c:v>
                </c:pt>
                <c:pt idx="43">
                  <c:v>3.0747800000000001</c:v>
                </c:pt>
                <c:pt idx="44">
                  <c:v>3.1320899999999998</c:v>
                </c:pt>
                <c:pt idx="45">
                  <c:v>3.1833499999999999</c:v>
                </c:pt>
                <c:pt idx="46">
                  <c:v>3.2284600000000001</c:v>
                </c:pt>
                <c:pt idx="47">
                  <c:v>3.2673700000000001</c:v>
                </c:pt>
                <c:pt idx="48">
                  <c:v>3.3</c:v>
                </c:pt>
                <c:pt idx="49">
                  <c:v>3.3264100000000001</c:v>
                </c:pt>
                <c:pt idx="50">
                  <c:v>3.3472599999999999</c:v>
                </c:pt>
                <c:pt idx="51">
                  <c:v>3.36334</c:v>
                </c:pt>
                <c:pt idx="52">
                  <c:v>3.3754400000000002</c:v>
                </c:pt>
                <c:pt idx="53">
                  <c:v>3.38436</c:v>
                </c:pt>
                <c:pt idx="54">
                  <c:v>3.3908999999999998</c:v>
                </c:pt>
                <c:pt idx="55">
                  <c:v>3.3958499999999998</c:v>
                </c:pt>
                <c:pt idx="56">
                  <c:v>3.4</c:v>
                </c:pt>
                <c:pt idx="57" formatCode="0.00000">
                  <c:v>4.0999999999999996</c:v>
                </c:pt>
                <c:pt idx="58" formatCode="0.00000">
                  <c:v>4.3131199999999996</c:v>
                </c:pt>
                <c:pt idx="59" formatCode="0.00000">
                  <c:v>4.5109899999999996</c:v>
                </c:pt>
                <c:pt idx="60" formatCode="0.00000">
                  <c:v>4.6783599999999996</c:v>
                </c:pt>
                <c:pt idx="61" formatCode="0.00000">
                  <c:v>4.8</c:v>
                </c:pt>
                <c:pt idx="62" formatCode="0.00000">
                  <c:v>4.8665200000000004</c:v>
                </c:pt>
                <c:pt idx="63" formatCode="0.00000">
                  <c:v>4.8920399999999997</c:v>
                </c:pt>
                <c:pt idx="64" formatCode="0.00000">
                  <c:v>4.8965399999999999</c:v>
                </c:pt>
                <c:pt idx="65" formatCode="0.00000">
                  <c:v>4.9000000000000004</c:v>
                </c:pt>
                <c:pt idx="66" formatCode="0.00000">
                  <c:v>4.9160000000000004</c:v>
                </c:pt>
                <c:pt idx="67" formatCode="0.00000">
                  <c:v>4.9324700000000004</c:v>
                </c:pt>
                <c:pt idx="68" formatCode="0.00000">
                  <c:v>4.9309500000000002</c:v>
                </c:pt>
                <c:pt idx="69" formatCode="0.00000">
                  <c:v>4.8929499999999999</c:v>
                </c:pt>
                <c:pt idx="70" formatCode="0.00000">
                  <c:v>4.8</c:v>
                </c:pt>
                <c:pt idx="71" formatCode="0.00000">
                  <c:v>4.64079</c:v>
                </c:pt>
                <c:pt idx="72" formatCode="0.00000">
                  <c:v>4.4326299999999996</c:v>
                </c:pt>
                <c:pt idx="73" formatCode="0.00000">
                  <c:v>4.2</c:v>
                </c:pt>
                <c:pt idx="74">
                  <c:v>3.8</c:v>
                </c:pt>
                <c:pt idx="75">
                  <c:v>3.9288599999999998</c:v>
                </c:pt>
                <c:pt idx="76">
                  <c:v>4.0523300000000004</c:v>
                </c:pt>
                <c:pt idx="77">
                  <c:v>4.1650200000000002</c:v>
                </c:pt>
                <c:pt idx="78">
                  <c:v>4.26152</c:v>
                </c:pt>
                <c:pt idx="79">
                  <c:v>4.3364500000000001</c:v>
                </c:pt>
                <c:pt idx="80">
                  <c:v>4.3844000000000003</c:v>
                </c:pt>
                <c:pt idx="81">
                  <c:v>4.4000000000000004</c:v>
                </c:pt>
                <c:pt idx="82">
                  <c:v>4.3820399999999999</c:v>
                </c:pt>
                <c:pt idx="83">
                  <c:v>4.3461699999999999</c:v>
                </c:pt>
                <c:pt idx="84">
                  <c:v>4.3122100000000003</c:v>
                </c:pt>
                <c:pt idx="85">
                  <c:v>4.3</c:v>
                </c:pt>
                <c:pt idx="86">
                  <c:v>4.3185500000000001</c:v>
                </c:pt>
                <c:pt idx="87">
                  <c:v>4.3335900000000001</c:v>
                </c:pt>
                <c:pt idx="88">
                  <c:v>4.3</c:v>
                </c:pt>
                <c:pt idx="89">
                  <c:v>4.1854100000000001</c:v>
                </c:pt>
                <c:pt idx="90">
                  <c:v>4.0083200000000003</c:v>
                </c:pt>
                <c:pt idx="91">
                  <c:v>3.8</c:v>
                </c:pt>
                <c:pt idx="92">
                  <c:v>3.7</c:v>
                </c:pt>
                <c:pt idx="93">
                  <c:v>3.7599300000000002</c:v>
                </c:pt>
                <c:pt idx="94">
                  <c:v>3.8197800000000002</c:v>
                </c:pt>
                <c:pt idx="95">
                  <c:v>3.8794499999999998</c:v>
                </c:pt>
                <c:pt idx="96">
                  <c:v>3.93885</c:v>
                </c:pt>
                <c:pt idx="97">
                  <c:v>3.9979</c:v>
                </c:pt>
                <c:pt idx="98">
                  <c:v>4.0565100000000003</c:v>
                </c:pt>
                <c:pt idx="99">
                  <c:v>4.1145899999999997</c:v>
                </c:pt>
                <c:pt idx="100">
                  <c:v>4.1720499999999996</c:v>
                </c:pt>
                <c:pt idx="101">
                  <c:v>4.2287999999999997</c:v>
                </c:pt>
                <c:pt idx="102">
                  <c:v>4.28477</c:v>
                </c:pt>
                <c:pt idx="103">
                  <c:v>4.3398399999999997</c:v>
                </c:pt>
                <c:pt idx="104">
                  <c:v>4.3939500000000002</c:v>
                </c:pt>
                <c:pt idx="105">
                  <c:v>4.4469900000000004</c:v>
                </c:pt>
                <c:pt idx="106">
                  <c:v>4.4988900000000003</c:v>
                </c:pt>
                <c:pt idx="107">
                  <c:v>4.54955</c:v>
                </c:pt>
                <c:pt idx="108">
                  <c:v>4.5988899999999999</c:v>
                </c:pt>
                <c:pt idx="109">
                  <c:v>4.64682</c:v>
                </c:pt>
                <c:pt idx="110">
                  <c:v>4.6932400000000003</c:v>
                </c:pt>
                <c:pt idx="111">
                  <c:v>4.7380800000000001</c:v>
                </c:pt>
                <c:pt idx="112">
                  <c:v>4.7812299999999999</c:v>
                </c:pt>
                <c:pt idx="113">
                  <c:v>4.8226199999999997</c:v>
                </c:pt>
                <c:pt idx="114">
                  <c:v>4.8621600000000003</c:v>
                </c:pt>
                <c:pt idx="115">
                  <c:v>4.8997599999999997</c:v>
                </c:pt>
                <c:pt idx="116">
                  <c:v>4.9353199999999999</c:v>
                </c:pt>
                <c:pt idx="117">
                  <c:v>4.9687599999999996</c:v>
                </c:pt>
                <c:pt idx="118">
                  <c:v>5</c:v>
                </c:pt>
                <c:pt idx="119">
                  <c:v>5.02895</c:v>
                </c:pt>
                <c:pt idx="120">
                  <c:v>5.0556000000000001</c:v>
                </c:pt>
                <c:pt idx="121">
                  <c:v>5.0799200000000004</c:v>
                </c:pt>
                <c:pt idx="122">
                  <c:v>5.1019100000000002</c:v>
                </c:pt>
                <c:pt idx="123">
                  <c:v>5.1215400000000004</c:v>
                </c:pt>
                <c:pt idx="124">
                  <c:v>5.1388100000000003</c:v>
                </c:pt>
                <c:pt idx="125">
                  <c:v>5.1537100000000002</c:v>
                </c:pt>
                <c:pt idx="126">
                  <c:v>5.1662100000000004</c:v>
                </c:pt>
                <c:pt idx="127">
                  <c:v>5.1763199999999996</c:v>
                </c:pt>
                <c:pt idx="128">
                  <c:v>5.1840000000000002</c:v>
                </c:pt>
                <c:pt idx="129">
                  <c:v>5.1892500000000004</c:v>
                </c:pt>
                <c:pt idx="130">
                  <c:v>5.1920599999999997</c:v>
                </c:pt>
                <c:pt idx="131">
                  <c:v>5.1924099999999997</c:v>
                </c:pt>
                <c:pt idx="132">
                  <c:v>5.1902900000000001</c:v>
                </c:pt>
                <c:pt idx="133">
                  <c:v>5.1856900000000001</c:v>
                </c:pt>
                <c:pt idx="134">
                  <c:v>5.1785899999999998</c:v>
                </c:pt>
                <c:pt idx="135">
                  <c:v>5.1689699999999998</c:v>
                </c:pt>
                <c:pt idx="136">
                  <c:v>5.1568300000000002</c:v>
                </c:pt>
                <c:pt idx="137">
                  <c:v>5.14215</c:v>
                </c:pt>
                <c:pt idx="138">
                  <c:v>5.1249200000000004</c:v>
                </c:pt>
                <c:pt idx="139">
                  <c:v>5.1051200000000003</c:v>
                </c:pt>
                <c:pt idx="140">
                  <c:v>5.0827400000000003</c:v>
                </c:pt>
                <c:pt idx="141">
                  <c:v>5.0577699999999997</c:v>
                </c:pt>
                <c:pt idx="142">
                  <c:v>5.0301999999999998</c:v>
                </c:pt>
                <c:pt idx="143">
                  <c:v>5</c:v>
                </c:pt>
                <c:pt idx="144">
                  <c:v>4.9671700000000003</c:v>
                </c:pt>
                <c:pt idx="145">
                  <c:v>4.9316800000000001</c:v>
                </c:pt>
                <c:pt idx="146">
                  <c:v>4.89351</c:v>
                </c:pt>
                <c:pt idx="147">
                  <c:v>4.8526499999999997</c:v>
                </c:pt>
                <c:pt idx="148">
                  <c:v>4.80905</c:v>
                </c:pt>
                <c:pt idx="149">
                  <c:v>4.7627100000000002</c:v>
                </c:pt>
                <c:pt idx="150">
                  <c:v>4.7136100000000001</c:v>
                </c:pt>
                <c:pt idx="151">
                  <c:v>4.6616999999999997</c:v>
                </c:pt>
                <c:pt idx="152">
                  <c:v>4.6069899999999997</c:v>
                </c:pt>
                <c:pt idx="153">
                  <c:v>4.5494300000000001</c:v>
                </c:pt>
                <c:pt idx="154">
                  <c:v>4.48902</c:v>
                </c:pt>
                <c:pt idx="155">
                  <c:v>4.4257200000000001</c:v>
                </c:pt>
                <c:pt idx="156">
                  <c:v>4.3595199999999998</c:v>
                </c:pt>
                <c:pt idx="157">
                  <c:v>4.2903799999999999</c:v>
                </c:pt>
                <c:pt idx="158">
                  <c:v>4.2183000000000002</c:v>
                </c:pt>
                <c:pt idx="159">
                  <c:v>4.1432399999999996</c:v>
                </c:pt>
                <c:pt idx="160">
                  <c:v>4.0651900000000003</c:v>
                </c:pt>
                <c:pt idx="161">
                  <c:v>3.9841199999999999</c:v>
                </c:pt>
                <c:pt idx="162">
                  <c:v>3.9</c:v>
                </c:pt>
                <c:pt idx="163">
                  <c:v>3.8126799999999998</c:v>
                </c:pt>
                <c:pt idx="164">
                  <c:v>3.7214299999999998</c:v>
                </c:pt>
                <c:pt idx="165">
                  <c:v>3.6254</c:v>
                </c:pt>
                <c:pt idx="166">
                  <c:v>3.52373</c:v>
                </c:pt>
                <c:pt idx="167">
                  <c:v>3.4155500000000001</c:v>
                </c:pt>
                <c:pt idx="168">
                  <c:v>3.3</c:v>
                </c:pt>
                <c:pt idx="169">
                  <c:v>3.1776</c:v>
                </c:pt>
                <c:pt idx="170">
                  <c:v>3.0543300000000002</c:v>
                </c:pt>
                <c:pt idx="171">
                  <c:v>2.9375800000000001</c:v>
                </c:pt>
                <c:pt idx="172">
                  <c:v>2.8346900000000002</c:v>
                </c:pt>
                <c:pt idx="173">
                  <c:v>2.7530399999999999</c:v>
                </c:pt>
                <c:pt idx="174">
                  <c:v>2.7</c:v>
                </c:pt>
                <c:pt idx="175">
                  <c:v>2.6796000000000002</c:v>
                </c:pt>
                <c:pt idx="176">
                  <c:v>2.6825700000000001</c:v>
                </c:pt>
                <c:pt idx="177">
                  <c:v>2.6963300000000001</c:v>
                </c:pt>
                <c:pt idx="178">
                  <c:v>2.7082700000000002</c:v>
                </c:pt>
                <c:pt idx="179">
                  <c:v>2.70581</c:v>
                </c:pt>
                <c:pt idx="180">
                  <c:v>2.6763400000000002</c:v>
                </c:pt>
                <c:pt idx="181">
                  <c:v>2.6072799999999998</c:v>
                </c:pt>
                <c:pt idx="182">
                  <c:v>2.48603</c:v>
                </c:pt>
                <c:pt idx="183">
                  <c:v>2.2999999999999998</c:v>
                </c:pt>
                <c:pt idx="184">
                  <c:v>2.0429900000000001</c:v>
                </c:pt>
                <c:pt idx="185">
                  <c:v>1.7343900000000001</c:v>
                </c:pt>
                <c:pt idx="186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C-4D74-ADB0-156649D25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989831"/>
        <c:axId val="654991319"/>
      </c:lineChart>
      <c:catAx>
        <c:axId val="654989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91319"/>
        <c:crosses val="autoZero"/>
        <c:auto val="1"/>
        <c:lblAlgn val="ctr"/>
        <c:lblOffset val="100"/>
        <c:noMultiLvlLbl val="0"/>
      </c:catAx>
      <c:valAx>
        <c:axId val="654991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89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42</xdr:row>
      <xdr:rowOff>0</xdr:rowOff>
    </xdr:from>
    <xdr:to>
      <xdr:col>10</xdr:col>
      <xdr:colOff>419100</xdr:colOff>
      <xdr:row>55</xdr:row>
      <xdr:rowOff>66675</xdr:rowOff>
    </xdr:to>
    <xdr:graphicFrame macro="">
      <xdr:nvGraphicFramePr>
        <xdr:cNvPr id="16" name="Gráfico 3">
          <a:extLst>
            <a:ext uri="{FF2B5EF4-FFF2-40B4-BE49-F238E27FC236}">
              <a16:creationId xmlns:a16="http://schemas.microsoft.com/office/drawing/2014/main" id="{2D5FD67F-C838-97D4-76BB-72C5D1AB3F6A}"/>
            </a:ext>
            <a:ext uri="{147F2762-F138-4A5C-976F-8EAC2B608ADB}">
              <a16:predDERef xmlns:a16="http://schemas.microsoft.com/office/drawing/2014/main" pred="{DF8FECCE-0639-0776-1E48-68B45B7A7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53</xdr:row>
      <xdr:rowOff>171450</xdr:rowOff>
    </xdr:from>
    <xdr:to>
      <xdr:col>16</xdr:col>
      <xdr:colOff>190500</xdr:colOff>
      <xdr:row>68</xdr:row>
      <xdr:rowOff>57150</xdr:rowOff>
    </xdr:to>
    <xdr:graphicFrame macro="">
      <xdr:nvGraphicFramePr>
        <xdr:cNvPr id="14" name="Gráfico 11">
          <a:extLst>
            <a:ext uri="{FF2B5EF4-FFF2-40B4-BE49-F238E27FC236}">
              <a16:creationId xmlns:a16="http://schemas.microsoft.com/office/drawing/2014/main" id="{FB8063F9-CE06-058A-2889-8B5F1FCEA113}"/>
            </a:ext>
            <a:ext uri="{147F2762-F138-4A5C-976F-8EAC2B608ADB}">
              <a16:predDERef xmlns:a16="http://schemas.microsoft.com/office/drawing/2014/main" pred="{D4CD062A-BE3C-4ED2-B198-E2A5A0BB9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43</xdr:row>
      <xdr:rowOff>180975</xdr:rowOff>
    </xdr:from>
    <xdr:to>
      <xdr:col>10</xdr:col>
      <xdr:colOff>171450</xdr:colOff>
      <xdr:row>58</xdr:row>
      <xdr:rowOff>66675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33317F31-7369-9F2C-5B55-EAD9915DF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43</xdr:row>
      <xdr:rowOff>161925</xdr:rowOff>
    </xdr:from>
    <xdr:to>
      <xdr:col>12</xdr:col>
      <xdr:colOff>381000</xdr:colOff>
      <xdr:row>58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A05D34-5ADB-0F1E-FC0F-2165601B5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45</xdr:row>
      <xdr:rowOff>19050</xdr:rowOff>
    </xdr:from>
    <xdr:to>
      <xdr:col>20</xdr:col>
      <xdr:colOff>590550</xdr:colOff>
      <xdr:row>60</xdr:row>
      <xdr:rowOff>0</xdr:rowOff>
    </xdr:to>
    <xdr:graphicFrame macro="">
      <xdr:nvGraphicFramePr>
        <xdr:cNvPr id="16" name="Gráfico 1">
          <a:extLst>
            <a:ext uri="{FF2B5EF4-FFF2-40B4-BE49-F238E27FC236}">
              <a16:creationId xmlns:a16="http://schemas.microsoft.com/office/drawing/2014/main" id="{4D6F16C0-5CE6-A24D-B0E4-CAF8E7CD3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514350</xdr:colOff>
      <xdr:row>2</xdr:row>
      <xdr:rowOff>9525</xdr:rowOff>
    </xdr:from>
    <xdr:to>
      <xdr:col>24</xdr:col>
      <xdr:colOff>0</xdr:colOff>
      <xdr:row>25</xdr:row>
      <xdr:rowOff>0</xdr:rowOff>
    </xdr:to>
    <xdr:pic>
      <xdr:nvPicPr>
        <xdr:cNvPr id="19" name="Imagem 1">
          <a:extLst>
            <a:ext uri="{FF2B5EF4-FFF2-40B4-BE49-F238E27FC236}">
              <a16:creationId xmlns:a16="http://schemas.microsoft.com/office/drawing/2014/main" id="{0DC95735-85A0-B066-81D9-795F075CF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581025"/>
          <a:ext cx="6191250" cy="4371975"/>
        </a:xfrm>
        <a:prstGeom prst="rect">
          <a:avLst/>
        </a:prstGeom>
      </xdr:spPr>
    </xdr:pic>
    <xdr:clientData/>
  </xdr:twoCellAnchor>
  <xdr:twoCellAnchor>
    <xdr:from>
      <xdr:col>4</xdr:col>
      <xdr:colOff>600075</xdr:colOff>
      <xdr:row>2</xdr:row>
      <xdr:rowOff>19050</xdr:rowOff>
    </xdr:from>
    <xdr:to>
      <xdr:col>13</xdr:col>
      <xdr:colOff>447675</xdr:colOff>
      <xdr:row>18</xdr:row>
      <xdr:rowOff>180975</xdr:rowOff>
    </xdr:to>
    <xdr:graphicFrame macro="">
      <xdr:nvGraphicFramePr>
        <xdr:cNvPr id="22" name="Gráfico 1">
          <a:extLst>
            <a:ext uri="{FF2B5EF4-FFF2-40B4-BE49-F238E27FC236}">
              <a16:creationId xmlns:a16="http://schemas.microsoft.com/office/drawing/2014/main" id="{604A7FF5-0785-6964-2D6E-0D5C8B3C3E83}"/>
            </a:ext>
            <a:ext uri="{147F2762-F138-4A5C-976F-8EAC2B608ADB}">
              <a16:predDERef xmlns:a16="http://schemas.microsoft.com/office/drawing/2014/main" pred="{0DC95735-85A0-B066-81D9-795F075CF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CD99-45B3-40C0-8892-E28D7A5B39EA}">
  <dimension ref="A1:O90"/>
  <sheetViews>
    <sheetView workbookViewId="0">
      <selection activeCell="J3" sqref="J3"/>
    </sheetView>
  </sheetViews>
  <sheetFormatPr defaultRowHeight="15"/>
  <sheetData>
    <row r="1" spans="1:15">
      <c r="H1" s="5" t="s">
        <v>0</v>
      </c>
      <c r="I1" s="2">
        <v>0.2</v>
      </c>
    </row>
    <row r="2" spans="1:15">
      <c r="A2" s="16" t="s">
        <v>1</v>
      </c>
      <c r="B2" s="16" t="s">
        <v>2</v>
      </c>
    </row>
    <row r="3" spans="1:15">
      <c r="A3" s="17">
        <v>0.2</v>
      </c>
      <c r="B3" s="17">
        <v>1.3</v>
      </c>
      <c r="C3" t="s">
        <v>3</v>
      </c>
      <c r="E3" s="1" t="s">
        <v>4</v>
      </c>
      <c r="F3" s="2">
        <f>A4-A3</f>
        <v>9.9999999999999978E-2</v>
      </c>
    </row>
    <row r="4" spans="1:15">
      <c r="A4" s="17">
        <v>0.3</v>
      </c>
      <c r="B4" s="17">
        <v>1.6</v>
      </c>
      <c r="C4" t="s">
        <v>5</v>
      </c>
      <c r="E4" s="1" t="s">
        <v>6</v>
      </c>
      <c r="F4" s="2">
        <f>A5-A4</f>
        <v>0.39999999999999997</v>
      </c>
    </row>
    <row r="5" spans="1:15">
      <c r="A5" s="17">
        <v>0.7</v>
      </c>
      <c r="B5" s="17">
        <v>2.1</v>
      </c>
      <c r="C5" t="s">
        <v>7</v>
      </c>
      <c r="E5" s="1" t="s">
        <v>8</v>
      </c>
      <c r="F5" s="2">
        <f>A6-A5</f>
        <v>0.10000000000000009</v>
      </c>
    </row>
    <row r="6" spans="1:15">
      <c r="A6" s="17">
        <v>0.8</v>
      </c>
      <c r="B6" s="17">
        <v>2.4</v>
      </c>
      <c r="C6" t="s">
        <v>9</v>
      </c>
      <c r="E6" s="1" t="s">
        <v>10</v>
      </c>
      <c r="F6" s="2">
        <f>A7-A6</f>
        <v>0.30000000000000004</v>
      </c>
    </row>
    <row r="7" spans="1:15">
      <c r="A7" s="17">
        <v>1.1000000000000001</v>
      </c>
      <c r="B7" s="17">
        <v>2.6</v>
      </c>
      <c r="C7" t="s">
        <v>11</v>
      </c>
      <c r="H7" s="5" t="s">
        <v>12</v>
      </c>
      <c r="I7" s="15">
        <v>0</v>
      </c>
      <c r="K7" s="5" t="s">
        <v>13</v>
      </c>
      <c r="L7" s="5" t="s">
        <v>14</v>
      </c>
      <c r="M7" s="5" t="s">
        <v>15</v>
      </c>
      <c r="N7" s="5" t="s">
        <v>16</v>
      </c>
      <c r="O7" s="5" t="s">
        <v>17</v>
      </c>
    </row>
    <row r="8" spans="1:15">
      <c r="H8" s="5" t="s">
        <v>18</v>
      </c>
      <c r="I8" s="15">
        <f>C32</f>
        <v>-18.451660007249433</v>
      </c>
      <c r="K8" s="5">
        <v>1</v>
      </c>
      <c r="L8" s="15">
        <f>(I8-I7)/(6*F3)</f>
        <v>-30.752766678749062</v>
      </c>
      <c r="M8" s="15">
        <f>I8/2</f>
        <v>-9.2258300036247167</v>
      </c>
      <c r="N8" s="15">
        <f>(B4-B3)/F3+(2*F3*I8+I7*F3)/6</f>
        <v>2.38494466642502</v>
      </c>
      <c r="O8" s="15">
        <f>B4</f>
        <v>1.6</v>
      </c>
    </row>
    <row r="9" spans="1:15">
      <c r="H9" s="5" t="s">
        <v>19</v>
      </c>
      <c r="I9" s="15">
        <f>D32</f>
        <v>19.87915337812629</v>
      </c>
      <c r="K9" s="5">
        <v>2</v>
      </c>
      <c r="L9" s="15">
        <f>(I9-I8)/(6*F4)</f>
        <v>15.971172243906551</v>
      </c>
      <c r="M9" s="15">
        <f>I9/2</f>
        <v>9.939576689063145</v>
      </c>
      <c r="N9" s="15">
        <f>(B5-B4)/F4+(2*F4*I9+I8*F4)/6</f>
        <v>2.6704431166002101</v>
      </c>
      <c r="O9" s="15">
        <f>B5</f>
        <v>2.1</v>
      </c>
    </row>
    <row r="10" spans="1:15">
      <c r="H10" s="5" t="s">
        <v>20</v>
      </c>
      <c r="I10" s="15">
        <f>E32</f>
        <v>-19.984894172265747</v>
      </c>
      <c r="K10" s="5">
        <v>3</v>
      </c>
      <c r="L10" s="15">
        <f>(I10-I9)/(6*F5)</f>
        <v>-66.440079250653341</v>
      </c>
      <c r="M10" s="15">
        <f>I10/2</f>
        <v>-9.9924470861328736</v>
      </c>
      <c r="N10" s="15">
        <f>(B6-B5)/F5+(2*F5*I10+I9*F5)/6</f>
        <v>2.6651560838932418</v>
      </c>
      <c r="O10" s="15">
        <f>B6</f>
        <v>2.4</v>
      </c>
    </row>
    <row r="11" spans="1:15">
      <c r="H11" s="5" t="s">
        <v>21</v>
      </c>
      <c r="I11" s="15">
        <v>0</v>
      </c>
      <c r="K11" s="5">
        <v>4</v>
      </c>
      <c r="L11" s="15">
        <f>(I11-I10)/(6*F6)</f>
        <v>11.10271898459208</v>
      </c>
      <c r="M11" s="15">
        <f>I11/2</f>
        <v>0</v>
      </c>
      <c r="N11" s="15">
        <f>(B7-B6)/F6+(2*F6*I11+I10*F6)/6</f>
        <v>-0.33257804194662033</v>
      </c>
      <c r="O11" s="15">
        <f>B7</f>
        <v>2.6</v>
      </c>
    </row>
    <row r="14" spans="1:15">
      <c r="C14" s="1" t="s">
        <v>18</v>
      </c>
      <c r="D14" s="4" t="s">
        <v>19</v>
      </c>
      <c r="E14" s="1" t="s">
        <v>20</v>
      </c>
      <c r="F14" s="1"/>
      <c r="L14" s="54" t="s">
        <v>22</v>
      </c>
      <c r="M14" s="54"/>
    </row>
    <row r="15" spans="1:15">
      <c r="B15" s="5" t="s">
        <v>23</v>
      </c>
      <c r="C15" s="6">
        <f>2*(F3+F4)</f>
        <v>0.99999999999999989</v>
      </c>
      <c r="D15" s="7">
        <f>F4</f>
        <v>0.39999999999999997</v>
      </c>
      <c r="E15" s="7">
        <v>0</v>
      </c>
      <c r="F15" s="8">
        <f>6*((B5-B4)/F4-(B4-B3)/F3)</f>
        <v>-10.500000000000005</v>
      </c>
      <c r="L15" s="5" t="s">
        <v>24</v>
      </c>
      <c r="M15" s="15">
        <f>L8*($I$1-A4)^3+M8*($I$1-A4)^2+N8*($I$1-A4)+O8</f>
        <v>1.3</v>
      </c>
    </row>
    <row r="16" spans="1:15">
      <c r="B16" s="9" t="s">
        <v>25</v>
      </c>
      <c r="C16" s="10">
        <f>F4</f>
        <v>0.39999999999999997</v>
      </c>
      <c r="D16" s="2">
        <f>2*(F4+F5)</f>
        <v>1</v>
      </c>
      <c r="E16" s="2">
        <f>F5</f>
        <v>0.10000000000000009</v>
      </c>
      <c r="F16" s="11">
        <f>6*((B6-B5)/F5-(B5-B4)/F4)</f>
        <v>10.499999999999973</v>
      </c>
      <c r="L16" s="5" t="s">
        <v>26</v>
      </c>
      <c r="M16" s="15">
        <f>L9*($I$1-A5)^3+M9*($I$1-A5)^2+N9*($I$1-A5)+O9</f>
        <v>1.2532760834773629</v>
      </c>
    </row>
    <row r="17" spans="2:13">
      <c r="B17" s="5" t="s">
        <v>27</v>
      </c>
      <c r="C17" s="10">
        <v>0</v>
      </c>
      <c r="D17" s="2">
        <f>F5</f>
        <v>0.10000000000000009</v>
      </c>
      <c r="E17" s="2">
        <f>2*(F5+F6)</f>
        <v>0.80000000000000027</v>
      </c>
      <c r="F17" s="11">
        <f>6*((B7-B6)/F6-(B6-B5)/F5)</f>
        <v>-13.999999999999972</v>
      </c>
      <c r="L17" s="5" t="s">
        <v>28</v>
      </c>
      <c r="M17" s="15">
        <f>L10*($I$1-A6)^3+M10*($I$1-A6)^2+N10*($I$1-A6)+O10</f>
        <v>11.554682516797346</v>
      </c>
    </row>
    <row r="18" spans="2:13">
      <c r="L18" s="5" t="s">
        <v>29</v>
      </c>
      <c r="M18" s="15">
        <f>L11*($I$1-A7)^3+M11*($I$1-A7)^2+N11*($I$1-A7)+O11</f>
        <v>-5.1945619020156713</v>
      </c>
    </row>
    <row r="20" spans="2:13">
      <c r="B20" s="53" t="s">
        <v>30</v>
      </c>
      <c r="C20" s="53"/>
      <c r="D20" s="53"/>
      <c r="E20" s="53"/>
      <c r="F20" s="53"/>
      <c r="G20" s="53"/>
      <c r="H20" s="53"/>
    </row>
    <row r="21" spans="2:13">
      <c r="B21" s="12" t="s">
        <v>31</v>
      </c>
      <c r="C21" s="12" t="s">
        <v>18</v>
      </c>
      <c r="D21" s="12" t="s">
        <v>19</v>
      </c>
      <c r="E21" s="13" t="s">
        <v>20</v>
      </c>
      <c r="F21" s="12" t="s">
        <v>32</v>
      </c>
      <c r="G21" s="12" t="s">
        <v>33</v>
      </c>
      <c r="H21" s="12" t="s">
        <v>34</v>
      </c>
    </row>
    <row r="22" spans="2:13">
      <c r="B22" s="14">
        <v>1</v>
      </c>
      <c r="C22" s="2">
        <v>0</v>
      </c>
      <c r="D22" s="2">
        <v>0</v>
      </c>
      <c r="E22" s="2">
        <v>0</v>
      </c>
      <c r="F22" s="7" t="s">
        <v>35</v>
      </c>
      <c r="G22" s="7" t="s">
        <v>35</v>
      </c>
      <c r="H22" s="7" t="s">
        <v>35</v>
      </c>
    </row>
    <row r="23" spans="2:13">
      <c r="B23" s="14">
        <v>2</v>
      </c>
      <c r="C23" s="2">
        <f>($F$15-$D$15*D22-$E$15*E22)/$C$15</f>
        <v>-10.500000000000007</v>
      </c>
      <c r="D23" s="2">
        <f>($F$16-$C$16*C23-$E$16*E22)/$D$16</f>
        <v>14.699999999999976</v>
      </c>
      <c r="E23" s="2">
        <f>($F$17-$C$17*C23-$D$17*D23)/$E$17</f>
        <v>-19.337499999999956</v>
      </c>
      <c r="F23" s="7">
        <f>ABS(C23-C22)</f>
        <v>10.500000000000007</v>
      </c>
      <c r="G23" s="7">
        <f>ABS(D23-D22)</f>
        <v>14.699999999999976</v>
      </c>
      <c r="H23" s="7">
        <f>ABS(E23-E22)</f>
        <v>19.337499999999956</v>
      </c>
    </row>
    <row r="24" spans="2:13">
      <c r="B24" s="14">
        <v>3</v>
      </c>
      <c r="C24" s="2">
        <f>($F$15-$D$15*D23-$E$15*E23)/$C$15</f>
        <v>-16.38</v>
      </c>
      <c r="D24" s="2">
        <f>($F$16-$C$16*C24-$E$16*E23)/$D$16</f>
        <v>18.985749999999967</v>
      </c>
      <c r="E24" s="2">
        <f>($F$17-$C$17*C24-$D$17*D24)/$E$17</f>
        <v>-19.873218749999953</v>
      </c>
      <c r="F24" s="7">
        <f>ABS(C24-C23)</f>
        <v>5.8799999999999919</v>
      </c>
      <c r="G24" s="7">
        <f>ABS(D24-D23)</f>
        <v>4.2857499999999913</v>
      </c>
      <c r="H24" s="7">
        <f>ABS(E24-E23)</f>
        <v>0.53571874999999736</v>
      </c>
    </row>
    <row r="25" spans="2:13">
      <c r="B25" s="14">
        <v>4</v>
      </c>
      <c r="C25" s="2">
        <f>($F$15-$D$15*D24-$E$15*E24)/$C$15</f>
        <v>-18.094299999999993</v>
      </c>
      <c r="D25" s="2">
        <f>($F$16-$C$16*C25-$E$16*E24)/$D$16</f>
        <v>19.725041874999967</v>
      </c>
      <c r="E25" s="2">
        <f>($F$17-$C$17*C25-$D$17*D25)/$E$17</f>
        <v>-19.965630234374956</v>
      </c>
      <c r="F25" s="7">
        <f>ABS(C25-C24)</f>
        <v>1.7142999999999944</v>
      </c>
      <c r="G25" s="7">
        <f>ABS(D25-D24)</f>
        <v>0.73929187499999927</v>
      </c>
      <c r="H25" s="7">
        <f>ABS(E25-E24)</f>
        <v>9.2411484375002573E-2</v>
      </c>
    </row>
    <row r="26" spans="2:13">
      <c r="B26" s="14">
        <v>5</v>
      </c>
      <c r="C26" s="2">
        <f>($F$15-$D$15*D25-$E$15*E25)/$C$15</f>
        <v>-18.390016749999994</v>
      </c>
      <c r="D26" s="2">
        <f>($F$16-$C$16*C26-$E$16*E25)/$D$16</f>
        <v>19.852569723437469</v>
      </c>
      <c r="E26" s="2">
        <f>($F$17-$C$17*C26-$D$17*D26)/$E$17</f>
        <v>-19.981571215429643</v>
      </c>
      <c r="F26" s="7">
        <f>ABS(C26-C25)</f>
        <v>0.29571675000000042</v>
      </c>
      <c r="G26" s="7">
        <f>ABS(D26-D25)</f>
        <v>0.1275278484375022</v>
      </c>
      <c r="H26" s="7">
        <f>ABS(E26-E25)</f>
        <v>1.5940981054686887E-2</v>
      </c>
    </row>
    <row r="27" spans="2:13">
      <c r="B27" s="14">
        <v>6</v>
      </c>
      <c r="C27" s="2">
        <f>($F$15-$D$15*D26-$E$15*E26)/$C$15</f>
        <v>-18.441027889374997</v>
      </c>
      <c r="D27" s="2">
        <f>($F$16-$C$16*C27-$E$16*E26)/$D$16</f>
        <v>19.874568277292937</v>
      </c>
      <c r="E27" s="2">
        <f>($F$17-$C$17*C27-$D$17*D27)/$E$17</f>
        <v>-19.984321034661576</v>
      </c>
      <c r="F27" s="7">
        <f>ABS(C27-C26)</f>
        <v>5.1011139375003012E-2</v>
      </c>
      <c r="G27" s="7">
        <f>ABS(D27-D26)</f>
        <v>2.1998553855468117E-2</v>
      </c>
      <c r="H27" s="7">
        <f>ABS(E27-E26)</f>
        <v>2.7498192319335146E-3</v>
      </c>
    </row>
    <row r="28" spans="2:13">
      <c r="B28" s="14">
        <v>7</v>
      </c>
      <c r="C28" s="2">
        <f>($F$15-$D$15*D27-$E$15*E27)/$C$15</f>
        <v>-18.449827310917183</v>
      </c>
      <c r="D28" s="2">
        <f>($F$16-$C$16*C28-$E$16*E27)/$D$16</f>
        <v>19.878363027833004</v>
      </c>
      <c r="E28" s="2">
        <f>($F$17-$C$17*C28-$D$17*D28)/$E$17</f>
        <v>-19.984795378479085</v>
      </c>
      <c r="F28" s="7">
        <f>ABS(C28-C27)</f>
        <v>8.7994215421858257E-3</v>
      </c>
      <c r="G28" s="7">
        <f>ABS(D28-D27)</f>
        <v>3.7947505400666159E-3</v>
      </c>
      <c r="H28" s="7">
        <f>ABS(E28-E27)</f>
        <v>4.7434381750832699E-4</v>
      </c>
    </row>
    <row r="29" spans="2:13">
      <c r="B29" s="14">
        <v>8</v>
      </c>
      <c r="C29" s="2">
        <f>($F$15-$D$15*D28-$E$15*E28)/$C$15</f>
        <v>-18.451345211133209</v>
      </c>
      <c r="D29" s="2">
        <f>($F$16-$C$16*C29-$E$16*E28)/$D$16</f>
        <v>19.879017622301166</v>
      </c>
      <c r="E29" s="2">
        <f>($F$17-$C$17*C29-$D$17*D29)/$E$17</f>
        <v>-19.984877202787604</v>
      </c>
      <c r="F29" s="7">
        <f>ABS(C29-C28)</f>
        <v>1.5179002160259358E-3</v>
      </c>
      <c r="G29" s="7">
        <f>ABS(D29-D28)</f>
        <v>6.5459446816262812E-4</v>
      </c>
      <c r="H29" s="7">
        <f>ABS(E29-E28)</f>
        <v>8.1824308519884426E-5</v>
      </c>
    </row>
    <row r="30" spans="2:13">
      <c r="B30" s="14">
        <v>9</v>
      </c>
      <c r="C30" s="2">
        <f>($F$15-$D$15*D29-$E$15*E29)/$C$15</f>
        <v>-18.451607048920476</v>
      </c>
      <c r="D30" s="2">
        <f>($F$16-$C$16*C30-$E$16*E29)/$D$16</f>
        <v>19.879130539846926</v>
      </c>
      <c r="E30" s="2">
        <f>($F$17-$C$17*C30-$D$17*D30)/$E$17</f>
        <v>-19.984891317480827</v>
      </c>
      <c r="F30" s="7">
        <f>ABS(C30-C29)</f>
        <v>2.6183778726718288E-4</v>
      </c>
      <c r="G30" s="7">
        <f>ABS(D30-D29)</f>
        <v>1.1291754575992741E-4</v>
      </c>
      <c r="H30" s="7">
        <f>ABS(E30-E29)</f>
        <v>1.4114693222211372E-5</v>
      </c>
    </row>
    <row r="31" spans="2:13">
      <c r="B31" s="14">
        <v>10</v>
      </c>
      <c r="C31" s="2">
        <f>($F$15-$D$15*D30-$E$15*E30)/$C$15</f>
        <v>-18.451652215938779</v>
      </c>
      <c r="D31" s="2">
        <f>($F$16-$C$16*C31-$E$16*E30)/$D$16</f>
        <v>19.879150018123568</v>
      </c>
      <c r="E31" s="2">
        <f>($F$17-$C$17*C31-$D$17*D31)/$E$17</f>
        <v>-19.984893752265407</v>
      </c>
      <c r="F31" s="7">
        <f>ABS(C31-C30)</f>
        <v>4.516701830326042E-5</v>
      </c>
      <c r="G31" s="7">
        <f>ABS(D31-D30)</f>
        <v>1.9478276641393677E-5</v>
      </c>
      <c r="H31" s="7">
        <f>ABS(E31-E30)</f>
        <v>2.4347845801742096E-6</v>
      </c>
    </row>
    <row r="32" spans="2:13">
      <c r="B32" s="14">
        <v>11</v>
      </c>
      <c r="C32" s="2">
        <f>($F$15-$D$15*D31-$E$15*E31)/$C$15</f>
        <v>-18.451660007249433</v>
      </c>
      <c r="D32" s="2">
        <f>($F$16-$C$16*C32-$E$16*E31)/$D$16</f>
        <v>19.87915337812629</v>
      </c>
      <c r="E32" s="2">
        <f>($F$17-$C$17*C32-$D$17*D32)/$E$17</f>
        <v>-19.984894172265747</v>
      </c>
      <c r="F32" s="7">
        <f>ABS(C32-C31)</f>
        <v>7.7913106544258426E-6</v>
      </c>
      <c r="G32" s="7">
        <f>ABS(D32-D31)</f>
        <v>3.3600027222746576E-6</v>
      </c>
      <c r="H32" s="7">
        <f>ABS(E32-E31)</f>
        <v>4.200003402843322E-7</v>
      </c>
    </row>
    <row r="42" spans="1:8">
      <c r="A42" t="s">
        <v>36</v>
      </c>
    </row>
    <row r="43" spans="1:8" ht="30.75">
      <c r="A43" s="21" t="s">
        <v>1</v>
      </c>
      <c r="B43" s="22" t="s">
        <v>37</v>
      </c>
      <c r="C43" s="23" t="s">
        <v>38</v>
      </c>
      <c r="D43" s="42" t="s">
        <v>39</v>
      </c>
      <c r="E43" s="38" t="s">
        <v>40</v>
      </c>
      <c r="F43" s="39" t="s">
        <v>41</v>
      </c>
      <c r="G43" s="37"/>
      <c r="H43" s="37"/>
    </row>
    <row r="44" spans="1:8">
      <c r="A44" s="21">
        <v>0.2</v>
      </c>
      <c r="B44" s="27">
        <f>IF(AND(A44&gt;=$A$3,A44&lt;$A$4),$L$8*(A44-$A$4)^3+$M$8*(A44-$A$4)^2+$N$8*(A44-$A$4)+$O$8,"")</f>
        <v>1.3</v>
      </c>
      <c r="C44" s="28" t="str">
        <f>IF(AND(A44&gt;=$A$4,A44&lt;$A$5),$L$9*(A44-$A$5)^3+$M$9*(A44-$A$5)^2+$N$9*(A44-$A$5)+$O$9,"")</f>
        <v/>
      </c>
      <c r="D44" s="43" t="str">
        <f>IF(AND(A44&gt;=$A$5,A44&lt;$A$6),$L$10*(A44-$A$6)^3+$M$10*(A44-$A$6)^2+$N$10*(A44-$A$6)+$O$10,"")</f>
        <v/>
      </c>
      <c r="E44" s="40" t="str">
        <f>IF(AND(A44&gt;=$A$6,A44&lt;$A$7),$L$11*(A44-$A$7)^3+$M$11*(A44-$A$7)^2+$N$11*(A44-$A$7)+$O$11,"")</f>
        <v/>
      </c>
      <c r="F44" s="41">
        <f>SUM(B44:E44)</f>
        <v>1.3</v>
      </c>
      <c r="G44" s="37"/>
      <c r="H44" s="37"/>
    </row>
    <row r="45" spans="1:8">
      <c r="A45" s="21">
        <v>0.3</v>
      </c>
      <c r="B45" s="27" t="str">
        <f>IF(AND(A45&gt;=$A$3,A45&lt;$A$4),$L$8*(A45-$A$4)^3+$M$8*(A45-$A$4)^2+$N$8*(A45-$A$4)+$O$8,"")</f>
        <v/>
      </c>
      <c r="C45" s="28">
        <f>IF(AND(A45&gt;=$A$4,A45&lt;$A$5),$L$9*(A45-$A$5)^3+$M$9*(A45-$A$5)^2+$N$9*(A45-$A$5)+$O$9,"")</f>
        <v>1.6000000000000003</v>
      </c>
      <c r="D45" s="43" t="str">
        <f t="shared" ref="D45:D53" si="0">IF(AND(A45&gt;=$A$5,A45&lt;$A$6),$L$10*(A45-$A$6)^3+$M$10*(A45-$A$6)^2+$N$10*(A45-$A$6)+$O$10,"")</f>
        <v/>
      </c>
      <c r="E45" s="40" t="str">
        <f t="shared" ref="E45:E53" si="1">IF(AND(A45&gt;=$A$6,A45&lt;$A$7),$L$11*(A45-$A$7)^3+$M$11*(A45-$A$7)^2+$N$11*(A45-$A$7)+$O$11,"")</f>
        <v/>
      </c>
      <c r="F45" s="41">
        <f>SUM(B45:E45)</f>
        <v>1.6000000000000003</v>
      </c>
      <c r="G45" s="37"/>
      <c r="H45" s="37"/>
    </row>
    <row r="46" spans="1:8">
      <c r="A46" s="21">
        <v>0.4</v>
      </c>
      <c r="B46" s="27" t="str">
        <f>IF(AND(A46&gt;=$A$3,A46&lt;$A$4),$L$8*(A46-$A$4)^3+$M$8*(A46-$A$4)^2+$N$8*(A46-$A$4)+$O$8,"")</f>
        <v/>
      </c>
      <c r="C46" s="28">
        <f>IF(AND(A46&gt;=$A$4,A46&lt;$A$5),$L$9*(A46-$A$5)^3+$M$9*(A46-$A$5)^2+$N$9*(A46-$A$5)+$O$9,"")</f>
        <v>1.7622073164501433</v>
      </c>
      <c r="D46" s="43" t="str">
        <f t="shared" si="0"/>
        <v/>
      </c>
      <c r="E46" s="40" t="str">
        <f t="shared" si="1"/>
        <v/>
      </c>
      <c r="F46" s="41">
        <f>SUM(B46:E46)</f>
        <v>1.7622073164501433</v>
      </c>
      <c r="G46" s="37"/>
      <c r="H46" s="37"/>
    </row>
    <row r="47" spans="1:8">
      <c r="A47" s="21">
        <v>0.5</v>
      </c>
      <c r="B47" s="27" t="str">
        <f>IF(AND(A47&gt;=$A$3,A47&lt;$A$4),$L$8*(A47-$A$4)^3+$M$8*(A47-$A$4)^2+$N$8*(A47-$A$4)+$O$8,"")</f>
        <v/>
      </c>
      <c r="C47" s="28">
        <f>IF(AND(A47&gt;=$A$4,A47&lt;$A$5),$L$9*(A47-$A$5)^3+$M$9*(A47-$A$5)^2+$N$9*(A47-$A$5)+$O$9,"")</f>
        <v>1.8357250662912314</v>
      </c>
      <c r="D47" s="43" t="str">
        <f t="shared" si="0"/>
        <v/>
      </c>
      <c r="E47" s="40" t="str">
        <f t="shared" si="1"/>
        <v/>
      </c>
      <c r="F47" s="41">
        <f>SUM(B47:E47)</f>
        <v>1.8357250662912314</v>
      </c>
      <c r="G47" s="37"/>
      <c r="H47" s="37"/>
    </row>
    <row r="48" spans="1:8">
      <c r="A48" s="21">
        <v>0.6</v>
      </c>
      <c r="B48" s="27" t="str">
        <f>IF(AND(A48&gt;=$A$3,A48&lt;$A$4),$L$8*(A48-$A$4)^3+$M$8*(A48-$A$4)^2+$N$8*(A48-$A$4)+$O$8,"")</f>
        <v/>
      </c>
      <c r="C48" s="28">
        <f>IF(AND(A48&gt;=$A$4,A48&lt;$A$5),$L$9*(A48-$A$5)^3+$M$9*(A48-$A$5)^2+$N$9*(A48-$A$5)+$O$9,"")</f>
        <v>1.916380282986704</v>
      </c>
      <c r="D48" s="43" t="str">
        <f t="shared" si="0"/>
        <v/>
      </c>
      <c r="E48" s="40" t="str">
        <f t="shared" si="1"/>
        <v/>
      </c>
      <c r="F48" s="41">
        <f>SUM(B48:E48)</f>
        <v>1.916380282986704</v>
      </c>
      <c r="G48" s="37"/>
      <c r="H48" s="37"/>
    </row>
    <row r="49" spans="1:8">
      <c r="A49" s="21">
        <v>0.7</v>
      </c>
      <c r="B49" s="27" t="str">
        <f>IF(AND(A49&gt;=$A$3,A49&lt;$A$4),$L$8*(A49-$A$4)^3+$M$8*(A49-$A$4)^2+$N$8*(A49-$A$4)+$O$8,"")</f>
        <v/>
      </c>
      <c r="C49" s="28" t="str">
        <f>IF(AND(A49&gt;=$A$4,A49&lt;$A$5),$L$9*(A49-$A$5)^3+$M$9*(A49-$A$5)^2+$N$9*(A49-$A$5)+$O$9,"")</f>
        <v/>
      </c>
      <c r="D49" s="43">
        <f t="shared" si="0"/>
        <v>2.1</v>
      </c>
      <c r="E49" s="40" t="str">
        <f t="shared" si="1"/>
        <v/>
      </c>
      <c r="F49" s="41">
        <f>SUM(B49:E49)</f>
        <v>2.1</v>
      </c>
      <c r="G49" s="37"/>
      <c r="H49" s="37"/>
    </row>
    <row r="50" spans="1:8">
      <c r="A50" s="21">
        <v>0.8</v>
      </c>
      <c r="B50" s="27" t="str">
        <f>IF(AND(A50&gt;=$A$3,A50&lt;$A$4),$L$8*(A50-$A$4)^3+$M$8*(A50-$A$4)^2+$N$8*(A50-$A$4)+$O$8,"")</f>
        <v/>
      </c>
      <c r="C50" s="28" t="str">
        <f>IF(AND(A50&gt;=$A$4,A50&lt;$A$5),$L$9*(A50-$A$5)^3+$M$9*(A50-$A$5)^2+$N$9*(A50-$A$5)+$O$9,"")</f>
        <v/>
      </c>
      <c r="D50" s="43" t="str">
        <f t="shared" si="0"/>
        <v/>
      </c>
      <c r="E50" s="40">
        <f t="shared" si="1"/>
        <v>2.4</v>
      </c>
      <c r="F50" s="41">
        <f>SUM(B50:E50)</f>
        <v>2.4</v>
      </c>
      <c r="G50" s="37"/>
      <c r="H50" s="37"/>
    </row>
    <row r="51" spans="1:8">
      <c r="A51" s="21">
        <v>0.9</v>
      </c>
      <c r="B51" s="27" t="str">
        <f>IF(AND(A51&gt;=$A$3,A51&lt;$A$4),$L$8*(A51-$A$4)^3+$M$8*(A51-$A$4)^2+$N$8*(A51-$A$4)+$O$8,"")</f>
        <v/>
      </c>
      <c r="C51" s="28" t="str">
        <f>IF(AND(A51&gt;=$A$4,A51&lt;$A$5),$L$9*(A51-$A$5)^3+$M$9*(A51-$A$5)^2+$N$9*(A51-$A$5)+$O$9,"")</f>
        <v/>
      </c>
      <c r="D51" s="43" t="str">
        <f t="shared" si="0"/>
        <v/>
      </c>
      <c r="E51" s="40">
        <f t="shared" si="1"/>
        <v>2.5776938565125875</v>
      </c>
      <c r="F51" s="41">
        <f>SUM(B51:E51)</f>
        <v>2.5776938565125875</v>
      </c>
      <c r="G51" s="37"/>
      <c r="H51" s="37"/>
    </row>
    <row r="52" spans="1:8">
      <c r="A52" s="44">
        <v>1</v>
      </c>
      <c r="B52" s="27" t="str">
        <f>IF(AND(A52&gt;=$A$3,A52&lt;$A$4),$L$8*(A52-$A$4)^3+$M$8*(A52-$A$4)^2+$N$8*(A52-$A$4)+$O$8,"")</f>
        <v/>
      </c>
      <c r="C52" s="28" t="str">
        <f>IF(AND(A52&gt;=$A$4,A52&lt;$A$5),$L$9*(A52-$A$5)^3+$M$9*(A52-$A$5)^2+$N$9*(A52-$A$5)+$O$9,"")</f>
        <v/>
      </c>
      <c r="D52" s="43" t="str">
        <f t="shared" si="0"/>
        <v/>
      </c>
      <c r="E52" s="40">
        <f t="shared" si="1"/>
        <v>2.6221550852100699</v>
      </c>
      <c r="F52" s="45">
        <f>SUM(B52:E52)</f>
        <v>2.6221550852100699</v>
      </c>
      <c r="G52" s="37"/>
      <c r="H52" s="37"/>
    </row>
    <row r="53" spans="1:8">
      <c r="A53" s="47">
        <v>1.1000000000000001</v>
      </c>
      <c r="B53" s="27" t="str">
        <f>IF(AND(A53&gt;=$A$3,A53&lt;$A$4),$L$8*(A53-$A$4)^3+$M$8*(A53-$A$4)^2+$N$8*(A53-$A$4)+$O$8,"")</f>
        <v/>
      </c>
      <c r="C53" s="28" t="str">
        <f>IF(AND(A53&gt;=$A$4,A53&lt;$A$5),$L$9*(A53-$A$5)^3+$M$9*(A53-$A$5)^2+$N$9*(A53-$A$5)+$O$9,"")</f>
        <v/>
      </c>
      <c r="D53" s="43" t="str">
        <f t="shared" si="0"/>
        <v/>
      </c>
      <c r="E53" s="40">
        <f>IF(AND(A53&gt;=$A$6,A53&lt;=$A$7),$L$11*(A53-$A$7)^3+$M$11*(A53-$A$7)^2+$N$11*(A53-$A$7)+$O$11,"")</f>
        <v>2.6</v>
      </c>
      <c r="F53" s="41">
        <f>SUM(B53:E53)</f>
        <v>2.6</v>
      </c>
      <c r="G53" s="37"/>
      <c r="H53" s="37"/>
    </row>
    <row r="54" spans="1:8">
      <c r="A54" s="37"/>
      <c r="B54" s="46"/>
      <c r="C54" s="46"/>
      <c r="D54" s="46"/>
      <c r="E54" s="46"/>
      <c r="F54" s="46"/>
      <c r="G54" s="37"/>
      <c r="H54" s="37"/>
    </row>
    <row r="55" spans="1:8">
      <c r="A55" s="37"/>
      <c r="B55" s="46"/>
      <c r="C55" s="46"/>
      <c r="D55" s="46"/>
      <c r="E55" s="46"/>
      <c r="F55" s="46"/>
      <c r="G55" s="37"/>
      <c r="H55" s="37"/>
    </row>
    <row r="56" spans="1:8">
      <c r="A56" s="37"/>
      <c r="B56" s="46"/>
      <c r="C56" s="46"/>
      <c r="D56" s="46"/>
      <c r="E56" s="46"/>
      <c r="F56" s="46"/>
      <c r="G56" s="37"/>
      <c r="H56" s="37"/>
    </row>
    <row r="57" spans="1:8">
      <c r="A57" s="37"/>
      <c r="B57" s="46"/>
      <c r="C57" s="46"/>
      <c r="D57" s="46"/>
      <c r="E57" s="46"/>
      <c r="F57" s="46"/>
      <c r="G57" s="37"/>
      <c r="H57" s="37"/>
    </row>
    <row r="58" spans="1:8">
      <c r="A58" s="37"/>
      <c r="B58" s="46"/>
      <c r="C58" s="46"/>
      <c r="D58" s="46"/>
      <c r="E58" s="46"/>
      <c r="F58" s="46"/>
      <c r="G58" s="37"/>
      <c r="H58" s="37"/>
    </row>
    <row r="59" spans="1:8">
      <c r="A59" s="37"/>
      <c r="B59" s="46"/>
      <c r="C59" s="46"/>
      <c r="D59" s="46"/>
      <c r="E59" s="46"/>
      <c r="F59" s="46"/>
      <c r="G59" s="37"/>
      <c r="H59" s="37"/>
    </row>
    <row r="60" spans="1:8">
      <c r="A60" s="37"/>
      <c r="B60" s="46"/>
      <c r="C60" s="46"/>
      <c r="D60" s="46"/>
      <c r="E60" s="46"/>
      <c r="F60" s="46"/>
      <c r="G60" s="37"/>
      <c r="H60" s="37"/>
    </row>
    <row r="61" spans="1:8">
      <c r="A61" s="37"/>
      <c r="B61" s="46"/>
      <c r="C61" s="46"/>
      <c r="D61" s="46"/>
      <c r="E61" s="46"/>
      <c r="F61" s="46"/>
      <c r="G61" s="37"/>
      <c r="H61" s="37"/>
    </row>
    <row r="62" spans="1:8">
      <c r="A62" s="37"/>
      <c r="B62" s="46"/>
      <c r="C62" s="46"/>
      <c r="D62" s="46"/>
      <c r="E62" s="46"/>
      <c r="F62" s="46"/>
      <c r="G62" s="37"/>
      <c r="H62" s="37"/>
    </row>
    <row r="63" spans="1:8">
      <c r="A63" s="37"/>
      <c r="B63" s="46"/>
      <c r="C63" s="46"/>
      <c r="D63" s="46"/>
      <c r="E63" s="46"/>
      <c r="F63" s="46"/>
      <c r="G63" s="37"/>
      <c r="H63" s="37"/>
    </row>
    <row r="64" spans="1:8">
      <c r="A64" s="37"/>
      <c r="B64" s="46"/>
      <c r="C64" s="46"/>
      <c r="D64" s="46"/>
      <c r="E64" s="46"/>
      <c r="F64" s="46"/>
      <c r="G64" s="37"/>
      <c r="H64" s="37"/>
    </row>
    <row r="65" spans="1:8">
      <c r="A65" s="37"/>
      <c r="B65" s="46"/>
      <c r="C65" s="46"/>
      <c r="D65" s="46"/>
      <c r="E65" s="46"/>
      <c r="F65" s="46"/>
      <c r="G65" s="37"/>
      <c r="H65" s="37"/>
    </row>
    <row r="66" spans="1:8">
      <c r="A66" s="37"/>
      <c r="B66" s="46"/>
      <c r="C66" s="46"/>
      <c r="D66" s="46"/>
      <c r="E66" s="46"/>
      <c r="F66" s="46"/>
      <c r="G66" s="37"/>
      <c r="H66" s="37"/>
    </row>
    <row r="67" spans="1:8">
      <c r="A67" s="37"/>
      <c r="B67" s="46"/>
      <c r="C67" s="46"/>
      <c r="D67" s="46"/>
      <c r="E67" s="46"/>
      <c r="F67" s="46"/>
      <c r="G67" s="37"/>
      <c r="H67" s="37"/>
    </row>
    <row r="68" spans="1:8">
      <c r="A68" s="37"/>
      <c r="B68" s="46"/>
      <c r="C68" s="46"/>
      <c r="D68" s="46"/>
      <c r="E68" s="46"/>
      <c r="F68" s="46"/>
      <c r="G68" s="37"/>
      <c r="H68" s="37"/>
    </row>
    <row r="69" spans="1:8">
      <c r="A69" s="37"/>
      <c r="B69" s="46"/>
      <c r="C69" s="46"/>
      <c r="D69" s="46"/>
      <c r="E69" s="46"/>
      <c r="F69" s="46"/>
      <c r="G69" s="37"/>
      <c r="H69" s="37"/>
    </row>
    <row r="70" spans="1:8">
      <c r="A70" s="37"/>
      <c r="B70" s="46"/>
      <c r="C70" s="46"/>
      <c r="D70" s="46"/>
      <c r="E70" s="46"/>
      <c r="F70" s="46"/>
      <c r="G70" s="37"/>
      <c r="H70" s="37"/>
    </row>
    <row r="71" spans="1:8">
      <c r="A71" s="37"/>
      <c r="B71" s="46"/>
      <c r="C71" s="46"/>
      <c r="D71" s="46"/>
      <c r="E71" s="46"/>
      <c r="F71" s="46"/>
      <c r="G71" s="37"/>
      <c r="H71" s="37"/>
    </row>
    <row r="72" spans="1:8">
      <c r="A72" s="37"/>
      <c r="B72" s="46"/>
      <c r="C72" s="46"/>
      <c r="D72" s="46"/>
      <c r="E72" s="46"/>
      <c r="F72" s="46"/>
      <c r="G72" s="37"/>
      <c r="H72" s="37"/>
    </row>
    <row r="73" spans="1:8">
      <c r="A73" s="37"/>
      <c r="B73" s="46"/>
      <c r="C73" s="46"/>
      <c r="D73" s="46"/>
      <c r="E73" s="46"/>
      <c r="F73" s="46"/>
      <c r="G73" s="37"/>
      <c r="H73" s="37"/>
    </row>
    <row r="74" spans="1:8">
      <c r="A74" s="37"/>
      <c r="B74" s="46"/>
      <c r="C74" s="46"/>
      <c r="D74" s="46"/>
      <c r="E74" s="46"/>
      <c r="F74" s="46"/>
      <c r="G74" s="37"/>
      <c r="H74" s="37"/>
    </row>
    <row r="75" spans="1:8">
      <c r="A75" s="37"/>
      <c r="B75" s="46"/>
      <c r="C75" s="46"/>
      <c r="D75" s="46"/>
      <c r="E75" s="46"/>
      <c r="F75" s="46"/>
      <c r="G75" s="37"/>
      <c r="H75" s="37"/>
    </row>
    <row r="76" spans="1:8">
      <c r="A76" s="37"/>
      <c r="B76" s="46"/>
      <c r="C76" s="46"/>
      <c r="D76" s="46"/>
      <c r="E76" s="46"/>
      <c r="F76" s="46"/>
      <c r="G76" s="37"/>
      <c r="H76" s="37"/>
    </row>
    <row r="77" spans="1:8">
      <c r="A77" s="37"/>
      <c r="B77" s="46"/>
      <c r="C77" s="46"/>
      <c r="D77" s="46"/>
      <c r="E77" s="46"/>
      <c r="F77" s="46"/>
      <c r="G77" s="37"/>
      <c r="H77" s="37"/>
    </row>
    <row r="78" spans="1:8">
      <c r="A78" s="37"/>
      <c r="B78" s="46"/>
      <c r="C78" s="46"/>
      <c r="D78" s="46"/>
      <c r="E78" s="46"/>
      <c r="F78" s="46"/>
      <c r="G78" s="37"/>
      <c r="H78" s="37"/>
    </row>
    <row r="79" spans="1:8">
      <c r="A79" s="37"/>
      <c r="B79" s="46"/>
      <c r="C79" s="46"/>
      <c r="D79" s="46"/>
      <c r="E79" s="46"/>
      <c r="F79" s="46"/>
      <c r="G79" s="37"/>
      <c r="H79" s="37"/>
    </row>
    <row r="80" spans="1:8">
      <c r="A80" s="37"/>
      <c r="B80" s="46"/>
      <c r="C80" s="46"/>
      <c r="D80" s="46"/>
      <c r="E80" s="46"/>
      <c r="F80" s="46"/>
      <c r="G80" s="37"/>
      <c r="H80" s="37"/>
    </row>
    <row r="81" spans="1:8">
      <c r="A81" s="37"/>
      <c r="B81" s="46"/>
      <c r="C81" s="46"/>
      <c r="D81" s="46"/>
      <c r="E81" s="46"/>
      <c r="F81" s="46"/>
      <c r="G81" s="37"/>
      <c r="H81" s="37"/>
    </row>
    <row r="82" spans="1:8">
      <c r="A82" s="37"/>
      <c r="B82" s="46"/>
      <c r="C82" s="46"/>
      <c r="D82" s="46"/>
      <c r="E82" s="46"/>
      <c r="F82" s="46"/>
      <c r="G82" s="37"/>
      <c r="H82" s="37"/>
    </row>
    <row r="83" spans="1:8">
      <c r="A83" s="37"/>
      <c r="B83" s="46"/>
      <c r="C83" s="46"/>
      <c r="D83" s="46"/>
      <c r="E83" s="46"/>
      <c r="F83" s="46"/>
      <c r="G83" s="37"/>
      <c r="H83" s="37"/>
    </row>
    <row r="84" spans="1:8">
      <c r="A84" s="37"/>
      <c r="B84" s="46"/>
      <c r="C84" s="46"/>
      <c r="D84" s="46"/>
      <c r="E84" s="46"/>
      <c r="F84" s="46"/>
      <c r="G84" s="37"/>
      <c r="H84" s="37"/>
    </row>
    <row r="85" spans="1:8">
      <c r="A85" s="37"/>
      <c r="B85" s="46"/>
      <c r="C85" s="46"/>
      <c r="D85" s="46"/>
      <c r="E85" s="46"/>
      <c r="F85" s="46"/>
      <c r="G85" s="37"/>
      <c r="H85" s="37"/>
    </row>
    <row r="86" spans="1:8">
      <c r="A86" s="37"/>
      <c r="B86" s="46"/>
      <c r="C86" s="46"/>
      <c r="D86" s="46"/>
      <c r="E86" s="46"/>
      <c r="F86" s="46"/>
      <c r="G86" s="37"/>
      <c r="H86" s="37"/>
    </row>
    <row r="87" spans="1:8">
      <c r="A87" s="37"/>
      <c r="B87" s="46"/>
      <c r="C87" s="46"/>
      <c r="D87" s="46"/>
      <c r="E87" s="46"/>
      <c r="F87" s="46"/>
      <c r="G87" s="37"/>
      <c r="H87" s="37"/>
    </row>
    <row r="88" spans="1:8">
      <c r="A88" s="37"/>
      <c r="B88" s="46"/>
      <c r="C88" s="46"/>
      <c r="D88" s="46"/>
      <c r="E88" s="46"/>
      <c r="F88" s="46"/>
      <c r="G88" s="37"/>
      <c r="H88" s="37"/>
    </row>
    <row r="89" spans="1:8">
      <c r="A89" s="37"/>
      <c r="B89" s="46"/>
      <c r="C89" s="46"/>
      <c r="D89" s="46"/>
      <c r="E89" s="46"/>
      <c r="F89" s="46"/>
      <c r="G89" s="37"/>
      <c r="H89" s="37"/>
    </row>
    <row r="90" spans="1:8">
      <c r="A90" s="37"/>
      <c r="B90" s="46"/>
      <c r="C90" s="46"/>
      <c r="D90" s="46"/>
      <c r="E90" s="46"/>
      <c r="F90" s="46"/>
      <c r="G90" s="37"/>
      <c r="H90" s="37"/>
    </row>
  </sheetData>
  <mergeCells count="2">
    <mergeCell ref="B20:H20"/>
    <mergeCell ref="L14:M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DF1A-C91D-45A0-8498-F01516BFBADB}">
  <dimension ref="A1:R90"/>
  <sheetViews>
    <sheetView workbookViewId="0">
      <selection activeCell="M15" sqref="M15"/>
    </sheetView>
  </sheetViews>
  <sheetFormatPr defaultRowHeight="15"/>
  <cols>
    <col min="4" max="4" width="9.5703125" customWidth="1"/>
    <col min="5" max="5" width="10.28515625" customWidth="1"/>
    <col min="6" max="7" width="10.5703125" customWidth="1"/>
    <col min="8" max="8" width="11" customWidth="1"/>
    <col min="9" max="9" width="11.140625" customWidth="1"/>
  </cols>
  <sheetData>
    <row r="1" spans="1:18">
      <c r="H1" s="5" t="s">
        <v>0</v>
      </c>
      <c r="I1" s="2">
        <v>2.1</v>
      </c>
    </row>
    <row r="2" spans="1:18">
      <c r="A2" s="16" t="s">
        <v>1</v>
      </c>
      <c r="B2" s="16" t="s">
        <v>2</v>
      </c>
    </row>
    <row r="3" spans="1:18">
      <c r="A3" s="17">
        <v>1.3</v>
      </c>
      <c r="B3" s="17">
        <v>2.4</v>
      </c>
      <c r="C3" t="s">
        <v>3</v>
      </c>
      <c r="E3" s="1" t="s">
        <v>4</v>
      </c>
      <c r="F3" s="2">
        <f>A4-A3</f>
        <v>9.9999999999999867E-2</v>
      </c>
    </row>
    <row r="4" spans="1:18">
      <c r="A4" s="17">
        <v>1.4</v>
      </c>
      <c r="B4" s="17">
        <v>0.9</v>
      </c>
      <c r="C4" t="s">
        <v>5</v>
      </c>
      <c r="E4" s="1" t="s">
        <v>6</v>
      </c>
      <c r="F4" s="2">
        <f>A5-A4</f>
        <v>0.70000000000000018</v>
      </c>
      <c r="K4" s="5" t="s">
        <v>12</v>
      </c>
      <c r="L4" s="15">
        <v>0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</row>
    <row r="5" spans="1:18">
      <c r="A5" s="17">
        <v>2.1</v>
      </c>
      <c r="B5" s="17">
        <v>0.3</v>
      </c>
      <c r="C5" t="s">
        <v>7</v>
      </c>
      <c r="E5" s="1" t="s">
        <v>8</v>
      </c>
      <c r="F5" s="2">
        <f>A6-A5</f>
        <v>0.69999999999999973</v>
      </c>
      <c r="K5" s="5" t="s">
        <v>18</v>
      </c>
      <c r="L5" s="15">
        <f>C39</f>
        <v>59.76671172686666</v>
      </c>
      <c r="N5" s="5">
        <v>1</v>
      </c>
      <c r="O5" s="15">
        <f>(L5-L4)/(6*F3)</f>
        <v>99.611186211444561</v>
      </c>
      <c r="P5" s="15">
        <f>L5/2</f>
        <v>29.88335586343333</v>
      </c>
      <c r="Q5" s="15">
        <f>(B4-B3)/F3+(2*F3*L5+L4*F3)/6</f>
        <v>-13.007776275771134</v>
      </c>
      <c r="R5" s="15">
        <f>B4</f>
        <v>0.9</v>
      </c>
    </row>
    <row r="6" spans="1:18">
      <c r="A6" s="17">
        <v>2.8</v>
      </c>
      <c r="B6" s="17">
        <v>0.4</v>
      </c>
      <c r="C6" t="s">
        <v>9</v>
      </c>
      <c r="E6" s="1" t="s">
        <v>10</v>
      </c>
      <c r="F6" s="2">
        <f>A7-A6</f>
        <v>0.5</v>
      </c>
      <c r="K6" s="5" t="s">
        <v>19</v>
      </c>
      <c r="L6" s="15">
        <f>D39</f>
        <v>-15.385137047725975</v>
      </c>
      <c r="N6" s="5">
        <v>2</v>
      </c>
      <c r="O6" s="15">
        <f t="shared" ref="O6:O11" si="0">(L6-L5)/(6*F4)</f>
        <v>-17.893297327283957</v>
      </c>
      <c r="P6" s="15">
        <f t="shared" ref="P6:P11" si="1">L6/2</f>
        <v>-7.6925685238629873</v>
      </c>
      <c r="Q6" s="15">
        <f t="shared" ref="Q6:Q11" si="2">(B5-B4)/F4+(2*F4*L6+L5*F4)/6</f>
        <v>2.5257748665221933</v>
      </c>
      <c r="R6" s="15">
        <f t="shared" ref="R6:R11" si="3">B5</f>
        <v>0.3</v>
      </c>
    </row>
    <row r="7" spans="1:18">
      <c r="A7" s="17">
        <v>3.3</v>
      </c>
      <c r="B7" s="17">
        <v>1.5</v>
      </c>
      <c r="C7" t="s">
        <v>11</v>
      </c>
      <c r="E7" s="1" t="s">
        <v>42</v>
      </c>
      <c r="F7" s="2">
        <f>A8-A7</f>
        <v>0.79999999999999982</v>
      </c>
      <c r="K7" s="5" t="s">
        <v>20</v>
      </c>
      <c r="L7" s="15">
        <f>E39</f>
        <v>10.34526505302739</v>
      </c>
      <c r="N7" s="5">
        <v>3</v>
      </c>
      <c r="O7" s="15">
        <f t="shared" si="0"/>
        <v>6.1262862144650896</v>
      </c>
      <c r="P7" s="15">
        <f t="shared" si="1"/>
        <v>5.172632526513695</v>
      </c>
      <c r="Q7" s="15">
        <f t="shared" si="2"/>
        <v>0.76181966632883658</v>
      </c>
      <c r="R7" s="15">
        <f t="shared" si="3"/>
        <v>0.4</v>
      </c>
    </row>
    <row r="8" spans="1:18">
      <c r="A8" s="17">
        <v>4.0999999999999996</v>
      </c>
      <c r="B8" s="17">
        <v>2.7</v>
      </c>
      <c r="C8" t="s">
        <v>43</v>
      </c>
      <c r="E8" s="1" t="s">
        <v>44</v>
      </c>
      <c r="F8" s="2">
        <f>A9-A8</f>
        <v>1</v>
      </c>
      <c r="K8" s="5" t="s">
        <v>21</v>
      </c>
      <c r="L8" s="15">
        <f>F39</f>
        <v>-3.4323661084430368</v>
      </c>
      <c r="N8" s="5">
        <v>4</v>
      </c>
      <c r="O8" s="15">
        <f t="shared" si="0"/>
        <v>-4.5925437204901423</v>
      </c>
      <c r="P8" s="15">
        <f t="shared" si="1"/>
        <v>-1.7161830542215184</v>
      </c>
      <c r="Q8" s="15">
        <f t="shared" si="2"/>
        <v>2.4900444030117765</v>
      </c>
      <c r="R8" s="15">
        <f t="shared" si="3"/>
        <v>1.5</v>
      </c>
    </row>
    <row r="9" spans="1:18">
      <c r="A9" s="17">
        <v>5.0999999999999996</v>
      </c>
      <c r="B9" s="17">
        <v>3.3</v>
      </c>
      <c r="C9" t="s">
        <v>45</v>
      </c>
      <c r="E9" s="1" t="s">
        <v>46</v>
      </c>
      <c r="F9" s="2">
        <f>A10-A9</f>
        <v>0.80000000000000071</v>
      </c>
      <c r="K9" s="5" t="s">
        <v>47</v>
      </c>
      <c r="L9" s="15">
        <f>G39</f>
        <v>-0.56060080350203134</v>
      </c>
      <c r="N9" s="5">
        <v>5</v>
      </c>
      <c r="O9" s="15">
        <f t="shared" si="0"/>
        <v>0.59828443852937629</v>
      </c>
      <c r="P9" s="15">
        <f t="shared" si="1"/>
        <v>-0.28030040175101567</v>
      </c>
      <c r="Q9" s="15">
        <f t="shared" si="2"/>
        <v>0.89285763794038731</v>
      </c>
      <c r="R9" s="15">
        <f t="shared" si="3"/>
        <v>2.7</v>
      </c>
    </row>
    <row r="10" spans="1:18">
      <c r="A10" s="17">
        <v>5.9</v>
      </c>
      <c r="B10" s="17">
        <v>3.4</v>
      </c>
      <c r="C10" t="s">
        <v>48</v>
      </c>
      <c r="K10" s="5" t="s">
        <v>49</v>
      </c>
      <c r="L10" s="15">
        <f>H39</f>
        <v>-0.63594422124943495</v>
      </c>
      <c r="N10" s="5">
        <v>6</v>
      </c>
      <c r="O10" s="15">
        <f t="shared" si="0"/>
        <v>-1.2557236291233934E-2</v>
      </c>
      <c r="P10" s="15">
        <f t="shared" si="1"/>
        <v>-0.31797211062471747</v>
      </c>
      <c r="Q10" s="15">
        <f t="shared" si="2"/>
        <v>0.29458512566651612</v>
      </c>
      <c r="R10" s="15">
        <f t="shared" si="3"/>
        <v>3.3</v>
      </c>
    </row>
    <row r="11" spans="1:18">
      <c r="K11" s="5" t="s">
        <v>50</v>
      </c>
      <c r="L11" s="15">
        <v>0</v>
      </c>
      <c r="N11" s="5">
        <v>7</v>
      </c>
      <c r="O11" s="15">
        <f t="shared" si="0"/>
        <v>0.13248837942696551</v>
      </c>
      <c r="P11" s="15">
        <f t="shared" si="1"/>
        <v>0</v>
      </c>
      <c r="Q11" s="15">
        <f t="shared" si="2"/>
        <v>4.0207437166741924E-2</v>
      </c>
      <c r="R11" s="15">
        <f t="shared" si="3"/>
        <v>3.4</v>
      </c>
    </row>
    <row r="14" spans="1:18">
      <c r="C14" s="1" t="s">
        <v>18</v>
      </c>
      <c r="D14" s="4" t="s">
        <v>19</v>
      </c>
      <c r="E14" s="1" t="s">
        <v>20</v>
      </c>
      <c r="F14" s="1" t="s">
        <v>21</v>
      </c>
      <c r="G14" s="1" t="s">
        <v>47</v>
      </c>
      <c r="H14" s="1" t="s">
        <v>49</v>
      </c>
      <c r="I14" s="1"/>
      <c r="P14" s="54" t="s">
        <v>22</v>
      </c>
      <c r="Q14" s="54"/>
    </row>
    <row r="15" spans="1:18">
      <c r="B15" s="5" t="s">
        <v>23</v>
      </c>
      <c r="C15" s="6">
        <f>2*(F3+F4)</f>
        <v>1.6</v>
      </c>
      <c r="D15" s="7">
        <f>F4</f>
        <v>0.70000000000000018</v>
      </c>
      <c r="E15" s="7">
        <v>0</v>
      </c>
      <c r="F15" s="7">
        <v>0</v>
      </c>
      <c r="G15" s="7">
        <v>0</v>
      </c>
      <c r="H15" s="7">
        <v>0</v>
      </c>
      <c r="I15" s="8">
        <f>6*((B5-B4)/F4-(B4-B3)/F3)</f>
        <v>84.857142857142975</v>
      </c>
      <c r="P15" s="5" t="s">
        <v>24</v>
      </c>
      <c r="Q15" s="15">
        <f>O5*($I$1-A4)^3+P5*($I$1-A4)^2+Q5*($I$1-A4)+R5</f>
        <v>40.604037850568055</v>
      </c>
    </row>
    <row r="16" spans="1:18">
      <c r="B16" s="9" t="s">
        <v>25</v>
      </c>
      <c r="C16" s="10">
        <f>F4</f>
        <v>0.70000000000000018</v>
      </c>
      <c r="D16" s="2">
        <f>2*(F4+F5)</f>
        <v>2.8</v>
      </c>
      <c r="E16" s="2">
        <f>F5</f>
        <v>0.69999999999999973</v>
      </c>
      <c r="F16" s="7">
        <v>0</v>
      </c>
      <c r="G16" s="7">
        <v>0</v>
      </c>
      <c r="H16" s="7">
        <v>0</v>
      </c>
      <c r="I16" s="11">
        <f>6*((B6-B5)/F5-(B5-B4)/F4)</f>
        <v>6</v>
      </c>
      <c r="P16" s="5" t="s">
        <v>26</v>
      </c>
      <c r="Q16" s="15">
        <f t="shared" ref="Q16:Q21" si="4">O6*($I$1-A5)^3+P6*($I$1-A5)^2+Q6*($I$1-A5)+R6</f>
        <v>0.3</v>
      </c>
    </row>
    <row r="17" spans="2:17">
      <c r="B17" s="5" t="s">
        <v>27</v>
      </c>
      <c r="C17" s="10">
        <v>0</v>
      </c>
      <c r="D17" s="2">
        <f>F5</f>
        <v>0.69999999999999973</v>
      </c>
      <c r="E17" s="2">
        <f>2*(F5+F6)</f>
        <v>2.3999999999999995</v>
      </c>
      <c r="F17" s="2">
        <f>F6</f>
        <v>0.5</v>
      </c>
      <c r="G17" s="7">
        <v>0</v>
      </c>
      <c r="H17" s="7">
        <v>0</v>
      </c>
      <c r="I17" s="11">
        <f>6*((B7-B6)/F6-(B6-B5)/F5)</f>
        <v>12.342857142857145</v>
      </c>
      <c r="P17" s="5" t="s">
        <v>28</v>
      </c>
      <c r="Q17" s="15">
        <f t="shared" si="4"/>
        <v>0.29999999999999949</v>
      </c>
    </row>
    <row r="18" spans="2:17">
      <c r="B18" s="5" t="s">
        <v>51</v>
      </c>
      <c r="C18" s="10">
        <v>0</v>
      </c>
      <c r="D18" s="10">
        <v>0</v>
      </c>
      <c r="E18" s="10">
        <f>F6</f>
        <v>0.5</v>
      </c>
      <c r="F18" s="10">
        <f>2*(F6+F7)</f>
        <v>2.5999999999999996</v>
      </c>
      <c r="G18" s="7">
        <f>F7</f>
        <v>0.79999999999999982</v>
      </c>
      <c r="H18" s="7">
        <v>0</v>
      </c>
      <c r="I18" s="11">
        <f>6*((B8-B7)/F7-(B7-B6)/F6)</f>
        <v>-4.1999999999999984</v>
      </c>
      <c r="P18" s="5" t="s">
        <v>29</v>
      </c>
      <c r="Q18" s="15">
        <f t="shared" si="4"/>
        <v>3.9765586673138431</v>
      </c>
    </row>
    <row r="19" spans="2:17">
      <c r="B19" s="5" t="s">
        <v>52</v>
      </c>
      <c r="C19" s="10">
        <v>0</v>
      </c>
      <c r="D19" s="10">
        <v>0</v>
      </c>
      <c r="E19" s="10">
        <v>0</v>
      </c>
      <c r="F19" s="10">
        <f>F7</f>
        <v>0.79999999999999982</v>
      </c>
      <c r="G19" s="10">
        <f>2*(F7+F8)</f>
        <v>3.5999999999999996</v>
      </c>
      <c r="H19" s="7">
        <f>F8</f>
        <v>1</v>
      </c>
      <c r="I19" s="11">
        <f>6*((B9-B8)/F8-(B8-B7)/F7)</f>
        <v>-5.4000000000000048</v>
      </c>
      <c r="P19" s="5" t="s">
        <v>53</v>
      </c>
      <c r="Q19" s="15">
        <f t="shared" si="4"/>
        <v>-4.9931923911198428</v>
      </c>
    </row>
    <row r="20" spans="2:17">
      <c r="B20" s="5" t="s">
        <v>54</v>
      </c>
      <c r="C20" s="10">
        <v>0</v>
      </c>
      <c r="D20" s="10">
        <v>0</v>
      </c>
      <c r="E20" s="10">
        <v>0</v>
      </c>
      <c r="F20" s="10">
        <v>0</v>
      </c>
      <c r="G20" s="10">
        <f>F8</f>
        <v>1</v>
      </c>
      <c r="H20" s="10">
        <f>2*(F8+F9)</f>
        <v>3.6000000000000014</v>
      </c>
      <c r="I20" s="11">
        <f>6*((B10-B9)/F9-(B9-B8)/F8)</f>
        <v>-2.8499999999999979</v>
      </c>
      <c r="P20" s="5" t="s">
        <v>55</v>
      </c>
      <c r="Q20" s="15">
        <f t="shared" si="4"/>
        <v>-0.10645899275868853</v>
      </c>
    </row>
    <row r="21" spans="2:17">
      <c r="P21" s="5" t="s">
        <v>56</v>
      </c>
      <c r="Q21" s="15">
        <f>O11*($I$1-A10)^3+P11*($I$1-A10)^2+Q11*($I$1-A10)+R11</f>
        <v>-4.0226906171500705</v>
      </c>
    </row>
    <row r="23" spans="2:17">
      <c r="B23" s="53" t="s">
        <v>30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Q23" s="20"/>
    </row>
    <row r="24" spans="2:17">
      <c r="B24" s="12" t="s">
        <v>31</v>
      </c>
      <c r="C24" s="12" t="s">
        <v>18</v>
      </c>
      <c r="D24" s="12" t="s">
        <v>19</v>
      </c>
      <c r="E24" s="13" t="s">
        <v>20</v>
      </c>
      <c r="F24" s="13" t="s">
        <v>21</v>
      </c>
      <c r="G24" s="13" t="s">
        <v>47</v>
      </c>
      <c r="H24" s="13" t="s">
        <v>49</v>
      </c>
      <c r="I24" s="12" t="s">
        <v>32</v>
      </c>
      <c r="J24" s="12" t="s">
        <v>33</v>
      </c>
      <c r="K24" s="12" t="s">
        <v>34</v>
      </c>
      <c r="L24" s="12" t="s">
        <v>57</v>
      </c>
      <c r="M24" s="12" t="s">
        <v>58</v>
      </c>
      <c r="N24" s="12" t="s">
        <v>59</v>
      </c>
    </row>
    <row r="25" spans="2:17">
      <c r="B25" s="14">
        <v>1</v>
      </c>
      <c r="C25" s="19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35</v>
      </c>
      <c r="N25" s="7" t="s">
        <v>35</v>
      </c>
    </row>
    <row r="26" spans="2:17">
      <c r="B26" s="18">
        <v>2</v>
      </c>
      <c r="C26" s="2">
        <f>($I$15-$D$15*D25-$E$15*E25-$F$15*F25-$G$15*G25-$H$15*H25)/$C$15</f>
        <v>53.035714285714356</v>
      </c>
      <c r="D26" s="10">
        <f>($I$16-$C$16*C26-$E$16*E25-$F$16*F25-$G$16*G25-$H$16*H25)/$D$16</f>
        <v>-11.11607142857145</v>
      </c>
      <c r="E26" s="2">
        <f>($I$17-$C$17*C26-$D$17*D26-$F$17*F25-$G$17*G25-$H$17*H25)/$E$17</f>
        <v>8.3850446428571495</v>
      </c>
      <c r="F26" s="2">
        <f>($I$18-$C$18*C26-$D$18*D26-$E$18*E26-$G$18*G25-$H$18*H25)/$F$18</f>
        <v>-3.2278932005494512</v>
      </c>
      <c r="G26" s="2">
        <f>($I$19-$C$19*C26-$D$19*D26-$E$19*E26-$F$19*F26-$H$19*H25)/$G$19</f>
        <v>-0.78269039987790134</v>
      </c>
      <c r="H26" s="2">
        <f>($I$20-$C$20*C26-$D$20*D26-$E$20*E26-$F$20*F26-$G$20*G26)/$H$20</f>
        <v>-0.57425266670058217</v>
      </c>
      <c r="I26" s="7">
        <f>ABS(C26-C25)</f>
        <v>53.035714285714356</v>
      </c>
      <c r="J26" s="7">
        <f>ABS(D26-D25)</f>
        <v>11.11607142857145</v>
      </c>
      <c r="K26" s="7">
        <f>ABS(E26-E25)</f>
        <v>8.3850446428571495</v>
      </c>
      <c r="L26" s="7">
        <f>ABS(F26-F25)</f>
        <v>3.2278932005494512</v>
      </c>
      <c r="M26" s="7">
        <f>ABS(G26-G25)</f>
        <v>0.78269039987790134</v>
      </c>
      <c r="N26" s="7">
        <f>ABS(H26-H25)</f>
        <v>0.57425266670058217</v>
      </c>
    </row>
    <row r="27" spans="2:17">
      <c r="B27" s="18">
        <v>3</v>
      </c>
      <c r="C27" s="2">
        <f t="shared" ref="C27:C37" si="5">($I$15-$D$15*D26-$E$15*E26-$F$15*F26-$G$15*G26-$H$15*H26)/$C$15</f>
        <v>57.898995535714363</v>
      </c>
      <c r="D27" s="10">
        <f t="shared" ref="D27:D37" si="6">($I$16-$C$16*C27-$E$16*E26-$F$16*F26-$G$16*G26-$H$16*H26)/$D$16</f>
        <v>-14.428152901785738</v>
      </c>
      <c r="E27" s="2">
        <f t="shared" ref="E27:E37" si="7">($I$17-$C$17*C27-$D$17*D27-$F$17*F26-$G$17*G26-$H$17*H26)/$E$17</f>
        <v>10.023546155992454</v>
      </c>
      <c r="F27" s="2">
        <f t="shared" ref="F27:F37" si="8">($I$18-$C$18*C27-$D$18*D27-$E$18*E27-$G$18*G26-$H$18*H26)/$F$18</f>
        <v>-3.3021618300361175</v>
      </c>
      <c r="G27" s="2">
        <f t="shared" ref="G27:G37" si="9">($I$19-$C$19*C27-$D$19*D27-$E$19*E27-$F$19*F27-$H$19*H26)/$G$19</f>
        <v>-0.60667163035292482</v>
      </c>
      <c r="H27" s="2">
        <f t="shared" ref="H27:H37" si="10">($I$20-$C$20*C27-$D$20*D27-$E$20*E27-$F$20*F27-$G$20*G27)/$H$20</f>
        <v>-0.62314676934640889</v>
      </c>
      <c r="I27" s="7">
        <f t="shared" ref="I27:I37" si="11">ABS(C27-C26)</f>
        <v>4.8632812500000071</v>
      </c>
      <c r="J27" s="7">
        <f t="shared" ref="J27:J37" si="12">ABS(D27-D26)</f>
        <v>3.3120814732142883</v>
      </c>
      <c r="K27" s="7">
        <f t="shared" ref="K27:K37" si="13">ABS(E27-E26)</f>
        <v>1.6385015131353047</v>
      </c>
      <c r="L27" s="7">
        <f t="shared" ref="L27:L37" si="14">ABS(F27-F26)</f>
        <v>7.4268629486666349E-2</v>
      </c>
      <c r="M27" s="7">
        <f t="shared" ref="M27:M37" si="15">ABS(G27-G26)</f>
        <v>0.17601876952497653</v>
      </c>
      <c r="N27" s="7">
        <f t="shared" ref="N27:N37" si="16">ABS(H27-H26)</f>
        <v>4.889410264582672E-2</v>
      </c>
    </row>
    <row r="28" spans="2:17">
      <c r="B28" s="18">
        <v>4</v>
      </c>
      <c r="C28" s="2">
        <f t="shared" si="5"/>
        <v>59.34803118024562</v>
      </c>
      <c r="D28" s="10">
        <f t="shared" si="6"/>
        <v>-15.200037191202378</v>
      </c>
      <c r="E28" s="2">
        <f t="shared" si="7"/>
        <v>10.26415170488203</v>
      </c>
      <c r="F28" s="2">
        <f t="shared" si="8"/>
        <v>-3.4025917492917981</v>
      </c>
      <c r="G28" s="2">
        <f t="shared" si="9"/>
        <v>-0.57077217533893287</v>
      </c>
      <c r="H28" s="2">
        <f t="shared" si="10"/>
        <v>-0.63311884018362885</v>
      </c>
      <c r="I28" s="7">
        <f t="shared" si="11"/>
        <v>1.4490356445312571</v>
      </c>
      <c r="J28" s="7">
        <f t="shared" si="12"/>
        <v>0.77188428941664</v>
      </c>
      <c r="K28" s="7">
        <f t="shared" si="13"/>
        <v>0.24060554888957597</v>
      </c>
      <c r="L28" s="7">
        <f t="shared" si="14"/>
        <v>0.10042991925568057</v>
      </c>
      <c r="M28" s="7">
        <f t="shared" si="15"/>
        <v>3.5899455013991943E-2</v>
      </c>
      <c r="N28" s="7">
        <f t="shared" si="16"/>
        <v>9.9720708372199596E-3</v>
      </c>
    </row>
    <row r="29" spans="2:17">
      <c r="B29" s="18">
        <v>5</v>
      </c>
      <c r="C29" s="2">
        <f t="shared" si="5"/>
        <v>59.685730556865394</v>
      </c>
      <c r="D29" s="10">
        <f t="shared" si="6"/>
        <v>-15.344613422579718</v>
      </c>
      <c r="E29" s="2">
        <f t="shared" si="7"/>
        <v>10.327242672212021</v>
      </c>
      <c r="F29" s="2">
        <f t="shared" si="8"/>
        <v>-3.4257706137826398</v>
      </c>
      <c r="G29" s="2">
        <f t="shared" si="9"/>
        <v>-0.56285129688618474</v>
      </c>
      <c r="H29" s="2">
        <f t="shared" si="10"/>
        <v>-0.6353190841982812</v>
      </c>
      <c r="I29" s="7">
        <f t="shared" si="11"/>
        <v>0.33769937661977423</v>
      </c>
      <c r="J29" s="7">
        <f t="shared" si="12"/>
        <v>0.14457623137733933</v>
      </c>
      <c r="K29" s="7">
        <f t="shared" si="13"/>
        <v>6.3090967329991088E-2</v>
      </c>
      <c r="L29" s="7">
        <f t="shared" si="14"/>
        <v>2.3178864490841722E-2</v>
      </c>
      <c r="M29" s="7">
        <f t="shared" si="15"/>
        <v>7.9208784527481368E-3</v>
      </c>
      <c r="N29" s="7">
        <f t="shared" si="16"/>
        <v>2.2002440146523528E-3</v>
      </c>
    </row>
    <row r="30" spans="2:17">
      <c r="B30" s="18">
        <v>6</v>
      </c>
      <c r="C30" s="2">
        <f t="shared" si="5"/>
        <v>59.748982658092984</v>
      </c>
      <c r="D30" s="10">
        <f t="shared" si="6"/>
        <v>-15.376199189719115</v>
      </c>
      <c r="E30" s="2">
        <f t="shared" si="7"/>
        <v>10.341284117729934</v>
      </c>
      <c r="F30" s="2">
        <f t="shared" si="8"/>
        <v>-3.4309080851369309</v>
      </c>
      <c r="G30" s="2">
        <f t="shared" si="9"/>
        <v>-0.56109845769227218</v>
      </c>
      <c r="H30" s="2">
        <f t="shared" si="10"/>
        <v>-0.63580598397436805</v>
      </c>
      <c r="I30" s="7">
        <f t="shared" si="11"/>
        <v>6.3252101227590174E-2</v>
      </c>
      <c r="J30" s="7">
        <f t="shared" si="12"/>
        <v>3.1585767139397092E-2</v>
      </c>
      <c r="K30" s="7">
        <f t="shared" si="13"/>
        <v>1.4041445517912976E-2</v>
      </c>
      <c r="L30" s="7">
        <f t="shared" si="14"/>
        <v>5.137471354291101E-3</v>
      </c>
      <c r="M30" s="7">
        <f t="shared" si="15"/>
        <v>1.7528391939125587E-3</v>
      </c>
      <c r="N30" s="7">
        <f t="shared" si="16"/>
        <v>4.8689977608684654E-4</v>
      </c>
    </row>
    <row r="31" spans="2:17">
      <c r="B31" s="18">
        <v>7</v>
      </c>
      <c r="C31" s="2">
        <f t="shared" si="5"/>
        <v>59.762801431216467</v>
      </c>
      <c r="D31" s="10">
        <f t="shared" si="6"/>
        <v>-15.38316424437946</v>
      </c>
      <c r="E31" s="2">
        <f t="shared" si="7"/>
        <v>10.344385898538013</v>
      </c>
      <c r="F31" s="2">
        <f t="shared" si="8"/>
        <v>-3.4320439165827645</v>
      </c>
      <c r="G31" s="2">
        <f t="shared" si="9"/>
        <v>-0.56071080076650714</v>
      </c>
      <c r="H31" s="2">
        <f t="shared" si="10"/>
        <v>-0.63591366645374714</v>
      </c>
      <c r="I31" s="7">
        <f t="shared" si="11"/>
        <v>1.3818773123482231E-2</v>
      </c>
      <c r="J31" s="7">
        <f t="shared" si="12"/>
        <v>6.9650546603448049E-3</v>
      </c>
      <c r="K31" s="7">
        <f t="shared" si="13"/>
        <v>3.101780808078658E-3</v>
      </c>
      <c r="L31" s="7">
        <f t="shared" si="14"/>
        <v>1.1358314458336238E-3</v>
      </c>
      <c r="M31" s="7">
        <f t="shared" si="15"/>
        <v>3.8765692576503419E-4</v>
      </c>
      <c r="N31" s="7">
        <f t="shared" si="16"/>
        <v>1.0768247937908981E-4</v>
      </c>
    </row>
    <row r="32" spans="2:17">
      <c r="B32" s="18">
        <v>8</v>
      </c>
      <c r="C32" s="2">
        <f t="shared" si="5"/>
        <v>59.765848642630367</v>
      </c>
      <c r="D32" s="10">
        <f t="shared" si="6"/>
        <v>-15.384701492434953</v>
      </c>
      <c r="E32" s="2">
        <f t="shared" si="7"/>
        <v>10.345070894105415</v>
      </c>
      <c r="F32" s="2">
        <f t="shared" si="8"/>
        <v>-3.4322949255536543</v>
      </c>
      <c r="G32" s="2">
        <f t="shared" si="9"/>
        <v>-0.5606251091953709</v>
      </c>
      <c r="H32" s="2">
        <f t="shared" si="10"/>
        <v>-0.63593746966795173</v>
      </c>
      <c r="I32" s="7">
        <f t="shared" si="11"/>
        <v>3.047211413900186E-3</v>
      </c>
      <c r="J32" s="7">
        <f t="shared" si="12"/>
        <v>1.5372480554933787E-3</v>
      </c>
      <c r="K32" s="7">
        <f t="shared" si="13"/>
        <v>6.849955674024244E-4</v>
      </c>
      <c r="L32" s="7">
        <f t="shared" si="14"/>
        <v>2.5100897088981E-4</v>
      </c>
      <c r="M32" s="7">
        <f t="shared" si="15"/>
        <v>8.5691571136248257E-5</v>
      </c>
      <c r="N32" s="7">
        <f t="shared" si="16"/>
        <v>2.380321420458742E-5</v>
      </c>
    </row>
    <row r="33" spans="1:14">
      <c r="B33" s="18">
        <v>9</v>
      </c>
      <c r="C33" s="2">
        <f t="shared" si="5"/>
        <v>59.76652118865465</v>
      </c>
      <c r="D33" s="10">
        <f t="shared" si="6"/>
        <v>-15.385040877832877</v>
      </c>
      <c r="E33" s="2">
        <f t="shared" si="7"/>
        <v>10.345222175048745</v>
      </c>
      <c r="F33" s="2">
        <f t="shared" si="8"/>
        <v>-3.4323503846800287</v>
      </c>
      <c r="G33" s="2">
        <f t="shared" si="9"/>
        <v>-0.5606061729411197</v>
      </c>
      <c r="H33" s="2">
        <f t="shared" si="10"/>
        <v>-0.63594272973857702</v>
      </c>
      <c r="I33" s="7">
        <f t="shared" si="11"/>
        <v>6.725460242833492E-4</v>
      </c>
      <c r="J33" s="7">
        <f t="shared" si="12"/>
        <v>3.3938539792366385E-4</v>
      </c>
      <c r="K33" s="7">
        <f t="shared" si="13"/>
        <v>1.5128094332972353E-4</v>
      </c>
      <c r="L33" s="7">
        <f t="shared" si="14"/>
        <v>5.5459126374390877E-5</v>
      </c>
      <c r="M33" s="7">
        <f t="shared" si="15"/>
        <v>1.8936254251200602E-5</v>
      </c>
      <c r="N33" s="7">
        <f t="shared" si="16"/>
        <v>5.2600706252903251E-6</v>
      </c>
    </row>
    <row r="34" spans="1:14">
      <c r="B34" s="18">
        <v>10</v>
      </c>
      <c r="C34" s="2">
        <f t="shared" si="5"/>
        <v>59.766669669766245</v>
      </c>
      <c r="D34" s="10">
        <f t="shared" si="6"/>
        <v>-15.385115818346607</v>
      </c>
      <c r="E34" s="2">
        <f t="shared" si="7"/>
        <v>10.345255586683244</v>
      </c>
      <c r="F34" s="2">
        <f t="shared" si="8"/>
        <v>-3.4323626365341253</v>
      </c>
      <c r="G34" s="2">
        <f t="shared" si="9"/>
        <v>-0.56060198917614668</v>
      </c>
      <c r="H34" s="2">
        <f t="shared" si="10"/>
        <v>-0.63594389189551404</v>
      </c>
      <c r="I34" s="7">
        <f t="shared" si="11"/>
        <v>1.4848111159437849E-4</v>
      </c>
      <c r="J34" s="7">
        <f t="shared" si="12"/>
        <v>7.4940513730581415E-5</v>
      </c>
      <c r="K34" s="7">
        <f t="shared" si="13"/>
        <v>3.3411634499103116E-5</v>
      </c>
      <c r="L34" s="7">
        <f t="shared" si="14"/>
        <v>1.2251854096589909E-5</v>
      </c>
      <c r="M34" s="7">
        <f t="shared" si="15"/>
        <v>4.1837649730203097E-6</v>
      </c>
      <c r="N34" s="7">
        <f t="shared" si="16"/>
        <v>1.162156937017933E-6</v>
      </c>
    </row>
    <row r="35" spans="1:14">
      <c r="B35" s="18">
        <v>11</v>
      </c>
      <c r="C35" s="2">
        <f t="shared" si="5"/>
        <v>59.766702456240999</v>
      </c>
      <c r="D35" s="10">
        <f t="shared" si="6"/>
        <v>-15.38513236787392</v>
      </c>
      <c r="E35" s="2">
        <f t="shared" si="7"/>
        <v>10.345262966098314</v>
      </c>
      <c r="F35" s="2">
        <f t="shared" si="8"/>
        <v>-3.4323653429647072</v>
      </c>
      <c r="G35" s="2">
        <f t="shared" si="9"/>
        <v>-0.56060106492575712</v>
      </c>
      <c r="H35" s="2">
        <f t="shared" si="10"/>
        <v>-0.63594414863173321</v>
      </c>
      <c r="I35" s="7">
        <f t="shared" si="11"/>
        <v>3.2786474754686878E-5</v>
      </c>
      <c r="J35" s="7">
        <f t="shared" si="12"/>
        <v>1.6549527313003409E-5</v>
      </c>
      <c r="K35" s="7">
        <f t="shared" si="13"/>
        <v>7.3794150701189665E-6</v>
      </c>
      <c r="L35" s="7">
        <f t="shared" si="14"/>
        <v>2.7064305818669254E-6</v>
      </c>
      <c r="M35" s="7">
        <f t="shared" si="15"/>
        <v>9.2425038955568084E-7</v>
      </c>
      <c r="N35" s="7">
        <f t="shared" si="16"/>
        <v>2.5673621917299272E-7</v>
      </c>
    </row>
    <row r="36" spans="1:14">
      <c r="B36" s="18">
        <v>12</v>
      </c>
      <c r="C36" s="2">
        <f t="shared" si="5"/>
        <v>59.766709696659198</v>
      </c>
      <c r="D36" s="10">
        <f t="shared" si="6"/>
        <v>-15.38513602283224</v>
      </c>
      <c r="E36" s="2">
        <f t="shared" si="7"/>
        <v>10.34526459596753</v>
      </c>
      <c r="F36" s="2">
        <f t="shared" si="8"/>
        <v>-3.4323659407858305</v>
      </c>
      <c r="G36" s="2">
        <f t="shared" si="9"/>
        <v>-0.56060086076100224</v>
      </c>
      <c r="H36" s="2">
        <f t="shared" si="10"/>
        <v>-0.63594420534416529</v>
      </c>
      <c r="I36" s="7">
        <f t="shared" si="11"/>
        <v>7.240418199216947E-6</v>
      </c>
      <c r="J36" s="7">
        <f t="shared" si="12"/>
        <v>3.6549583199985136E-6</v>
      </c>
      <c r="K36" s="7">
        <f t="shared" si="13"/>
        <v>1.6298692155913841E-6</v>
      </c>
      <c r="L36" s="7">
        <f t="shared" si="14"/>
        <v>5.9782112327155801E-7</v>
      </c>
      <c r="M36" s="7">
        <f t="shared" si="15"/>
        <v>2.0416475488005403E-7</v>
      </c>
      <c r="N36" s="7">
        <f t="shared" si="16"/>
        <v>5.671243208382748E-8</v>
      </c>
    </row>
    <row r="37" spans="1:14">
      <c r="B37" s="18">
        <v>13</v>
      </c>
      <c r="C37" s="2">
        <f t="shared" si="5"/>
        <v>59.766711295703466</v>
      </c>
      <c r="D37" s="10">
        <f t="shared" si="6"/>
        <v>-15.38513683006061</v>
      </c>
      <c r="E37" s="2">
        <f t="shared" si="7"/>
        <v>10.345264955955203</v>
      </c>
      <c r="F37" s="2">
        <f t="shared" si="8"/>
        <v>-3.4323660728341534</v>
      </c>
      <c r="G37" s="2">
        <f t="shared" si="9"/>
        <v>-0.56060081566347708</v>
      </c>
      <c r="H37" s="2">
        <f t="shared" si="10"/>
        <v>-0.63594421787125555</v>
      </c>
      <c r="I37" s="7">
        <f t="shared" si="11"/>
        <v>1.599044267663885E-6</v>
      </c>
      <c r="J37" s="7">
        <f t="shared" si="12"/>
        <v>8.0722836948154963E-7</v>
      </c>
      <c r="K37" s="7">
        <f t="shared" si="13"/>
        <v>3.5998767344835869E-7</v>
      </c>
      <c r="L37" s="7">
        <f t="shared" si="14"/>
        <v>1.3204832294277935E-7</v>
      </c>
      <c r="M37" s="7">
        <f t="shared" si="15"/>
        <v>4.5097525158688256E-8</v>
      </c>
      <c r="N37" s="7">
        <f t="shared" si="16"/>
        <v>1.2527090254010886E-8</v>
      </c>
    </row>
    <row r="38" spans="1:14">
      <c r="B38" s="18">
        <v>14</v>
      </c>
      <c r="C38" s="2">
        <f>($I$15-$D$15*D37-$E$15*E37-$F$15*F37-$G$15*G37-$H$15*H37)/$C$15</f>
        <v>59.766711648865872</v>
      </c>
      <c r="D38" s="10">
        <f>($I$16-$C$16*C38-$E$16*E37-$F$16*F37-$G$16*G37-$H$16*H37)/$D$16</f>
        <v>-15.385137008348128</v>
      </c>
      <c r="E38" s="2">
        <f>($I$17-$C$17*C38-$D$17*D38-$F$17*F37-$G$17*G37-$H$17*H37)/$E$17</f>
        <v>10.345265035465797</v>
      </c>
      <c r="F38" s="2">
        <f>($I$18-$C$18*C38-$D$18*D38-$E$18*E38-$G$18*G37-$H$18*H37)/$F$18</f>
        <v>-3.4323661020008136</v>
      </c>
      <c r="G38" s="2">
        <f>($I$19-$C$19*C38-$D$19*D38-$E$19*E38-$F$19*F38-$H$19*H37)/$G$19</f>
        <v>-0.56060080570224979</v>
      </c>
      <c r="H38" s="2">
        <f>($I$20-$C$20*C38-$D$20*D38-$E$20*E38-$F$20*F38-$G$20*G38)/$H$20</f>
        <v>-0.63594422063826306</v>
      </c>
      <c r="I38" s="7">
        <f>ABS(C38-C37)</f>
        <v>3.5316240598604054E-7</v>
      </c>
      <c r="J38" s="7">
        <f>ABS(D38-D37)</f>
        <v>1.7828751808224297E-7</v>
      </c>
      <c r="K38" s="7">
        <f>ABS(E38-E37)</f>
        <v>7.951059366462232E-8</v>
      </c>
      <c r="L38" s="7">
        <f>ABS(F38-F37)</f>
        <v>2.916666019814329E-8</v>
      </c>
      <c r="M38" s="7">
        <f>ABS(G38-G37)</f>
        <v>9.9612272874693986E-9</v>
      </c>
      <c r="N38" s="7">
        <f>ABS(H38-H37)</f>
        <v>2.7670075120056481E-9</v>
      </c>
    </row>
    <row r="39" spans="1:14">
      <c r="B39" s="18">
        <v>15</v>
      </c>
      <c r="C39" s="2">
        <f t="shared" ref="C39" si="17">($I$15-$D$15*D38-$E$15*E38-$F$15*F38-$G$15*G38-$H$15*H38)/$C$15</f>
        <v>59.76671172686666</v>
      </c>
      <c r="D39" s="10">
        <f t="shared" ref="D39" si="18">($I$16-$C$16*C39-$E$16*E38-$F$16*F38-$G$16*G38-$H$16*H38)/$D$16</f>
        <v>-15.385137047725975</v>
      </c>
      <c r="E39" s="2">
        <f t="shared" ref="E39" si="19">($I$17-$C$17*C39-$D$17*D39-$F$17*F38-$G$17*G38-$H$17*H38)/$E$17</f>
        <v>10.34526505302739</v>
      </c>
      <c r="F39" s="2">
        <f t="shared" ref="F39" si="20">($I$18-$C$18*C39-$D$18*D39-$E$18*E39-$G$18*G38-$H$18*H38)/$F$18</f>
        <v>-3.4323661084430368</v>
      </c>
      <c r="G39" s="2">
        <f t="shared" ref="G39" si="21">($I$19-$C$19*C39-$D$19*D39-$E$19*E39-$F$19*F39-$H$19*H38)/$G$19</f>
        <v>-0.56060080350203134</v>
      </c>
      <c r="H39" s="2">
        <f t="shared" ref="H39" si="22">($I$20-$C$20*C39-$D$20*D39-$E$20*E39-$F$20*F39-$G$20*G39)/$H$20</f>
        <v>-0.63594422124943495</v>
      </c>
      <c r="I39" s="7">
        <f t="shared" ref="I39" si="23">ABS(C39-C38)</f>
        <v>7.8000788050758274E-8</v>
      </c>
      <c r="J39" s="7">
        <f t="shared" ref="J39" si="24">ABS(D39-D38)</f>
        <v>3.9377846761112778E-8</v>
      </c>
      <c r="K39" s="7">
        <f t="shared" ref="K39" si="25">ABS(E39-E38)</f>
        <v>1.7561593068649017E-8</v>
      </c>
      <c r="L39" s="7">
        <f t="shared" ref="L39" si="26">ABS(F39-F38)</f>
        <v>6.4422231993432888E-9</v>
      </c>
      <c r="M39" s="7">
        <f t="shared" ref="M39" si="27">ABS(G39-G38)</f>
        <v>2.2002184518754575E-9</v>
      </c>
      <c r="N39" s="7">
        <f t="shared" ref="N39" si="28">ABS(H39-H38)</f>
        <v>6.1117189087411816E-10</v>
      </c>
    </row>
    <row r="42" spans="1:14">
      <c r="A42" t="s">
        <v>36</v>
      </c>
    </row>
    <row r="43" spans="1:14" ht="30.75">
      <c r="A43" s="21" t="s">
        <v>1</v>
      </c>
      <c r="B43" s="22" t="s">
        <v>37</v>
      </c>
      <c r="C43" s="23" t="s">
        <v>38</v>
      </c>
      <c r="D43" s="24" t="s">
        <v>39</v>
      </c>
      <c r="E43" s="25" t="s">
        <v>40</v>
      </c>
      <c r="F43" s="31" t="s">
        <v>60</v>
      </c>
      <c r="G43" s="32" t="s">
        <v>61</v>
      </c>
      <c r="H43" s="36" t="s">
        <v>62</v>
      </c>
      <c r="I43" s="26" t="s">
        <v>41</v>
      </c>
    </row>
    <row r="44" spans="1:14">
      <c r="A44" s="21">
        <v>1.3</v>
      </c>
      <c r="B44" s="27">
        <f>IF(AND(A44&gt;=$A$3,A44&lt;$A$4),$O$5*(A44-$A$4)^3+$P$5*(A44-$A$4)^2+$Q$5*(A44-$A$4)+$R$5,"")</f>
        <v>2.4</v>
      </c>
      <c r="C44" s="28" t="str">
        <f>IF(AND(A44&gt;=$A$4,A44&lt;$A$5),$O$6*(A44-$A$5)^3+$P$6*(A44-$A$5)^2+$Q$6*(A44-$A$5)+$R$6,"")</f>
        <v/>
      </c>
      <c r="D44" s="29" t="str">
        <f>IF(AND(A44&gt;=$A$5,A44&lt;$A$6),$O$7*(A44-$A$6)^3+$P$7*(A44-$A$6)^2+$Q$7*(A44-$A$6)+$R$7,"")</f>
        <v/>
      </c>
      <c r="E44" s="30" t="str">
        <f>IF(AND(A44&gt;=$A$6,A44&lt;$A$7),$O$8*(A44-$A$7)^3+$P$8*(A44-$A$7)^2+$Q$8*(A44-$A$7)+$R$8,"")</f>
        <v/>
      </c>
      <c r="F44" s="34" t="str">
        <f>IF(AND(A44&gt;=$A$7,A44&lt;$A$8),$O$9*(A44-$A$8)^3+$P$9*(A44-$A$8)^2+$Q$9*(A44-$A$8)+$R$9,"")</f>
        <v/>
      </c>
      <c r="G44" s="2" t="str">
        <f>IF(AND(A44&gt;=$A$8,A44&lt;$A$9),$O$10*(A44-$A$9)^3+$P$10*(A44-$A$9)^2+$Q$10*(A44-$A$9)+$R$10,"")</f>
        <v/>
      </c>
      <c r="H44" s="35" t="str">
        <f>IF(AND(A44&gt;=$A$9,A44&lt;$A$10),$O$11*(A44-$A$10)^3+$P$11*(A44-$A$10)^2+$Q$11*(A44-$A$10)+$R$11,"")</f>
        <v/>
      </c>
      <c r="I44" s="33">
        <f>SUM(B44:H44)</f>
        <v>2.4</v>
      </c>
    </row>
    <row r="45" spans="1:14">
      <c r="A45" s="21">
        <v>1.4</v>
      </c>
      <c r="B45" s="27" t="str">
        <f t="shared" ref="B45:B90" si="29">IF(AND(A45&gt;=$A$3,A45&lt;$A$4),$O$5*(A45-$A$4)^3+$P$5*(A45-$A$4)^2+$Q$5*(A45-$A$4)+$R$5,"")</f>
        <v/>
      </c>
      <c r="C45" s="28">
        <f t="shared" ref="C45:C90" si="30">IF(AND(A45&gt;=$A$4,A45&lt;$A$5),$O$6*(A45-$A$5)^3+$P$6*(A45-$A$5)^2+$Q$6*(A45-$A$5)+$R$6,"")</f>
        <v>0.89999999999999969</v>
      </c>
      <c r="D45" s="29" t="str">
        <f t="shared" ref="D45:D90" si="31">IF(AND(A45&gt;=$A$5,A45&lt;$A$6),$O$7*(A45-$A$6)^3+$P$7*(A45-$A$6)^2+$Q$7*(A45-$A$6)+$R$7,"")</f>
        <v/>
      </c>
      <c r="E45" s="30" t="str">
        <f t="shared" ref="E45:E90" si="32">IF(AND(A45&gt;=$A$6,A45&lt;$A$7),$O$8*(A45-$A$7)^3+$P$8*(A45-$A$7)^2+$Q$8*(A45-$A$7)+$R$8,"")</f>
        <v/>
      </c>
      <c r="F45" s="34" t="str">
        <f t="shared" ref="F45:F90" si="33">IF(AND(A45&gt;=$A$7,A45&lt;$A$8),$O$9*(A45-$A$8)^3+$P$9*(A45-$A$8)^2+$Q$9*(A45-$A$8)+$R$9,"")</f>
        <v/>
      </c>
      <c r="G45" s="2" t="str">
        <f t="shared" ref="G45:G90" si="34">IF(AND(A45&gt;=$A$8,A45&lt;$A$9),$O$10*(A45-$A$9)^3+$P$10*(A45-$A$9)^2+$Q$10*(A45-$A$9)+$R$10,"")</f>
        <v/>
      </c>
      <c r="H45" s="35" t="str">
        <f t="shared" ref="H45:H90" si="35">IF(AND(A45&gt;=$A$9,A45&lt;$A$10),$O$11*(A45-$A$10)^3+$P$11*(A45-$A$10)^2+$Q$11*(A45-$A$10)+$R$11,"")</f>
        <v/>
      </c>
      <c r="I45" s="33">
        <f t="shared" ref="I45:I90" si="36">SUM(B45:H45)</f>
        <v>0.89999999999999969</v>
      </c>
    </row>
    <row r="46" spans="1:14">
      <c r="A46" s="21">
        <v>1.5</v>
      </c>
      <c r="B46" s="27" t="str">
        <f t="shared" si="29"/>
        <v/>
      </c>
      <c r="C46" s="28">
        <f t="shared" si="30"/>
        <v>-0.11983736581065646</v>
      </c>
      <c r="D46" s="29" t="str">
        <f t="shared" si="31"/>
        <v/>
      </c>
      <c r="E46" s="30" t="str">
        <f t="shared" si="32"/>
        <v/>
      </c>
      <c r="F46" s="34" t="str">
        <f t="shared" si="33"/>
        <v/>
      </c>
      <c r="G46" s="2" t="str">
        <f t="shared" si="34"/>
        <v/>
      </c>
      <c r="H46" s="35" t="str">
        <f t="shared" si="35"/>
        <v/>
      </c>
      <c r="I46" s="33">
        <f t="shared" si="36"/>
        <v>-0.11983736581065646</v>
      </c>
    </row>
    <row r="47" spans="1:14">
      <c r="A47" s="21">
        <v>1.6</v>
      </c>
      <c r="B47" s="27" t="str">
        <f t="shared" si="29"/>
        <v/>
      </c>
      <c r="C47" s="28">
        <f t="shared" si="30"/>
        <v>-0.64936739831634882</v>
      </c>
      <c r="D47" s="29" t="str">
        <f t="shared" si="31"/>
        <v/>
      </c>
      <c r="E47" s="30" t="str">
        <f t="shared" si="32"/>
        <v/>
      </c>
      <c r="F47" s="34" t="str">
        <f t="shared" si="33"/>
        <v/>
      </c>
      <c r="G47" s="2" t="str">
        <f t="shared" si="34"/>
        <v/>
      </c>
      <c r="H47" s="35" t="str">
        <f t="shared" si="35"/>
        <v/>
      </c>
      <c r="I47" s="33">
        <f t="shared" si="36"/>
        <v>-0.64936739831634882</v>
      </c>
    </row>
    <row r="48" spans="1:14">
      <c r="A48" s="21">
        <v>1.7</v>
      </c>
      <c r="B48" s="27" t="str">
        <f t="shared" si="29"/>
        <v/>
      </c>
      <c r="C48" s="28">
        <f t="shared" si="30"/>
        <v>-0.79594988148078194</v>
      </c>
      <c r="D48" s="29" t="str">
        <f t="shared" si="31"/>
        <v/>
      </c>
      <c r="E48" s="30" t="str">
        <f t="shared" si="32"/>
        <v/>
      </c>
      <c r="F48" s="34" t="str">
        <f t="shared" si="33"/>
        <v/>
      </c>
      <c r="G48" s="2" t="str">
        <f t="shared" si="34"/>
        <v/>
      </c>
      <c r="H48" s="35" t="str">
        <f t="shared" si="35"/>
        <v/>
      </c>
      <c r="I48" s="33">
        <f t="shared" si="36"/>
        <v>-0.79594988148078194</v>
      </c>
    </row>
    <row r="49" spans="1:9">
      <c r="A49" s="21">
        <v>1.8</v>
      </c>
      <c r="B49" s="27" t="str">
        <f t="shared" si="29"/>
        <v/>
      </c>
      <c r="C49" s="28">
        <f t="shared" si="30"/>
        <v>-0.66694459926766014</v>
      </c>
      <c r="D49" s="29" t="str">
        <f t="shared" si="31"/>
        <v/>
      </c>
      <c r="E49" s="30" t="str">
        <f t="shared" si="32"/>
        <v/>
      </c>
      <c r="F49" s="34" t="str">
        <f t="shared" si="33"/>
        <v/>
      </c>
      <c r="G49" s="2" t="str">
        <f t="shared" si="34"/>
        <v/>
      </c>
      <c r="H49" s="35" t="str">
        <f t="shared" si="35"/>
        <v/>
      </c>
      <c r="I49" s="33">
        <f t="shared" si="36"/>
        <v>-0.66694459926766014</v>
      </c>
    </row>
    <row r="50" spans="1:9">
      <c r="A50" s="21">
        <v>1.9</v>
      </c>
      <c r="B50" s="27" t="str">
        <f t="shared" si="29"/>
        <v/>
      </c>
      <c r="C50" s="28">
        <f t="shared" si="30"/>
        <v>-0.3697113356406872</v>
      </c>
      <c r="D50" s="29" t="str">
        <f t="shared" si="31"/>
        <v/>
      </c>
      <c r="E50" s="30" t="str">
        <f t="shared" si="32"/>
        <v/>
      </c>
      <c r="F50" s="34" t="str">
        <f t="shared" si="33"/>
        <v/>
      </c>
      <c r="G50" s="2" t="str">
        <f t="shared" si="34"/>
        <v/>
      </c>
      <c r="H50" s="35" t="str">
        <f t="shared" si="35"/>
        <v/>
      </c>
      <c r="I50" s="33">
        <f t="shared" si="36"/>
        <v>-0.3697113356406872</v>
      </c>
    </row>
    <row r="51" spans="1:9">
      <c r="A51" s="21">
        <v>2</v>
      </c>
      <c r="B51" s="27" t="str">
        <f t="shared" si="29"/>
        <v/>
      </c>
      <c r="C51" s="28">
        <f t="shared" si="30"/>
        <v>-1.1609874563565603E-2</v>
      </c>
      <c r="D51" s="29" t="str">
        <f t="shared" si="31"/>
        <v/>
      </c>
      <c r="E51" s="30" t="str">
        <f t="shared" si="32"/>
        <v/>
      </c>
      <c r="F51" s="34" t="str">
        <f t="shared" si="33"/>
        <v/>
      </c>
      <c r="G51" s="2" t="str">
        <f t="shared" si="34"/>
        <v/>
      </c>
      <c r="H51" s="35" t="str">
        <f t="shared" si="35"/>
        <v/>
      </c>
      <c r="I51" s="33">
        <f t="shared" si="36"/>
        <v>-1.1609874563565603E-2</v>
      </c>
    </row>
    <row r="52" spans="1:9">
      <c r="A52" s="21">
        <v>2.1</v>
      </c>
      <c r="B52" s="27" t="str">
        <f t="shared" si="29"/>
        <v/>
      </c>
      <c r="C52" s="28" t="str">
        <f t="shared" si="30"/>
        <v/>
      </c>
      <c r="D52" s="29">
        <f t="shared" si="31"/>
        <v>0.29999999999999949</v>
      </c>
      <c r="E52" s="30" t="str">
        <f t="shared" si="32"/>
        <v/>
      </c>
      <c r="F52" s="34" t="str">
        <f t="shared" si="33"/>
        <v/>
      </c>
      <c r="G52" s="2" t="str">
        <f t="shared" si="34"/>
        <v/>
      </c>
      <c r="H52" s="35" t="str">
        <f t="shared" si="35"/>
        <v/>
      </c>
      <c r="I52" s="33">
        <f t="shared" si="36"/>
        <v>0.29999999999999949</v>
      </c>
    </row>
    <row r="53" spans="1:9">
      <c r="A53" s="21">
        <v>2.2000000000000002</v>
      </c>
      <c r="B53" s="27" t="str">
        <f t="shared" si="29"/>
        <v/>
      </c>
      <c r="C53" s="28" t="str">
        <f t="shared" si="30"/>
        <v/>
      </c>
      <c r="D53" s="29">
        <f t="shared" si="31"/>
        <v>0.48177808742316924</v>
      </c>
      <c r="E53" s="30" t="str">
        <f t="shared" si="32"/>
        <v/>
      </c>
      <c r="F53" s="34" t="str">
        <f t="shared" si="33"/>
        <v/>
      </c>
      <c r="G53" s="2" t="str">
        <f t="shared" si="34"/>
        <v/>
      </c>
      <c r="H53" s="35" t="str">
        <f t="shared" si="35"/>
        <v/>
      </c>
      <c r="I53" s="33">
        <f t="shared" si="36"/>
        <v>0.48177808742316924</v>
      </c>
    </row>
    <row r="54" spans="1:9">
      <c r="A54" s="21">
        <v>2.2999999999999998</v>
      </c>
      <c r="B54" s="27" t="str">
        <f t="shared" si="29"/>
        <v/>
      </c>
      <c r="C54" s="28" t="str">
        <f t="shared" si="30"/>
        <v/>
      </c>
      <c r="D54" s="29">
        <f t="shared" si="31"/>
        <v>0.54646252165586928</v>
      </c>
      <c r="E54" s="30" t="str">
        <f t="shared" si="32"/>
        <v/>
      </c>
      <c r="F54" s="34" t="str">
        <f t="shared" si="33"/>
        <v/>
      </c>
      <c r="G54" s="2" t="str">
        <f t="shared" si="34"/>
        <v/>
      </c>
      <c r="H54" s="35" t="str">
        <f t="shared" si="35"/>
        <v/>
      </c>
      <c r="I54" s="33">
        <f t="shared" si="36"/>
        <v>0.54646252165586928</v>
      </c>
    </row>
    <row r="55" spans="1:9">
      <c r="A55" s="21">
        <v>2.4</v>
      </c>
      <c r="B55" s="27" t="str">
        <f t="shared" si="29"/>
        <v/>
      </c>
      <c r="C55" s="28" t="str">
        <f t="shared" si="30"/>
        <v/>
      </c>
      <c r="D55" s="29">
        <f t="shared" si="31"/>
        <v>0.53081101998489078</v>
      </c>
      <c r="E55" s="30" t="str">
        <f t="shared" si="32"/>
        <v/>
      </c>
      <c r="F55" s="34" t="str">
        <f t="shared" si="33"/>
        <v/>
      </c>
      <c r="G55" s="2" t="str">
        <f t="shared" si="34"/>
        <v/>
      </c>
      <c r="H55" s="35" t="str">
        <f t="shared" si="35"/>
        <v/>
      </c>
      <c r="I55" s="33">
        <f t="shared" si="36"/>
        <v>0.53081101998489078</v>
      </c>
    </row>
    <row r="56" spans="1:9">
      <c r="A56" s="21">
        <v>2.5</v>
      </c>
      <c r="B56" s="27" t="str">
        <f t="shared" si="29"/>
        <v/>
      </c>
      <c r="C56" s="28" t="str">
        <f t="shared" si="30"/>
        <v/>
      </c>
      <c r="D56" s="29">
        <f t="shared" si="31"/>
        <v>0.47158129969702411</v>
      </c>
      <c r="E56" s="30" t="str">
        <f t="shared" si="32"/>
        <v/>
      </c>
      <c r="F56" s="34" t="str">
        <f t="shared" si="33"/>
        <v/>
      </c>
      <c r="G56" s="2" t="str">
        <f t="shared" si="34"/>
        <v/>
      </c>
      <c r="H56" s="35" t="str">
        <f t="shared" si="35"/>
        <v/>
      </c>
      <c r="I56" s="33">
        <f t="shared" si="36"/>
        <v>0.47158129969702411</v>
      </c>
    </row>
    <row r="57" spans="1:9">
      <c r="A57" s="21">
        <v>2.6</v>
      </c>
      <c r="B57" s="27" t="str">
        <f t="shared" si="29"/>
        <v/>
      </c>
      <c r="C57" s="28" t="str">
        <f t="shared" si="30"/>
        <v/>
      </c>
      <c r="D57" s="29">
        <f t="shared" si="31"/>
        <v>0.40553107807905964</v>
      </c>
      <c r="E57" s="30" t="str">
        <f t="shared" si="32"/>
        <v/>
      </c>
      <c r="F57" s="34" t="str">
        <f t="shared" si="33"/>
        <v/>
      </c>
      <c r="G57" s="2" t="str">
        <f t="shared" si="34"/>
        <v/>
      </c>
      <c r="H57" s="35" t="str">
        <f t="shared" si="35"/>
        <v/>
      </c>
      <c r="I57" s="33">
        <f t="shared" si="36"/>
        <v>0.40553107807905964</v>
      </c>
    </row>
    <row r="58" spans="1:9">
      <c r="A58" s="21">
        <v>2.7</v>
      </c>
      <c r="B58" s="27" t="str">
        <f t="shared" si="29"/>
        <v/>
      </c>
      <c r="C58" s="28" t="str">
        <f t="shared" si="30"/>
        <v/>
      </c>
      <c r="D58" s="29">
        <f t="shared" si="31"/>
        <v>0.36941807241778818</v>
      </c>
      <c r="E58" s="30" t="str">
        <f t="shared" si="32"/>
        <v/>
      </c>
      <c r="F58" s="34" t="str">
        <f t="shared" si="33"/>
        <v/>
      </c>
      <c r="G58" s="2" t="str">
        <f t="shared" si="34"/>
        <v/>
      </c>
      <c r="H58" s="35" t="str">
        <f t="shared" si="35"/>
        <v/>
      </c>
      <c r="I58" s="33">
        <f t="shared" si="36"/>
        <v>0.36941807241778818</v>
      </c>
    </row>
    <row r="59" spans="1:9">
      <c r="A59" s="21">
        <v>2.8</v>
      </c>
      <c r="B59" s="27" t="str">
        <f t="shared" si="29"/>
        <v/>
      </c>
      <c r="C59" s="28" t="str">
        <f t="shared" si="30"/>
        <v/>
      </c>
      <c r="D59" s="29" t="str">
        <f t="shared" si="31"/>
        <v/>
      </c>
      <c r="E59" s="30">
        <f t="shared" si="32"/>
        <v>0.39999999999999991</v>
      </c>
      <c r="F59" s="34" t="str">
        <f t="shared" si="33"/>
        <v/>
      </c>
      <c r="G59" s="2" t="str">
        <f t="shared" si="34"/>
        <v/>
      </c>
      <c r="H59" s="35" t="str">
        <f t="shared" si="35"/>
        <v/>
      </c>
      <c r="I59" s="33">
        <f t="shared" si="36"/>
        <v>0.39999999999999991</v>
      </c>
    </row>
    <row r="60" spans="1:9">
      <c r="A60" s="21">
        <v>2.9</v>
      </c>
      <c r="B60" s="27" t="str">
        <f t="shared" si="29"/>
        <v/>
      </c>
      <c r="C60" s="28" t="str">
        <f t="shared" si="30"/>
        <v/>
      </c>
      <c r="D60" s="29" t="str">
        <f t="shared" si="31"/>
        <v/>
      </c>
      <c r="E60" s="30">
        <f t="shared" si="32"/>
        <v>0.52331574823121563</v>
      </c>
      <c r="F60" s="34" t="str">
        <f t="shared" si="33"/>
        <v/>
      </c>
      <c r="G60" s="2" t="str">
        <f t="shared" si="34"/>
        <v/>
      </c>
      <c r="H60" s="35" t="str">
        <f t="shared" si="35"/>
        <v/>
      </c>
      <c r="I60" s="33">
        <f t="shared" si="36"/>
        <v>0.52331574823121563</v>
      </c>
    </row>
    <row r="61" spans="1:9">
      <c r="A61" s="21">
        <v>3</v>
      </c>
      <c r="B61" s="27" t="str">
        <f t="shared" si="29"/>
        <v/>
      </c>
      <c r="C61" s="28" t="str">
        <f t="shared" si="30"/>
        <v/>
      </c>
      <c r="D61" s="29" t="str">
        <f t="shared" si="31"/>
        <v/>
      </c>
      <c r="E61" s="30">
        <f t="shared" si="32"/>
        <v>0.72252888466976462</v>
      </c>
      <c r="F61" s="34" t="str">
        <f t="shared" si="33"/>
        <v/>
      </c>
      <c r="G61" s="2" t="str">
        <f t="shared" si="34"/>
        <v/>
      </c>
      <c r="H61" s="35" t="str">
        <f t="shared" si="35"/>
        <v/>
      </c>
      <c r="I61" s="33">
        <f t="shared" si="36"/>
        <v>0.72252888466976462</v>
      </c>
    </row>
    <row r="62" spans="1:9">
      <c r="A62" s="21">
        <v>3.1</v>
      </c>
      <c r="B62" s="27" t="str">
        <f t="shared" si="29"/>
        <v/>
      </c>
      <c r="C62" s="28" t="str">
        <f t="shared" si="30"/>
        <v/>
      </c>
      <c r="D62" s="29" t="str">
        <f t="shared" si="31"/>
        <v/>
      </c>
      <c r="E62" s="30">
        <f t="shared" si="32"/>
        <v>0.97008414699270573</v>
      </c>
      <c r="F62" s="34" t="str">
        <f t="shared" si="33"/>
        <v/>
      </c>
      <c r="G62" s="2" t="str">
        <f t="shared" si="34"/>
        <v/>
      </c>
      <c r="H62" s="35" t="str">
        <f t="shared" si="35"/>
        <v/>
      </c>
      <c r="I62" s="33">
        <f t="shared" si="36"/>
        <v>0.97008414699270573</v>
      </c>
    </row>
    <row r="63" spans="1:9">
      <c r="A63" s="21">
        <v>3.2</v>
      </c>
      <c r="B63" s="27" t="str">
        <f t="shared" si="29"/>
        <v/>
      </c>
      <c r="C63" s="28" t="str">
        <f t="shared" si="30"/>
        <v/>
      </c>
      <c r="D63" s="29" t="str">
        <f t="shared" si="31"/>
        <v/>
      </c>
      <c r="E63" s="30">
        <f t="shared" si="32"/>
        <v>1.2384262728770983</v>
      </c>
      <c r="F63" s="34" t="str">
        <f t="shared" si="33"/>
        <v/>
      </c>
      <c r="G63" s="2" t="str">
        <f t="shared" si="34"/>
        <v/>
      </c>
      <c r="H63" s="35" t="str">
        <f t="shared" si="35"/>
        <v/>
      </c>
      <c r="I63" s="33">
        <f t="shared" si="36"/>
        <v>1.2384262728770983</v>
      </c>
    </row>
    <row r="64" spans="1:9">
      <c r="A64" s="21">
        <v>3.3</v>
      </c>
      <c r="B64" s="27" t="str">
        <f t="shared" si="29"/>
        <v/>
      </c>
      <c r="C64" s="28" t="str">
        <f t="shared" si="30"/>
        <v/>
      </c>
      <c r="D64" s="29" t="str">
        <f t="shared" si="31"/>
        <v/>
      </c>
      <c r="E64" s="30" t="str">
        <f t="shared" si="32"/>
        <v/>
      </c>
      <c r="F64" s="34">
        <f t="shared" si="33"/>
        <v>1.5</v>
      </c>
      <c r="G64" s="2" t="str">
        <f t="shared" si="34"/>
        <v/>
      </c>
      <c r="H64" s="35" t="str">
        <f t="shared" si="35"/>
        <v/>
      </c>
      <c r="I64" s="33">
        <f t="shared" si="36"/>
        <v>1.5</v>
      </c>
    </row>
    <row r="65" spans="1:9">
      <c r="A65" s="21">
        <v>3.4</v>
      </c>
      <c r="B65" s="27" t="str">
        <f t="shared" si="29"/>
        <v/>
      </c>
      <c r="C65" s="28" t="str">
        <f t="shared" si="30"/>
        <v/>
      </c>
      <c r="D65" s="29" t="str">
        <f t="shared" si="31"/>
        <v/>
      </c>
      <c r="E65" s="30" t="str">
        <f t="shared" si="32"/>
        <v/>
      </c>
      <c r="F65" s="34">
        <f t="shared" si="33"/>
        <v>1.7324408941681559</v>
      </c>
      <c r="G65" s="2" t="str">
        <f t="shared" si="34"/>
        <v/>
      </c>
      <c r="H65" s="35" t="str">
        <f t="shared" si="35"/>
        <v/>
      </c>
      <c r="I65" s="33">
        <f t="shared" si="36"/>
        <v>1.7324408941681559</v>
      </c>
    </row>
    <row r="66" spans="1:9">
      <c r="A66" s="21">
        <v>3.5</v>
      </c>
      <c r="B66" s="27" t="str">
        <f t="shared" si="29"/>
        <v/>
      </c>
      <c r="C66" s="28" t="str">
        <f t="shared" si="30"/>
        <v/>
      </c>
      <c r="D66" s="29" t="str">
        <f t="shared" si="31"/>
        <v/>
      </c>
      <c r="E66" s="30" t="str">
        <f t="shared" si="32"/>
        <v/>
      </c>
      <c r="F66" s="34">
        <f t="shared" si="33"/>
        <v>1.9341478338830576</v>
      </c>
      <c r="G66" s="2" t="str">
        <f t="shared" si="34"/>
        <v/>
      </c>
      <c r="H66" s="35" t="str">
        <f t="shared" si="35"/>
        <v/>
      </c>
      <c r="I66" s="33">
        <f t="shared" si="36"/>
        <v>1.9341478338830576</v>
      </c>
    </row>
    <row r="67" spans="1:9">
      <c r="A67" s="21">
        <v>3.6</v>
      </c>
      <c r="B67" s="27" t="str">
        <f t="shared" si="29"/>
        <v/>
      </c>
      <c r="C67" s="28" t="str">
        <f t="shared" si="30"/>
        <v/>
      </c>
      <c r="D67" s="29" t="str">
        <f t="shared" si="31"/>
        <v/>
      </c>
      <c r="E67" s="30" t="str">
        <f t="shared" si="32"/>
        <v/>
      </c>
      <c r="F67" s="34">
        <f t="shared" si="33"/>
        <v>2.1087105257758814</v>
      </c>
      <c r="G67" s="2" t="str">
        <f t="shared" si="34"/>
        <v/>
      </c>
      <c r="H67" s="35" t="str">
        <f t="shared" si="35"/>
        <v/>
      </c>
      <c r="I67" s="33">
        <f t="shared" si="36"/>
        <v>2.1087105257758814</v>
      </c>
    </row>
    <row r="68" spans="1:9">
      <c r="A68" s="21">
        <v>3.7</v>
      </c>
      <c r="B68" s="27" t="str">
        <f t="shared" si="29"/>
        <v/>
      </c>
      <c r="C68" s="28" t="str">
        <f t="shared" si="30"/>
        <v/>
      </c>
      <c r="D68" s="29" t="str">
        <f t="shared" si="31"/>
        <v/>
      </c>
      <c r="E68" s="30" t="str">
        <f t="shared" si="32"/>
        <v/>
      </c>
      <c r="F68" s="34">
        <f t="shared" si="33"/>
        <v>2.2597186764778034</v>
      </c>
      <c r="G68" s="2" t="str">
        <f t="shared" si="34"/>
        <v/>
      </c>
      <c r="H68" s="35" t="str">
        <f t="shared" si="35"/>
        <v/>
      </c>
      <c r="I68" s="33">
        <f t="shared" si="36"/>
        <v>2.2597186764778034</v>
      </c>
    </row>
    <row r="69" spans="1:9">
      <c r="A69" s="21">
        <v>3.8</v>
      </c>
      <c r="B69" s="27" t="str">
        <f t="shared" si="29"/>
        <v/>
      </c>
      <c r="C69" s="28" t="str">
        <f t="shared" si="30"/>
        <v/>
      </c>
      <c r="D69" s="29" t="str">
        <f t="shared" si="31"/>
        <v/>
      </c>
      <c r="E69" s="30" t="str">
        <f t="shared" si="32"/>
        <v/>
      </c>
      <c r="F69" s="34">
        <f t="shared" si="33"/>
        <v>2.3907619926199994</v>
      </c>
      <c r="G69" s="2" t="str">
        <f t="shared" si="34"/>
        <v/>
      </c>
      <c r="H69" s="35" t="str">
        <f t="shared" si="35"/>
        <v/>
      </c>
      <c r="I69" s="33">
        <f t="shared" si="36"/>
        <v>2.3907619926199994</v>
      </c>
    </row>
    <row r="70" spans="1:9">
      <c r="A70" s="21">
        <v>3.9</v>
      </c>
      <c r="B70" s="27" t="str">
        <f t="shared" si="29"/>
        <v/>
      </c>
      <c r="C70" s="28" t="str">
        <f t="shared" si="30"/>
        <v/>
      </c>
      <c r="D70" s="29" t="str">
        <f t="shared" si="31"/>
        <v/>
      </c>
      <c r="E70" s="30" t="str">
        <f t="shared" si="32"/>
        <v/>
      </c>
      <c r="F70" s="34">
        <f t="shared" si="33"/>
        <v>2.5054301808336472</v>
      </c>
      <c r="G70" s="2" t="str">
        <f t="shared" si="34"/>
        <v/>
      </c>
      <c r="H70" s="35" t="str">
        <f t="shared" si="35"/>
        <v/>
      </c>
      <c r="I70" s="33">
        <f t="shared" si="36"/>
        <v>2.5054301808336472</v>
      </c>
    </row>
    <row r="71" spans="1:9">
      <c r="A71" s="21">
        <v>4</v>
      </c>
      <c r="B71" s="27" t="str">
        <f t="shared" si="29"/>
        <v/>
      </c>
      <c r="C71" s="28" t="str">
        <f t="shared" si="30"/>
        <v/>
      </c>
      <c r="D71" s="29" t="str">
        <f t="shared" si="31"/>
        <v/>
      </c>
      <c r="E71" s="30" t="str">
        <f t="shared" si="32"/>
        <v/>
      </c>
      <c r="F71" s="34">
        <f t="shared" si="33"/>
        <v>2.6073129477499224</v>
      </c>
      <c r="G71" s="2" t="str">
        <f t="shared" si="34"/>
        <v/>
      </c>
      <c r="H71" s="35" t="str">
        <f t="shared" si="35"/>
        <v/>
      </c>
      <c r="I71" s="33">
        <f t="shared" si="36"/>
        <v>2.6073129477499224</v>
      </c>
    </row>
    <row r="72" spans="1:9">
      <c r="A72" s="21">
        <v>4.0999999999999996</v>
      </c>
      <c r="B72" s="27" t="str">
        <f t="shared" si="29"/>
        <v/>
      </c>
      <c r="C72" s="28" t="str">
        <f t="shared" si="30"/>
        <v/>
      </c>
      <c r="D72" s="29" t="str">
        <f t="shared" si="31"/>
        <v/>
      </c>
      <c r="E72" s="30" t="str">
        <f t="shared" si="32"/>
        <v/>
      </c>
      <c r="F72" s="34" t="str">
        <f t="shared" si="33"/>
        <v/>
      </c>
      <c r="G72" s="2">
        <f t="shared" si="34"/>
        <v>2.7</v>
      </c>
      <c r="H72" s="35" t="str">
        <f t="shared" si="35"/>
        <v/>
      </c>
      <c r="I72" s="33">
        <f t="shared" si="36"/>
        <v>2.7</v>
      </c>
    </row>
    <row r="73" spans="1:9">
      <c r="A73" s="21">
        <v>4.2</v>
      </c>
      <c r="B73" s="27" t="str">
        <f t="shared" si="29"/>
        <v/>
      </c>
      <c r="C73" s="28" t="str">
        <f t="shared" si="30"/>
        <v/>
      </c>
      <c r="D73" s="29" t="str">
        <f t="shared" si="31"/>
        <v/>
      </c>
      <c r="E73" s="30" t="str">
        <f t="shared" si="32"/>
        <v/>
      </c>
      <c r="F73" s="34" t="str">
        <f t="shared" si="33"/>
        <v/>
      </c>
      <c r="G73" s="2">
        <f t="shared" si="34"/>
        <v>2.786470202550424</v>
      </c>
      <c r="H73" s="35" t="str">
        <f t="shared" si="35"/>
        <v/>
      </c>
      <c r="I73" s="33">
        <f t="shared" si="36"/>
        <v>2.786470202550424</v>
      </c>
    </row>
    <row r="74" spans="1:9">
      <c r="A74" s="21">
        <v>4.3</v>
      </c>
      <c r="B74" s="27" t="str">
        <f t="shared" si="29"/>
        <v/>
      </c>
      <c r="C74" s="28" t="str">
        <f t="shared" si="30"/>
        <v/>
      </c>
      <c r="D74" s="29" t="str">
        <f t="shared" si="31"/>
        <v/>
      </c>
      <c r="E74" s="30" t="str">
        <f t="shared" si="32"/>
        <v/>
      </c>
      <c r="F74" s="34" t="str">
        <f t="shared" si="33"/>
        <v/>
      </c>
      <c r="G74" s="2">
        <f t="shared" si="34"/>
        <v>2.8672590536480795</v>
      </c>
      <c r="H74" s="35" t="str">
        <f t="shared" si="35"/>
        <v/>
      </c>
      <c r="I74" s="33">
        <f t="shared" si="36"/>
        <v>2.8672590536480795</v>
      </c>
    </row>
    <row r="75" spans="1:9">
      <c r="A75" s="21">
        <v>4.4000000000000004</v>
      </c>
      <c r="B75" s="27" t="str">
        <f t="shared" si="29"/>
        <v/>
      </c>
      <c r="C75" s="28" t="str">
        <f t="shared" si="30"/>
        <v/>
      </c>
      <c r="D75" s="29" t="str">
        <f t="shared" si="31"/>
        <v/>
      </c>
      <c r="E75" s="30" t="str">
        <f t="shared" si="32"/>
        <v/>
      </c>
      <c r="F75" s="34" t="str">
        <f t="shared" si="33"/>
        <v/>
      </c>
      <c r="G75" s="2">
        <f t="shared" si="34"/>
        <v>2.9422912098752207</v>
      </c>
      <c r="H75" s="35" t="str">
        <f t="shared" si="35"/>
        <v/>
      </c>
      <c r="I75" s="33">
        <f t="shared" si="36"/>
        <v>2.9422912098752207</v>
      </c>
    </row>
    <row r="76" spans="1:9">
      <c r="A76" s="21">
        <v>4.5</v>
      </c>
      <c r="B76" s="27" t="str">
        <f t="shared" si="29"/>
        <v/>
      </c>
      <c r="C76" s="28" t="str">
        <f t="shared" si="30"/>
        <v/>
      </c>
      <c r="D76" s="29" t="str">
        <f t="shared" si="31"/>
        <v/>
      </c>
      <c r="E76" s="30" t="str">
        <f t="shared" si="32"/>
        <v/>
      </c>
      <c r="F76" s="34" t="str">
        <f t="shared" si="33"/>
        <v/>
      </c>
      <c r="G76" s="2">
        <f t="shared" si="34"/>
        <v>3.0114913278140985</v>
      </c>
      <c r="H76" s="35" t="str">
        <f t="shared" si="35"/>
        <v/>
      </c>
      <c r="I76" s="33">
        <f t="shared" si="36"/>
        <v>3.0114913278140985</v>
      </c>
    </row>
    <row r="77" spans="1:9">
      <c r="A77" s="21">
        <v>4.5999999999999996</v>
      </c>
      <c r="B77" s="27" t="str">
        <f t="shared" si="29"/>
        <v/>
      </c>
      <c r="C77" s="28" t="str">
        <f t="shared" si="30"/>
        <v/>
      </c>
      <c r="D77" s="29" t="str">
        <f t="shared" si="31"/>
        <v/>
      </c>
      <c r="E77" s="30" t="str">
        <f t="shared" si="32"/>
        <v/>
      </c>
      <c r="F77" s="34" t="str">
        <f t="shared" si="33"/>
        <v/>
      </c>
      <c r="G77" s="2">
        <f t="shared" si="34"/>
        <v>3.0747840640469666</v>
      </c>
      <c r="H77" s="35" t="str">
        <f t="shared" si="35"/>
        <v/>
      </c>
      <c r="I77" s="33">
        <f t="shared" si="36"/>
        <v>3.0747840640469666</v>
      </c>
    </row>
    <row r="78" spans="1:9">
      <c r="A78" s="21">
        <v>4.7</v>
      </c>
      <c r="B78" s="27" t="str">
        <f t="shared" si="29"/>
        <v/>
      </c>
      <c r="C78" s="28" t="str">
        <f t="shared" si="30"/>
        <v/>
      </c>
      <c r="D78" s="29" t="str">
        <f t="shared" si="31"/>
        <v/>
      </c>
      <c r="E78" s="30" t="str">
        <f t="shared" si="32"/>
        <v/>
      </c>
      <c r="F78" s="34" t="str">
        <f t="shared" si="33"/>
        <v/>
      </c>
      <c r="G78" s="2">
        <f t="shared" si="34"/>
        <v>3.1320940751560777</v>
      </c>
      <c r="H78" s="35" t="str">
        <f t="shared" si="35"/>
        <v/>
      </c>
      <c r="I78" s="33">
        <f t="shared" si="36"/>
        <v>3.1320940751560777</v>
      </c>
    </row>
    <row r="79" spans="1:9">
      <c r="A79" s="21">
        <v>4.8</v>
      </c>
      <c r="B79" s="27" t="str">
        <f t="shared" si="29"/>
        <v/>
      </c>
      <c r="C79" s="28" t="str">
        <f t="shared" si="30"/>
        <v/>
      </c>
      <c r="D79" s="29" t="str">
        <f t="shared" si="31"/>
        <v/>
      </c>
      <c r="E79" s="30" t="str">
        <f t="shared" si="32"/>
        <v/>
      </c>
      <c r="F79" s="34" t="str">
        <f t="shared" si="33"/>
        <v/>
      </c>
      <c r="G79" s="2">
        <f t="shared" si="34"/>
        <v>3.1833460177236836</v>
      </c>
      <c r="H79" s="35" t="str">
        <f t="shared" si="35"/>
        <v/>
      </c>
      <c r="I79" s="33">
        <f t="shared" si="36"/>
        <v>3.1833460177236836</v>
      </c>
    </row>
    <row r="80" spans="1:9">
      <c r="A80" s="21">
        <v>4.9000000000000004</v>
      </c>
      <c r="B80" s="27" t="str">
        <f t="shared" si="29"/>
        <v/>
      </c>
      <c r="C80" s="28" t="str">
        <f t="shared" si="30"/>
        <v/>
      </c>
      <c r="D80" s="29" t="str">
        <f t="shared" si="31"/>
        <v/>
      </c>
      <c r="E80" s="30" t="str">
        <f t="shared" si="32"/>
        <v/>
      </c>
      <c r="F80" s="34" t="str">
        <f t="shared" si="33"/>
        <v/>
      </c>
      <c r="G80" s="2">
        <f t="shared" si="34"/>
        <v>3.2284645483320382</v>
      </c>
      <c r="H80" s="35" t="str">
        <f t="shared" si="35"/>
        <v/>
      </c>
      <c r="I80" s="33">
        <f t="shared" si="36"/>
        <v>3.2284645483320382</v>
      </c>
    </row>
    <row r="81" spans="1:9">
      <c r="A81" s="21">
        <v>4.9999999999999902</v>
      </c>
      <c r="B81" s="27" t="str">
        <f t="shared" si="29"/>
        <v/>
      </c>
      <c r="C81" s="28" t="str">
        <f t="shared" si="30"/>
        <v/>
      </c>
      <c r="D81" s="29" t="str">
        <f t="shared" si="31"/>
        <v/>
      </c>
      <c r="E81" s="30" t="str">
        <f t="shared" si="32"/>
        <v/>
      </c>
      <c r="F81" s="34" t="str">
        <f t="shared" si="33"/>
        <v/>
      </c>
      <c r="G81" s="2">
        <f t="shared" si="34"/>
        <v>3.2673743235633887</v>
      </c>
      <c r="H81" s="35" t="str">
        <f t="shared" si="35"/>
        <v/>
      </c>
      <c r="I81" s="33">
        <f t="shared" si="36"/>
        <v>3.2673743235633887</v>
      </c>
    </row>
    <row r="82" spans="1:9">
      <c r="A82" s="21">
        <v>5.0999999999999899</v>
      </c>
      <c r="B82" s="27" t="str">
        <f t="shared" si="29"/>
        <v/>
      </c>
      <c r="C82" s="28" t="str">
        <f t="shared" si="30"/>
        <v/>
      </c>
      <c r="D82" s="29" t="str">
        <f t="shared" si="31"/>
        <v/>
      </c>
      <c r="E82" s="30" t="str">
        <f t="shared" si="32"/>
        <v/>
      </c>
      <c r="F82" s="34" t="str">
        <f t="shared" si="33"/>
        <v/>
      </c>
      <c r="G82" s="2">
        <f>IF(AND(A82&gt;=$A$8,A82&lt;$A$9),$O$10*(A82-$A$9)^3+$P$10*(A82-$A$9)^2+$Q$10*(A82-$A$9)+$R$10,"")</f>
        <v>3.2999999999999972</v>
      </c>
      <c r="H82" s="35" t="str">
        <f t="shared" si="35"/>
        <v/>
      </c>
      <c r="I82" s="33">
        <f t="shared" si="36"/>
        <v>3.2999999999999972</v>
      </c>
    </row>
    <row r="83" spans="1:9">
      <c r="A83" s="21">
        <v>5.2</v>
      </c>
      <c r="B83" s="27" t="str">
        <f t="shared" si="29"/>
        <v/>
      </c>
      <c r="C83" s="28" t="str">
        <f t="shared" si="30"/>
        <v/>
      </c>
      <c r="D83" s="29" t="str">
        <f t="shared" si="31"/>
        <v/>
      </c>
      <c r="E83" s="30" t="str">
        <f t="shared" si="32"/>
        <v/>
      </c>
      <c r="F83" s="34" t="str">
        <f t="shared" si="33"/>
        <v/>
      </c>
      <c r="G83" s="2" t="str">
        <f t="shared" si="34"/>
        <v/>
      </c>
      <c r="H83" s="35">
        <f t="shared" si="35"/>
        <v>3.3264112798398315</v>
      </c>
      <c r="I83" s="33">
        <f t="shared" si="36"/>
        <v>3.3264112798398315</v>
      </c>
    </row>
    <row r="84" spans="1:9">
      <c r="A84" s="21">
        <v>5.2999999999999901</v>
      </c>
      <c r="B84" s="27" t="str">
        <f t="shared" si="29"/>
        <v/>
      </c>
      <c r="C84" s="28" t="str">
        <f t="shared" si="30"/>
        <v/>
      </c>
      <c r="D84" s="29" t="str">
        <f t="shared" si="31"/>
        <v/>
      </c>
      <c r="E84" s="30" t="str">
        <f t="shared" si="32"/>
        <v/>
      </c>
      <c r="F84" s="34" t="str">
        <f t="shared" si="33"/>
        <v/>
      </c>
      <c r="G84" s="2" t="str">
        <f t="shared" si="34"/>
        <v/>
      </c>
      <c r="H84" s="35">
        <f t="shared" si="35"/>
        <v>3.3472580477437281</v>
      </c>
      <c r="I84" s="33">
        <f t="shared" si="36"/>
        <v>3.3472580477437281</v>
      </c>
    </row>
    <row r="85" spans="1:9">
      <c r="A85" s="21">
        <v>5.3999999999999897</v>
      </c>
      <c r="B85" s="27" t="str">
        <f t="shared" si="29"/>
        <v/>
      </c>
      <c r="C85" s="28" t="str">
        <f t="shared" si="30"/>
        <v/>
      </c>
      <c r="D85" s="29" t="str">
        <f t="shared" si="31"/>
        <v/>
      </c>
      <c r="E85" s="30" t="str">
        <f t="shared" si="32"/>
        <v/>
      </c>
      <c r="F85" s="34" t="str">
        <f t="shared" si="33"/>
        <v/>
      </c>
      <c r="G85" s="2" t="str">
        <f t="shared" si="34"/>
        <v/>
      </c>
      <c r="H85" s="35">
        <f t="shared" si="35"/>
        <v>3.363335233988257</v>
      </c>
      <c r="I85" s="33">
        <f t="shared" si="36"/>
        <v>3.363335233988257</v>
      </c>
    </row>
    <row r="86" spans="1:9">
      <c r="A86" s="21">
        <v>5.4999999999999902</v>
      </c>
      <c r="B86" s="27" t="str">
        <f t="shared" si="29"/>
        <v/>
      </c>
      <c r="C86" s="28" t="str">
        <f t="shared" si="30"/>
        <v/>
      </c>
      <c r="D86" s="29" t="str">
        <f t="shared" si="31"/>
        <v/>
      </c>
      <c r="E86" s="30" t="str">
        <f t="shared" si="32"/>
        <v/>
      </c>
      <c r="F86" s="34" t="str">
        <f t="shared" si="33"/>
        <v/>
      </c>
      <c r="G86" s="2" t="str">
        <f t="shared" si="34"/>
        <v/>
      </c>
      <c r="H86" s="35">
        <f t="shared" si="35"/>
        <v>3.3754377688499764</v>
      </c>
      <c r="I86" s="33">
        <f t="shared" si="36"/>
        <v>3.3754377688499764</v>
      </c>
    </row>
    <row r="87" spans="1:9">
      <c r="A87" s="21">
        <v>5.5999999999999899</v>
      </c>
      <c r="B87" s="27" t="str">
        <f t="shared" si="29"/>
        <v/>
      </c>
      <c r="C87" s="28" t="str">
        <f t="shared" si="30"/>
        <v/>
      </c>
      <c r="D87" s="29" t="str">
        <f t="shared" si="31"/>
        <v/>
      </c>
      <c r="E87" s="30" t="str">
        <f t="shared" si="32"/>
        <v/>
      </c>
      <c r="F87" s="34" t="str">
        <f t="shared" si="33"/>
        <v/>
      </c>
      <c r="G87" s="2" t="str">
        <f t="shared" si="34"/>
        <v/>
      </c>
      <c r="H87" s="35">
        <f t="shared" si="35"/>
        <v>3.3843605826054484</v>
      </c>
      <c r="I87" s="33">
        <f t="shared" si="36"/>
        <v>3.3843605826054484</v>
      </c>
    </row>
    <row r="88" spans="1:9">
      <c r="A88" s="21">
        <v>5.6999999999999904</v>
      </c>
      <c r="B88" s="27" t="str">
        <f t="shared" si="29"/>
        <v/>
      </c>
      <c r="C88" s="28" t="str">
        <f t="shared" si="30"/>
        <v/>
      </c>
      <c r="D88" s="29" t="str">
        <f t="shared" si="31"/>
        <v/>
      </c>
      <c r="E88" s="30" t="str">
        <f t="shared" si="32"/>
        <v/>
      </c>
      <c r="F88" s="34" t="str">
        <f t="shared" si="33"/>
        <v/>
      </c>
      <c r="G88" s="2" t="str">
        <f t="shared" si="34"/>
        <v/>
      </c>
      <c r="H88" s="35">
        <f t="shared" si="35"/>
        <v>3.3908986055312353</v>
      </c>
      <c r="I88" s="33">
        <f t="shared" si="36"/>
        <v>3.3908986055312353</v>
      </c>
    </row>
    <row r="89" spans="1:9">
      <c r="A89" s="21">
        <v>5.7999999999999901</v>
      </c>
      <c r="B89" s="27" t="str">
        <f t="shared" si="29"/>
        <v/>
      </c>
      <c r="C89" s="28" t="str">
        <f t="shared" si="30"/>
        <v/>
      </c>
      <c r="D89" s="29" t="str">
        <f t="shared" si="31"/>
        <v/>
      </c>
      <c r="E89" s="30" t="str">
        <f t="shared" si="32"/>
        <v/>
      </c>
      <c r="F89" s="34" t="str">
        <f t="shared" si="33"/>
        <v/>
      </c>
      <c r="G89" s="2" t="str">
        <f t="shared" si="34"/>
        <v/>
      </c>
      <c r="H89" s="35">
        <f t="shared" si="35"/>
        <v>3.3958467679038984</v>
      </c>
      <c r="I89" s="33">
        <f t="shared" si="36"/>
        <v>3.3958467679038984</v>
      </c>
    </row>
    <row r="90" spans="1:9">
      <c r="A90" s="21">
        <v>5.8999999999999897</v>
      </c>
      <c r="B90" s="27" t="str">
        <f t="shared" si="29"/>
        <v/>
      </c>
      <c r="C90" s="28" t="str">
        <f t="shared" si="30"/>
        <v/>
      </c>
      <c r="D90" s="29" t="str">
        <f t="shared" si="31"/>
        <v/>
      </c>
      <c r="E90" s="30" t="str">
        <f t="shared" si="32"/>
        <v/>
      </c>
      <c r="F90" s="34" t="str">
        <f t="shared" si="33"/>
        <v/>
      </c>
      <c r="G90" s="2" t="str">
        <f t="shared" si="34"/>
        <v/>
      </c>
      <c r="H90" s="35">
        <f t="shared" si="35"/>
        <v>3.3999999999999995</v>
      </c>
      <c r="I90" s="33">
        <f t="shared" si="36"/>
        <v>3.3999999999999995</v>
      </c>
    </row>
  </sheetData>
  <mergeCells count="2">
    <mergeCell ref="B23:N23"/>
    <mergeCell ref="P14:Q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145F-5A67-4237-8942-53815E4B13BA}">
  <dimension ref="A1:O60"/>
  <sheetViews>
    <sheetView workbookViewId="0">
      <selection activeCell="K16" sqref="K16"/>
    </sheetView>
  </sheetViews>
  <sheetFormatPr defaultRowHeight="15"/>
  <sheetData>
    <row r="1" spans="1:15">
      <c r="H1" s="5" t="s">
        <v>0</v>
      </c>
      <c r="I1" s="2">
        <v>6.6</v>
      </c>
    </row>
    <row r="2" spans="1:15">
      <c r="A2" s="16" t="s">
        <v>1</v>
      </c>
      <c r="B2" s="16" t="s">
        <v>2</v>
      </c>
    </row>
    <row r="3" spans="1:15">
      <c r="A3" s="17">
        <v>6.2</v>
      </c>
      <c r="B3" s="17">
        <v>4.0999999999999996</v>
      </c>
      <c r="C3" t="s">
        <v>3</v>
      </c>
      <c r="E3" s="1" t="s">
        <v>4</v>
      </c>
      <c r="F3" s="2">
        <f>A4-A3</f>
        <v>0.39999999999999947</v>
      </c>
    </row>
    <row r="4" spans="1:15">
      <c r="A4" s="17">
        <v>6.6</v>
      </c>
      <c r="B4" s="17">
        <v>4.8</v>
      </c>
      <c r="C4" t="s">
        <v>5</v>
      </c>
      <c r="E4" s="1" t="s">
        <v>6</v>
      </c>
      <c r="F4" s="2">
        <f>A5-A4</f>
        <v>0.40000000000000036</v>
      </c>
    </row>
    <row r="5" spans="1:15">
      <c r="A5" s="17">
        <v>7</v>
      </c>
      <c r="B5" s="17">
        <v>4.9000000000000004</v>
      </c>
      <c r="C5" t="s">
        <v>7</v>
      </c>
      <c r="E5" s="1" t="s">
        <v>8</v>
      </c>
      <c r="F5" s="2">
        <f>A6-A5</f>
        <v>0.5</v>
      </c>
    </row>
    <row r="6" spans="1:15">
      <c r="A6" s="17">
        <v>7.5</v>
      </c>
      <c r="B6" s="17">
        <v>4.8</v>
      </c>
      <c r="C6" t="s">
        <v>9</v>
      </c>
      <c r="E6" s="1" t="s">
        <v>10</v>
      </c>
      <c r="F6" s="2">
        <f>A7-A6</f>
        <v>0.29999999999999982</v>
      </c>
    </row>
    <row r="7" spans="1:15">
      <c r="A7" s="17">
        <v>7.8</v>
      </c>
      <c r="B7" s="17">
        <v>4.2</v>
      </c>
      <c r="C7" t="s">
        <v>11</v>
      </c>
      <c r="H7" s="5" t="s">
        <v>12</v>
      </c>
      <c r="I7" s="15">
        <v>0</v>
      </c>
      <c r="K7" s="5" t="s">
        <v>13</v>
      </c>
      <c r="L7" s="5" t="s">
        <v>14</v>
      </c>
      <c r="M7" s="5" t="s">
        <v>15</v>
      </c>
      <c r="N7" s="5" t="s">
        <v>16</v>
      </c>
      <c r="O7" s="5" t="s">
        <v>17</v>
      </c>
    </row>
    <row r="8" spans="1:15">
      <c r="H8" s="5" t="s">
        <v>18</v>
      </c>
      <c r="I8" s="15">
        <f>C32</f>
        <v>-6.0986841200687394</v>
      </c>
      <c r="K8" s="5">
        <v>1</v>
      </c>
      <c r="L8" s="15">
        <f>(I8-I7)/(6*F3)</f>
        <v>-2.5411183833619782</v>
      </c>
      <c r="M8" s="15">
        <f>I8/2</f>
        <v>-3.0493420600343697</v>
      </c>
      <c r="N8" s="15">
        <f>(B4-B3)/F3+(2*F3*I8+I7*F3)/6</f>
        <v>0.93684211732417177</v>
      </c>
      <c r="O8" s="15">
        <f>B4</f>
        <v>4.8</v>
      </c>
    </row>
    <row r="9" spans="1:15">
      <c r="H9" s="5" t="s">
        <v>19</v>
      </c>
      <c r="I9" s="15">
        <f>D32</f>
        <v>1.8947367905946888</v>
      </c>
      <c r="K9" s="5">
        <v>2</v>
      </c>
      <c r="L9" s="15">
        <f>(I9-I8)/(6*F4)</f>
        <v>3.3305920461097585</v>
      </c>
      <c r="M9" s="15">
        <f>I9/2</f>
        <v>0.9473683952973444</v>
      </c>
      <c r="N9" s="15">
        <f>(B5-B4)/F4+(2*F4*I9+I8*F4)/6</f>
        <v>9.6052630741376849E-2</v>
      </c>
      <c r="O9" s="15">
        <f>B5</f>
        <v>4.9000000000000004</v>
      </c>
    </row>
    <row r="10" spans="1:15">
      <c r="H10" s="5" t="s">
        <v>20</v>
      </c>
      <c r="I10" s="15">
        <f>E32</f>
        <v>-7.3421052470608377</v>
      </c>
      <c r="K10" s="5">
        <v>3</v>
      </c>
      <c r="L10" s="15">
        <f>(I10-I9)/(6*F5)</f>
        <v>-3.0789473458851755</v>
      </c>
      <c r="M10" s="15">
        <f>I10/2</f>
        <v>-3.6710526235304188</v>
      </c>
      <c r="N10" s="15">
        <f>(B6-B5)/F5+(2*F5*I10+I9*F5)/6</f>
        <v>-1.2657894752939167</v>
      </c>
      <c r="O10" s="15">
        <f>B6</f>
        <v>4.8</v>
      </c>
    </row>
    <row r="11" spans="1:15">
      <c r="H11" s="5" t="s">
        <v>21</v>
      </c>
      <c r="I11" s="15">
        <v>0</v>
      </c>
      <c r="K11" s="5">
        <v>4</v>
      </c>
      <c r="L11" s="15">
        <f>(I11-I10)/(6*F6)</f>
        <v>4.0789473594782457</v>
      </c>
      <c r="M11" s="15">
        <f>I11/2</f>
        <v>0</v>
      </c>
      <c r="N11" s="15">
        <f>(B7-B6)/F6+(2*F6*I11+I10*F6)/6</f>
        <v>-2.3671052623530415</v>
      </c>
      <c r="O11" s="15">
        <f>B7</f>
        <v>4.2</v>
      </c>
    </row>
    <row r="14" spans="1:15">
      <c r="C14" s="1" t="s">
        <v>18</v>
      </c>
      <c r="D14" s="4" t="s">
        <v>19</v>
      </c>
      <c r="E14" s="1" t="s">
        <v>20</v>
      </c>
      <c r="F14" s="1"/>
      <c r="L14" s="54" t="s">
        <v>22</v>
      </c>
      <c r="M14" s="54"/>
    </row>
    <row r="15" spans="1:15">
      <c r="B15" s="5" t="s">
        <v>23</v>
      </c>
      <c r="C15" s="6">
        <f>2*(F3+F4)</f>
        <v>1.5999999999999996</v>
      </c>
      <c r="D15" s="7">
        <f>F4</f>
        <v>0.40000000000000036</v>
      </c>
      <c r="E15" s="7">
        <v>0</v>
      </c>
      <c r="F15" s="8">
        <f>6*((B5-B4)/F4-(B4-B3)/F3)</f>
        <v>-9.0000000000000089</v>
      </c>
      <c r="L15" s="5" t="s">
        <v>24</v>
      </c>
      <c r="M15" s="15">
        <f>L8*($I$1-A4)^3+M8*($I$1-A4)^2+N8*($I$1-A4)+O8</f>
        <v>4.8</v>
      </c>
    </row>
    <row r="16" spans="1:15">
      <c r="B16" s="9" t="s">
        <v>25</v>
      </c>
      <c r="C16" s="10">
        <f>F4</f>
        <v>0.40000000000000036</v>
      </c>
      <c r="D16" s="2">
        <f>2*(F4+F5)</f>
        <v>1.8000000000000007</v>
      </c>
      <c r="E16" s="2">
        <f>F5</f>
        <v>0.5</v>
      </c>
      <c r="F16" s="11">
        <f>6*((B6-B5)/F5-(B5-B4)/F4)</f>
        <v>-2.7000000000000131</v>
      </c>
      <c r="L16" s="5" t="s">
        <v>26</v>
      </c>
      <c r="M16" s="15">
        <f>L9*($I$1-A5)^3+M9*($I$1-A5)^2+N9*($I$1-A5)+O9</f>
        <v>4.8</v>
      </c>
    </row>
    <row r="17" spans="2:13">
      <c r="B17" s="5" t="s">
        <v>27</v>
      </c>
      <c r="C17" s="10">
        <v>0</v>
      </c>
      <c r="D17" s="2">
        <f>F5</f>
        <v>0.5</v>
      </c>
      <c r="E17" s="2">
        <f>2*(F5+F6)</f>
        <v>1.5999999999999996</v>
      </c>
      <c r="F17" s="11">
        <f>6*((B7-B6)/F6-(B6-B5)/F5)</f>
        <v>-10.799999999999994</v>
      </c>
      <c r="L17" s="5" t="s">
        <v>28</v>
      </c>
      <c r="M17" s="15">
        <f>L10*($I$1-A6)^3+M10*($I$1-A6)^2+N10*($I$1-A6)+O10</f>
        <v>5.2102105178551792</v>
      </c>
    </row>
    <row r="18" spans="2:13">
      <c r="L18" s="5" t="s">
        <v>29</v>
      </c>
      <c r="M18" s="15">
        <f>L11*($I$1-A7)^3+M11*($I$1-A7)^2+N11*($I$1-A7)+O11</f>
        <v>-7.8947223547602974E-3</v>
      </c>
    </row>
    <row r="20" spans="2:13">
      <c r="B20" s="53" t="s">
        <v>30</v>
      </c>
      <c r="C20" s="53"/>
      <c r="D20" s="53"/>
      <c r="E20" s="53"/>
      <c r="F20" s="53"/>
      <c r="G20" s="53"/>
      <c r="H20" s="53"/>
    </row>
    <row r="21" spans="2:13">
      <c r="B21" s="12" t="s">
        <v>31</v>
      </c>
      <c r="C21" s="12" t="s">
        <v>18</v>
      </c>
      <c r="D21" s="12" t="s">
        <v>19</v>
      </c>
      <c r="E21" s="13" t="s">
        <v>20</v>
      </c>
      <c r="F21" s="12" t="s">
        <v>32</v>
      </c>
      <c r="G21" s="12" t="s">
        <v>33</v>
      </c>
      <c r="H21" s="12" t="s">
        <v>34</v>
      </c>
    </row>
    <row r="22" spans="2:13">
      <c r="B22" s="14">
        <v>1</v>
      </c>
      <c r="C22" s="2">
        <v>0</v>
      </c>
      <c r="D22" s="2">
        <v>0</v>
      </c>
      <c r="E22" s="2">
        <v>0</v>
      </c>
      <c r="F22" s="7" t="s">
        <v>35</v>
      </c>
      <c r="G22" s="7" t="s">
        <v>35</v>
      </c>
      <c r="H22" s="7" t="s">
        <v>35</v>
      </c>
    </row>
    <row r="23" spans="2:13">
      <c r="B23" s="14">
        <v>2</v>
      </c>
      <c r="C23" s="2">
        <f>($F$15-$D$15*D22-$E$15*E22)/$C$15</f>
        <v>-5.6250000000000071</v>
      </c>
      <c r="D23" s="2">
        <f>($F$16-$C$16*C23-$E$16*E22)/$D$16</f>
        <v>-0.25000000000000444</v>
      </c>
      <c r="E23" s="2">
        <f>($F$17-$C$17*C23-$D$17*D23)/$E$17</f>
        <v>-6.6718749999999964</v>
      </c>
      <c r="F23" s="7">
        <f>ABS(C23-C22)</f>
        <v>5.6250000000000071</v>
      </c>
      <c r="G23" s="7">
        <f>ABS(D23-D22)</f>
        <v>0.25000000000000444</v>
      </c>
      <c r="H23" s="7">
        <f>ABS(E23-E22)</f>
        <v>6.6718749999999964</v>
      </c>
    </row>
    <row r="24" spans="2:13">
      <c r="B24" s="14">
        <v>3</v>
      </c>
      <c r="C24" s="2">
        <f>($F$15-$D$15*D23-$E$15*E23)/$C$15</f>
        <v>-5.5625000000000062</v>
      </c>
      <c r="D24" s="2">
        <f>($F$16-$C$16*C24-$E$16*E23)/$D$16</f>
        <v>1.5894097222222159</v>
      </c>
      <c r="E24" s="2">
        <f>($F$17-$C$17*C24-$D$17*D24)/$E$17</f>
        <v>-7.2466905381944393</v>
      </c>
      <c r="F24" s="7">
        <f>ABS(C24-C23)</f>
        <v>6.2500000000000888E-2</v>
      </c>
      <c r="G24" s="7">
        <f>ABS(D24-D23)</f>
        <v>1.8394097222222203</v>
      </c>
      <c r="H24" s="7">
        <f>ABS(E24-E23)</f>
        <v>0.57481553819444287</v>
      </c>
    </row>
    <row r="25" spans="2:13">
      <c r="B25" s="14">
        <v>4</v>
      </c>
      <c r="C25" s="2">
        <f>($F$15-$D$15*D24-$E$15*E24)/$C$15</f>
        <v>-6.0223524305555616</v>
      </c>
      <c r="D25" s="2">
        <f>($F$16-$C$16*C25-$E$16*E24)/$D$16</f>
        <v>1.8512701340663511</v>
      </c>
      <c r="E25" s="2">
        <f>($F$17-$C$17*C25-$D$17*D25)/$E$17</f>
        <v>-7.3285219168957321</v>
      </c>
      <c r="F25" s="7">
        <f>ABS(C25-C24)</f>
        <v>0.45985243055555536</v>
      </c>
      <c r="G25" s="7">
        <f>ABS(D25-D24)</f>
        <v>0.26186041184413522</v>
      </c>
      <c r="H25" s="7">
        <f>ABS(E25-E24)</f>
        <v>8.1831378701292756E-2</v>
      </c>
    </row>
    <row r="26" spans="2:13">
      <c r="B26" s="14">
        <v>5</v>
      </c>
      <c r="C26" s="2">
        <f>($F$15-$D$15*D25-$E$15*E25)/$C$15</f>
        <v>-6.0878175335165956</v>
      </c>
      <c r="D26" s="2">
        <f>($F$16-$C$16*C26-$E$16*E25)/$D$16</f>
        <v>1.8885488732524955</v>
      </c>
      <c r="E26" s="2">
        <f>($F$17-$C$17*C26-$D$17*D26)/$E$17</f>
        <v>-7.3401715228914028</v>
      </c>
      <c r="F26" s="7">
        <f>ABS(C26-C25)</f>
        <v>6.5465102961034027E-2</v>
      </c>
      <c r="G26" s="7">
        <f>ABS(D26-D25)</f>
        <v>3.7278739186144438E-2</v>
      </c>
      <c r="H26" s="7">
        <f>ABS(E26-E25)</f>
        <v>1.1649605995670775E-2</v>
      </c>
    </row>
    <row r="27" spans="2:13">
      <c r="B27" s="14">
        <v>6</v>
      </c>
      <c r="C27" s="2">
        <f>($F$15-$D$15*D26-$E$15*E26)/$C$15</f>
        <v>-6.0971372183131312</v>
      </c>
      <c r="D27" s="2">
        <f>($F$16-$C$16*C27-$E$16*E26)/$D$16</f>
        <v>1.8938559159838566</v>
      </c>
      <c r="E27" s="2">
        <f>($F$17-$C$17*C27-$D$17*D27)/$E$17</f>
        <v>-7.3418299737449528</v>
      </c>
      <c r="F27" s="7">
        <f>ABS(C27-C26)</f>
        <v>9.3196847965355545E-3</v>
      </c>
      <c r="G27" s="7">
        <f>ABS(D27-D26)</f>
        <v>5.3070427313610669E-3</v>
      </c>
      <c r="H27" s="7">
        <f>ABS(E27-E26)</f>
        <v>1.6584508535499864E-3</v>
      </c>
    </row>
    <row r="28" spans="2:13">
      <c r="B28" s="14">
        <v>7</v>
      </c>
      <c r="C28" s="2">
        <f>($F$15-$D$15*D27-$E$15*E27)/$C$15</f>
        <v>-6.098463978995972</v>
      </c>
      <c r="D28" s="2">
        <f>($F$16-$C$16*C28-$E$16*E27)/$D$16</f>
        <v>1.8946114324838073</v>
      </c>
      <c r="E28" s="2">
        <f>($F$17-$C$17*C28-$D$17*D28)/$E$17</f>
        <v>-7.3420660726511873</v>
      </c>
      <c r="F28" s="7">
        <f>ABS(C28-C27)</f>
        <v>1.3267606828408773E-3</v>
      </c>
      <c r="G28" s="7">
        <f>ABS(D28-D27)</f>
        <v>7.5551649995064807E-4</v>
      </c>
      <c r="H28" s="7">
        <f>ABS(E28-E27)</f>
        <v>2.3609890623443874E-4</v>
      </c>
    </row>
    <row r="29" spans="2:13">
      <c r="B29" s="14">
        <v>8</v>
      </c>
      <c r="C29" s="2">
        <f>($F$15-$D$15*D28-$E$15*E28)/$C$15</f>
        <v>-6.0986528581209587</v>
      </c>
      <c r="D29" s="2">
        <f>($F$16-$C$16*C29-$E$16*E28)/$D$16</f>
        <v>1.8947189886522027</v>
      </c>
      <c r="E29" s="2">
        <f>($F$17-$C$17*C29-$D$17*D29)/$E$17</f>
        <v>-7.3420996839538102</v>
      </c>
      <c r="F29" s="7">
        <f>ABS(C29-C28)</f>
        <v>1.8887912498666282E-4</v>
      </c>
      <c r="G29" s="7">
        <f>ABS(D29-D28)</f>
        <v>1.0755616839541737E-4</v>
      </c>
      <c r="H29" s="7">
        <f>ABS(E29-E28)</f>
        <v>3.3611302622915673E-5</v>
      </c>
    </row>
    <row r="30" spans="2:13">
      <c r="B30" s="14">
        <v>9</v>
      </c>
      <c r="C30" s="2">
        <f>($F$15-$D$15*D29-$E$15*E29)/$C$15</f>
        <v>-6.0986797471630574</v>
      </c>
      <c r="D30" s="2">
        <f>($F$16-$C$16*C30-$E$16*E29)/$D$16</f>
        <v>1.8947343004678421</v>
      </c>
      <c r="E30" s="2">
        <f>($F$17-$C$17*C30-$D$17*D30)/$E$17</f>
        <v>-7.3421044688961983</v>
      </c>
      <c r="F30" s="7">
        <f>ABS(C30-C29)</f>
        <v>2.688904209868781E-5</v>
      </c>
      <c r="G30" s="7">
        <f>ABS(D30-D29)</f>
        <v>1.53118156394072E-5</v>
      </c>
      <c r="H30" s="7">
        <f>ABS(E30-E29)</f>
        <v>4.7849423880919062E-6</v>
      </c>
    </row>
    <row r="31" spans="2:13">
      <c r="B31" s="14">
        <v>10</v>
      </c>
      <c r="C31" s="2">
        <f>($F$15-$D$15*D30-$E$15*E30)/$C$15</f>
        <v>-6.0986835751169677</v>
      </c>
      <c r="D31" s="2">
        <f>($F$16-$C$16*C31-$E$16*E30)/$D$16</f>
        <v>1.89473648027493</v>
      </c>
      <c r="E31" s="2">
        <f>($F$17-$C$17*C31-$D$17*D31)/$E$17</f>
        <v>-7.3421051500859127</v>
      </c>
      <c r="F31" s="7">
        <f>ABS(C31-C30)</f>
        <v>3.8279539102958893E-6</v>
      </c>
      <c r="G31" s="7">
        <f>ABS(D31-D30)</f>
        <v>2.1798070879430753E-6</v>
      </c>
      <c r="H31" s="7">
        <f>ABS(E31-E30)</f>
        <v>6.8118971441322174E-7</v>
      </c>
    </row>
    <row r="32" spans="2:13">
      <c r="B32" s="14">
        <v>11</v>
      </c>
      <c r="C32" s="2">
        <f>($F$15-$D$15*D31-$E$15*E31)/$C$15</f>
        <v>-6.0986841200687394</v>
      </c>
      <c r="D32" s="2">
        <f>($F$16-$C$16*C32-$E$16*E31)/$D$16</f>
        <v>1.8947367905946888</v>
      </c>
      <c r="E32" s="2">
        <f>($F$17-$C$17*C32-$D$17*D32)/$E$17</f>
        <v>-7.3421052470608377</v>
      </c>
      <c r="F32" s="7">
        <f>ABS(C32-C31)</f>
        <v>5.4495177170821307E-7</v>
      </c>
      <c r="G32" s="7">
        <f>ABS(D32-D31)</f>
        <v>3.1031975877837681E-7</v>
      </c>
      <c r="H32" s="7">
        <f>ABS(E32-E31)</f>
        <v>9.6974924979065236E-8</v>
      </c>
    </row>
    <row r="42" spans="1:6">
      <c r="A42" t="s">
        <v>36</v>
      </c>
    </row>
    <row r="43" spans="1:6" ht="30.75">
      <c r="A43" s="21" t="s">
        <v>1</v>
      </c>
      <c r="B43" s="22" t="s">
        <v>37</v>
      </c>
      <c r="C43" s="23" t="s">
        <v>38</v>
      </c>
      <c r="D43" s="42" t="s">
        <v>39</v>
      </c>
      <c r="E43" s="38" t="s">
        <v>40</v>
      </c>
      <c r="F43" s="39" t="s">
        <v>41</v>
      </c>
    </row>
    <row r="44" spans="1:6">
      <c r="A44" s="21">
        <v>6.2</v>
      </c>
      <c r="B44" s="27">
        <f>IF(AND(A44&gt;=$A$3,A44&lt;$A$4),$L$8*(A44-$A$4)^3+$M$8*(A44-$A$4)^2+$N$8*(A44-$A$4)+$O$8,"")</f>
        <v>4.0999999999999996</v>
      </c>
      <c r="C44" s="28" t="str">
        <f>IF(AND(A44&gt;=$A$4,A44&lt;$A$5),$L$9*(A44-$A$5)^3+$M$9*(A44-$A$5)^2+$N$9*(A44-$A$5)+$O$9,"")</f>
        <v/>
      </c>
      <c r="D44" s="43" t="str">
        <f>IF(AND(A44&gt;=$A$5,A44&lt;$A$6),$L$10*(A44-$A$6)^3+$M$10*(A44-$A$6)^2+$N$10*(A44-$A$6)+$O$10,"")</f>
        <v/>
      </c>
      <c r="E44" s="40" t="str">
        <f>IF(AND(A44&gt;=$A$6,A44&lt;$A$7),$L$11*(A44-$A$7)^3+$M$11*(A44-$A$7)^2+$N$11*(A44-$A$7)+$O$11,"")</f>
        <v/>
      </c>
      <c r="F44" s="41">
        <f>SUM(B44:E44)</f>
        <v>4.0999999999999996</v>
      </c>
    </row>
    <row r="45" spans="1:6">
      <c r="A45" s="21">
        <v>6.3</v>
      </c>
      <c r="B45" s="27">
        <f>IF(AND(A45&gt;=$A$3,A45&lt;$A$4),$L$8*(A45-$A$4)^3+$M$8*(A45-$A$4)^2+$N$8*(A45-$A$4)+$O$8,"")</f>
        <v>4.3131167757504292</v>
      </c>
      <c r="C45" s="28" t="str">
        <f>IF(AND(A45&gt;=$A$4,A45&lt;$A$5),$L$9*(A45-$A$5)^3+$M$9*(A45-$A$5)^2+$N$9*(A45-$A$5)+$O$9,"")</f>
        <v/>
      </c>
      <c r="D45" s="43" t="str">
        <f t="shared" ref="D45:D53" si="0">IF(AND(A45&gt;=$A$5,A45&lt;$A$6),$L$10*(A45-$A$6)^3+$M$10*(A45-$A$6)^2+$N$10*(A45-$A$6)+$O$10,"")</f>
        <v/>
      </c>
      <c r="E45" s="40" t="str">
        <f t="shared" ref="E45:E53" si="1">IF(AND(A45&gt;=$A$6,A45&lt;$A$7),$L$11*(A45-$A$7)^3+$M$11*(A45-$A$7)^2+$N$11*(A45-$A$7)+$O$11,"")</f>
        <v/>
      </c>
      <c r="F45" s="41">
        <f>SUM(B45:E45)</f>
        <v>4.3131167757504292</v>
      </c>
    </row>
    <row r="46" spans="1:6">
      <c r="A46" s="21">
        <v>6.4</v>
      </c>
      <c r="B46" s="27">
        <f>IF(AND(A46&gt;=$A$3,A46&lt;$A$4),$L$8*(A46-$A$4)^3+$M$8*(A46-$A$4)^2+$N$8*(A46-$A$4)+$O$8,"")</f>
        <v>4.5109868412006877</v>
      </c>
      <c r="C46" s="28" t="str">
        <f>IF(AND(A46&gt;=$A$4,A46&lt;$A$5),$L$9*(A46-$A$5)^3+$M$9*(A46-$A$5)^2+$N$9*(A46-$A$5)+$O$9,"")</f>
        <v/>
      </c>
      <c r="D46" s="43" t="str">
        <f t="shared" si="0"/>
        <v/>
      </c>
      <c r="E46" s="40" t="str">
        <f t="shared" si="1"/>
        <v/>
      </c>
      <c r="F46" s="41">
        <f>SUM(B46:E46)</f>
        <v>4.5109868412006877</v>
      </c>
    </row>
    <row r="47" spans="1:6">
      <c r="A47" s="21">
        <v>6.5</v>
      </c>
      <c r="B47" s="27">
        <f>IF(AND(A47&gt;=$A$3,A47&lt;$A$4),$L$8*(A47-$A$4)^3+$M$8*(A47-$A$4)^2+$N$8*(A47-$A$4)+$O$8,"")</f>
        <v>4.6783634860506016</v>
      </c>
      <c r="C47" s="28" t="str">
        <f>IF(AND(A47&gt;=$A$4,A47&lt;$A$5),$L$9*(A47-$A$5)^3+$M$9*(A47-$A$5)^2+$N$9*(A47-$A$5)+$O$9,"")</f>
        <v/>
      </c>
      <c r="D47" s="43" t="str">
        <f t="shared" si="0"/>
        <v/>
      </c>
      <c r="E47" s="40" t="str">
        <f t="shared" si="1"/>
        <v/>
      </c>
      <c r="F47" s="41">
        <f>SUM(B47:E47)</f>
        <v>4.6783634860506016</v>
      </c>
    </row>
    <row r="48" spans="1:6">
      <c r="A48" s="21">
        <v>6.6</v>
      </c>
      <c r="B48" s="27" t="str">
        <f>IF(AND(A48&gt;=$A$3,A48&lt;$A$4),$L$8*(A48-$A$4)^3+$M$8*(A48-$A$4)^2+$N$8*(A48-$A$4)+$O$8,"")</f>
        <v/>
      </c>
      <c r="C48" s="28">
        <f>IF(AND(A48&gt;=$A$4,A48&lt;$A$5),$L$9*(A48-$A$5)^3+$M$9*(A48-$A$5)^2+$N$9*(A48-$A$5)+$O$9,"")</f>
        <v>4.8</v>
      </c>
      <c r="D48" s="43" t="str">
        <f t="shared" si="0"/>
        <v/>
      </c>
      <c r="E48" s="40" t="str">
        <f t="shared" si="1"/>
        <v/>
      </c>
      <c r="F48" s="41">
        <f>SUM(B48:E48)</f>
        <v>4.8</v>
      </c>
    </row>
    <row r="49" spans="1:6">
      <c r="A49" s="21">
        <v>6.7</v>
      </c>
      <c r="B49" s="27" t="str">
        <f>IF(AND(A49&gt;=$A$3,A49&lt;$A$4),$L$8*(A49-$A$4)^3+$M$8*(A49-$A$4)^2+$N$8*(A49-$A$4)+$O$8,"")</f>
        <v/>
      </c>
      <c r="C49" s="28">
        <f>IF(AND(A49&gt;=$A$4,A49&lt;$A$5),$L$9*(A49-$A$5)^3+$M$9*(A49-$A$5)^2+$N$9*(A49-$A$5)+$O$9,"")</f>
        <v>4.8665213811093846</v>
      </c>
      <c r="D49" s="43" t="str">
        <f t="shared" si="0"/>
        <v/>
      </c>
      <c r="E49" s="40" t="str">
        <f t="shared" si="1"/>
        <v/>
      </c>
      <c r="F49" s="41">
        <f>SUM(B49:E49)</f>
        <v>4.8665213811093846</v>
      </c>
    </row>
    <row r="50" spans="1:6">
      <c r="A50" s="21">
        <v>6.8</v>
      </c>
      <c r="B50" s="27" t="str">
        <f>IF(AND(A50&gt;=$A$3,A50&lt;$A$4),$L$8*(A50-$A$4)^3+$M$8*(A50-$A$4)^2+$N$8*(A50-$A$4)+$O$8,"")</f>
        <v/>
      </c>
      <c r="C50" s="28">
        <f>IF(AND(A50&gt;=$A$4,A50&lt;$A$5),$L$9*(A50-$A$5)^3+$M$9*(A50-$A$5)^2+$N$9*(A50-$A$5)+$O$9,"")</f>
        <v>4.8920394732947408</v>
      </c>
      <c r="D50" s="43" t="str">
        <f t="shared" si="0"/>
        <v/>
      </c>
      <c r="E50" s="40" t="str">
        <f t="shared" si="1"/>
        <v/>
      </c>
      <c r="F50" s="41">
        <f>SUM(B50:E50)</f>
        <v>4.8920394732947408</v>
      </c>
    </row>
    <row r="51" spans="1:6">
      <c r="A51" s="21">
        <v>6.9</v>
      </c>
      <c r="B51" s="27" t="str">
        <f>IF(AND(A51&gt;=$A$3,A51&lt;$A$4),$L$8*(A51-$A$4)^3+$M$8*(A51-$A$4)^2+$N$8*(A51-$A$4)+$O$8,"")</f>
        <v/>
      </c>
      <c r="C51" s="28">
        <f>IF(AND(A51&gt;=$A$4,A51&lt;$A$5),$L$9*(A51-$A$5)^3+$M$9*(A51-$A$5)^2+$N$9*(A51-$A$5)+$O$9,"")</f>
        <v>4.8965378288327264</v>
      </c>
      <c r="D51" s="43" t="str">
        <f t="shared" si="0"/>
        <v/>
      </c>
      <c r="E51" s="40" t="str">
        <f t="shared" si="1"/>
        <v/>
      </c>
      <c r="F51" s="41">
        <f>SUM(B51:E51)</f>
        <v>4.8965378288327264</v>
      </c>
    </row>
    <row r="52" spans="1:6">
      <c r="A52" s="21">
        <v>7</v>
      </c>
      <c r="B52" s="27" t="str">
        <f>IF(AND(A52&gt;=$A$3,A52&lt;$A$4),$L$8*(A52-$A$4)^3+$M$8*(A52-$A$4)^2+$N$8*(A52-$A$4)+$O$8,"")</f>
        <v/>
      </c>
      <c r="C52" s="28" t="str">
        <f>IF(AND(A52&gt;=$A$4,A52&lt;$A$5),$L$9*(A52-$A$5)^3+$M$9*(A52-$A$5)^2+$N$9*(A52-$A$5)+$O$9,"")</f>
        <v/>
      </c>
      <c r="D52" s="43">
        <f t="shared" si="0"/>
        <v>4.9000000000000004</v>
      </c>
      <c r="E52" s="40" t="str">
        <f t="shared" si="1"/>
        <v/>
      </c>
      <c r="F52" s="45">
        <f>SUM(B52:E52)</f>
        <v>4.9000000000000004</v>
      </c>
    </row>
    <row r="53" spans="1:6">
      <c r="A53" s="21">
        <v>7.1</v>
      </c>
      <c r="B53" s="27" t="str">
        <f>IF(AND(A53&gt;=$A$3,A53&lt;$A$4),$L$8*(A53-$A$4)^3+$M$8*(A53-$A$4)^2+$N$8*(A53-$A$4)+$O$8,"")</f>
        <v/>
      </c>
      <c r="C53" s="28" t="str">
        <f>IF(AND(A53&gt;=$A$4,A53&lt;$A$5),$L$9*(A53-$A$5)^3+$M$9*(A53-$A$5)^2+$N$9*(A53-$A$5)+$O$9,"")</f>
        <v/>
      </c>
      <c r="D53" s="43">
        <f t="shared" si="0"/>
        <v>4.9160000004893503</v>
      </c>
      <c r="E53" s="40" t="str">
        <f>IF(AND(A53&gt;=$A$6,A53&lt;=$A$7),$L$11*(A53-$A$7)^3+$M$11*(A53-$A$7)^2+$N$11*(A53-$A$7)+$O$11,"")</f>
        <v/>
      </c>
      <c r="F53" s="41">
        <f>SUM(B53:E53)</f>
        <v>4.9160000004893503</v>
      </c>
    </row>
    <row r="54" spans="1:6">
      <c r="A54" s="21">
        <v>7.2</v>
      </c>
      <c r="B54" s="27" t="str">
        <f t="shared" ref="B54:B60" si="2">IF(AND(A54&gt;=$A$3,A54&lt;$A$4),$L$8*(A54-$A$4)^3+$M$8*(A54-$A$4)^2+$N$8*(A54-$A$4)+$O$8,"")</f>
        <v/>
      </c>
      <c r="C54" s="28" t="str">
        <f t="shared" ref="C54:C60" si="3">IF(AND(A54&gt;=$A$4,A54&lt;$A$5),$L$9*(A54-$A$5)^3+$M$9*(A54-$A$5)^2+$N$9*(A54-$A$5)+$O$9,"")</f>
        <v/>
      </c>
      <c r="D54" s="43">
        <f t="shared" ref="D54:D60" si="4">IF(AND(A54&gt;=$A$5,A54&lt;$A$6),$L$10*(A54-$A$6)^3+$M$10*(A54-$A$6)^2+$N$10*(A54-$A$6)+$O$10,"")</f>
        <v>4.9324736848093371</v>
      </c>
      <c r="E54" s="40" t="str">
        <f t="shared" ref="E54:E60" si="5">IF(AND(A54&gt;=$A$6,A54&lt;=$A$7),$L$11*(A54-$A$7)^3+$M$11*(A54-$A$7)^2+$N$11*(A54-$A$7)+$O$11,"")</f>
        <v/>
      </c>
      <c r="F54" s="41">
        <f t="shared" ref="F54:F60" si="6">SUM(B54:E54)</f>
        <v>4.9324736848093371</v>
      </c>
    </row>
    <row r="55" spans="1:6">
      <c r="A55" s="21">
        <v>7.3</v>
      </c>
      <c r="B55" s="27" t="str">
        <f t="shared" si="2"/>
        <v/>
      </c>
      <c r="C55" s="28" t="str">
        <f t="shared" si="3"/>
        <v/>
      </c>
      <c r="D55" s="43">
        <f t="shared" si="4"/>
        <v>4.9309473688846479</v>
      </c>
      <c r="E55" s="40" t="str">
        <f t="shared" si="5"/>
        <v/>
      </c>
      <c r="F55" s="41">
        <f t="shared" si="6"/>
        <v>4.9309473688846479</v>
      </c>
    </row>
    <row r="56" spans="1:6">
      <c r="A56" s="21">
        <v>7.4</v>
      </c>
      <c r="B56" s="27" t="str">
        <f t="shared" si="2"/>
        <v/>
      </c>
      <c r="C56" s="28" t="str">
        <f t="shared" si="3"/>
        <v/>
      </c>
      <c r="D56" s="43">
        <f t="shared" si="4"/>
        <v>4.8929473686399723</v>
      </c>
      <c r="E56" s="40" t="str">
        <f t="shared" si="5"/>
        <v/>
      </c>
      <c r="F56" s="41">
        <f t="shared" si="6"/>
        <v>4.8929473686399723</v>
      </c>
    </row>
    <row r="57" spans="1:6">
      <c r="A57" s="21">
        <v>7.5</v>
      </c>
      <c r="B57" s="27" t="str">
        <f t="shared" si="2"/>
        <v/>
      </c>
      <c r="C57" s="28" t="str">
        <f t="shared" si="3"/>
        <v/>
      </c>
      <c r="D57" s="43" t="str">
        <f t="shared" si="4"/>
        <v/>
      </c>
      <c r="E57" s="40">
        <f t="shared" si="5"/>
        <v>4.8</v>
      </c>
      <c r="F57" s="41">
        <f t="shared" si="6"/>
        <v>4.8</v>
      </c>
    </row>
    <row r="58" spans="1:6">
      <c r="A58" s="21">
        <v>7.6</v>
      </c>
      <c r="B58" s="27" t="str">
        <f t="shared" si="2"/>
        <v/>
      </c>
      <c r="C58" s="28" t="str">
        <f t="shared" si="3"/>
        <v/>
      </c>
      <c r="D58" s="43" t="str">
        <f t="shared" si="4"/>
        <v/>
      </c>
      <c r="E58" s="40">
        <f t="shared" si="5"/>
        <v>4.6407894735947828</v>
      </c>
      <c r="F58" s="41">
        <f t="shared" si="6"/>
        <v>4.6407894735947828</v>
      </c>
    </row>
    <row r="59" spans="1:6">
      <c r="A59" s="21">
        <v>7.6999999999999904</v>
      </c>
      <c r="B59" s="27" t="str">
        <f t="shared" si="2"/>
        <v/>
      </c>
      <c r="C59" s="28" t="str">
        <f t="shared" si="3"/>
        <v/>
      </c>
      <c r="D59" s="43" t="str">
        <f t="shared" si="4"/>
        <v/>
      </c>
      <c r="E59" s="40">
        <f t="shared" si="5"/>
        <v>4.4326315788758475</v>
      </c>
      <c r="F59" s="41">
        <f t="shared" si="6"/>
        <v>4.4326315788758475</v>
      </c>
    </row>
    <row r="60" spans="1:6">
      <c r="A60" s="21">
        <v>7.7999999999999901</v>
      </c>
      <c r="B60" s="27" t="str">
        <f t="shared" si="2"/>
        <v/>
      </c>
      <c r="C60" s="28" t="str">
        <f t="shared" si="3"/>
        <v/>
      </c>
      <c r="D60" s="43" t="str">
        <f t="shared" si="4"/>
        <v/>
      </c>
      <c r="E60" s="40">
        <f t="shared" si="5"/>
        <v>4.2000000000000233</v>
      </c>
      <c r="F60" s="41">
        <f t="shared" si="6"/>
        <v>4.2000000000000233</v>
      </c>
    </row>
  </sheetData>
  <mergeCells count="2">
    <mergeCell ref="B20:H20"/>
    <mergeCell ref="L14:M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75E4-CD8C-4E71-8999-525636407442}">
  <dimension ref="A1:O61"/>
  <sheetViews>
    <sheetView workbookViewId="0">
      <selection activeCell="J19" sqref="J19"/>
    </sheetView>
  </sheetViews>
  <sheetFormatPr defaultRowHeight="15"/>
  <sheetData>
    <row r="1" spans="1:15">
      <c r="H1" s="5" t="s">
        <v>0</v>
      </c>
      <c r="I1" s="2">
        <v>8.8000000000000007</v>
      </c>
    </row>
    <row r="2" spans="1:15">
      <c r="A2" s="16" t="s">
        <v>1</v>
      </c>
      <c r="B2" s="16" t="s">
        <v>2</v>
      </c>
    </row>
    <row r="3" spans="1:15">
      <c r="A3" s="17">
        <v>8.1</v>
      </c>
      <c r="B3" s="17">
        <v>3.8</v>
      </c>
      <c r="C3" t="s">
        <v>3</v>
      </c>
      <c r="E3" s="1" t="s">
        <v>4</v>
      </c>
      <c r="F3" s="2">
        <f>A4-A3</f>
        <v>0.70000000000000107</v>
      </c>
    </row>
    <row r="4" spans="1:15">
      <c r="A4" s="17">
        <v>8.8000000000000007</v>
      </c>
      <c r="B4" s="17">
        <v>4.4000000000000004</v>
      </c>
      <c r="C4" t="s">
        <v>5</v>
      </c>
      <c r="E4" s="3" t="s">
        <v>6</v>
      </c>
      <c r="F4" s="2">
        <f>A5-A4</f>
        <v>0.39999999999999858</v>
      </c>
    </row>
    <row r="5" spans="1:15">
      <c r="A5" s="17">
        <v>9.1999999999999993</v>
      </c>
      <c r="B5" s="17">
        <v>4.3</v>
      </c>
      <c r="C5" t="s">
        <v>7</v>
      </c>
      <c r="E5" s="1" t="s">
        <v>8</v>
      </c>
      <c r="F5" s="2">
        <f>A6-A5</f>
        <v>0.30000000000000071</v>
      </c>
    </row>
    <row r="6" spans="1:15">
      <c r="A6" s="17">
        <v>9.5</v>
      </c>
      <c r="B6" s="17">
        <v>4.3</v>
      </c>
      <c r="C6" t="s">
        <v>9</v>
      </c>
      <c r="E6" s="1" t="s">
        <v>10</v>
      </c>
      <c r="F6" s="2">
        <f>A7-A6</f>
        <v>0.30000000000000071</v>
      </c>
    </row>
    <row r="7" spans="1:15">
      <c r="A7" s="17">
        <v>9.8000000000000007</v>
      </c>
      <c r="B7" s="17">
        <v>3.8</v>
      </c>
      <c r="C7" t="s">
        <v>11</v>
      </c>
      <c r="H7" s="5" t="s">
        <v>12</v>
      </c>
      <c r="I7" s="15">
        <v>0</v>
      </c>
      <c r="K7" s="5" t="s">
        <v>13</v>
      </c>
      <c r="L7" s="5" t="s">
        <v>14</v>
      </c>
      <c r="M7" s="5" t="s">
        <v>15</v>
      </c>
      <c r="N7" s="5" t="s">
        <v>16</v>
      </c>
      <c r="O7" s="5" t="s">
        <v>17</v>
      </c>
    </row>
    <row r="8" spans="1:15">
      <c r="H8" s="5" t="s">
        <v>18</v>
      </c>
      <c r="I8" s="15">
        <f>C32</f>
        <v>-3.7756027938873293</v>
      </c>
      <c r="K8" s="5">
        <v>1</v>
      </c>
      <c r="L8" s="15">
        <f>(I8-I7)/(6*F3)</f>
        <v>-0.89895304616364846</v>
      </c>
      <c r="M8" s="15">
        <f>I8/2</f>
        <v>-1.8878013969436647</v>
      </c>
      <c r="N8" s="15">
        <f>(B4-B3)/F3+(2*F3*I8+I7*F3)/6</f>
        <v>-2.3831128097521526E-2</v>
      </c>
      <c r="O8" s="15">
        <f>B4</f>
        <v>4.4000000000000004</v>
      </c>
    </row>
    <row r="9" spans="1:15">
      <c r="H9" s="5" t="s">
        <v>19</v>
      </c>
      <c r="I9" s="15">
        <f>D32</f>
        <v>4.1586725398198201</v>
      </c>
      <c r="K9" s="5">
        <v>2</v>
      </c>
      <c r="L9" s="15">
        <f>(I9-I8)/(6*F4)</f>
        <v>3.3059480557113239</v>
      </c>
      <c r="M9" s="15">
        <f>I9/2</f>
        <v>2.0793362699099101</v>
      </c>
      <c r="N9" s="15">
        <f>(B5-B4)/F4+(2*F4*I9+I8*F4)/6</f>
        <v>5.2782819050150753E-2</v>
      </c>
      <c r="O9" s="15">
        <f>B5</f>
        <v>4.3</v>
      </c>
    </row>
    <row r="10" spans="1:15">
      <c r="H10" s="5" t="s">
        <v>20</v>
      </c>
      <c r="I10" s="15">
        <f>E32</f>
        <v>-9.3730014682882494</v>
      </c>
      <c r="K10" s="5">
        <v>3</v>
      </c>
      <c r="L10" s="15">
        <f>(I10-I9)/(6*F5)</f>
        <v>-7.5175966711711322</v>
      </c>
      <c r="M10" s="15">
        <f>I10/2</f>
        <v>-4.6865007341441247</v>
      </c>
      <c r="N10" s="15">
        <f>(B6-B5)/F5+(2*F5*I10+I9*F5)/6</f>
        <v>-0.72936651983783563</v>
      </c>
      <c r="O10" s="15">
        <f>B6</f>
        <v>4.3</v>
      </c>
    </row>
    <row r="11" spans="1:15">
      <c r="H11" s="5" t="s">
        <v>21</v>
      </c>
      <c r="I11" s="15">
        <v>0</v>
      </c>
      <c r="K11" s="5">
        <v>4</v>
      </c>
      <c r="L11" s="15">
        <f>(I11-I10)/(6*F6)</f>
        <v>5.2072230379379043</v>
      </c>
      <c r="M11" s="15">
        <f>I11/2</f>
        <v>0</v>
      </c>
      <c r="N11" s="15">
        <f>(B7-B6)/F6+(2*F6*I11+I10*F6)/6</f>
        <v>-2.1353167400810764</v>
      </c>
      <c r="O11" s="15">
        <f>B7</f>
        <v>3.8</v>
      </c>
    </row>
    <row r="14" spans="1:15">
      <c r="C14" s="1" t="s">
        <v>18</v>
      </c>
      <c r="D14" s="4" t="s">
        <v>19</v>
      </c>
      <c r="E14" s="1" t="s">
        <v>20</v>
      </c>
      <c r="F14" s="1"/>
      <c r="L14" s="54" t="s">
        <v>22</v>
      </c>
      <c r="M14" s="54"/>
    </row>
    <row r="15" spans="1:15">
      <c r="B15" s="5" t="s">
        <v>23</v>
      </c>
      <c r="C15" s="6">
        <f>2*(F3+F4)</f>
        <v>2.1999999999999993</v>
      </c>
      <c r="D15" s="7">
        <f>F4</f>
        <v>0.39999999999999858</v>
      </c>
      <c r="E15" s="7">
        <v>0</v>
      </c>
      <c r="F15" s="8">
        <f>6*((B5-B4)/F4-(B4-B3)/F3)</f>
        <v>-6.6428571428571539</v>
      </c>
      <c r="L15" s="5" t="s">
        <v>24</v>
      </c>
      <c r="M15" s="15">
        <f>L8*($I$1-A4)^3+M8*($I$1-A4)^2+N8*($I$1-A4)+O8</f>
        <v>4.4000000000000004</v>
      </c>
    </row>
    <row r="16" spans="1:15">
      <c r="B16" s="9" t="s">
        <v>25</v>
      </c>
      <c r="C16" s="10">
        <f>F4</f>
        <v>0.39999999999999858</v>
      </c>
      <c r="D16" s="2">
        <f>2*(F4+F5)</f>
        <v>1.3999999999999986</v>
      </c>
      <c r="E16" s="2">
        <f>F5</f>
        <v>0.30000000000000071</v>
      </c>
      <c r="F16" s="11">
        <f>6*((B6-B5)/F5-(B5-B4)/F4)</f>
        <v>1.5000000000000133</v>
      </c>
      <c r="L16" s="5" t="s">
        <v>26</v>
      </c>
      <c r="M16" s="15">
        <f>L9*($I$1-A5)^3+M9*($I$1-A5)^2+N9*($I$1-A5)+O9</f>
        <v>4.4000000000000004</v>
      </c>
    </row>
    <row r="17" spans="2:13">
      <c r="B17" s="5" t="s">
        <v>27</v>
      </c>
      <c r="C17" s="10">
        <v>0</v>
      </c>
      <c r="D17" s="2">
        <f>F5</f>
        <v>0.30000000000000071</v>
      </c>
      <c r="E17" s="2">
        <f>2*(F5+F6)</f>
        <v>1.2000000000000028</v>
      </c>
      <c r="F17" s="11">
        <f>6*((B7-B6)/F6-(B6-B5)/F5)</f>
        <v>-9.9999999999999769</v>
      </c>
      <c r="L17" s="5" t="s">
        <v>28</v>
      </c>
      <c r="M17" s="15">
        <f>L10*($I$1-A6)^3+M10*($I$1-A6)^2+N10*($I$1-A6)+O10</f>
        <v>5.0927068623675584</v>
      </c>
    </row>
    <row r="18" spans="2:13">
      <c r="L18" s="5" t="s">
        <v>29</v>
      </c>
      <c r="M18" s="15">
        <f>L11*($I$1-A7)^3+M11*($I$1-A7)^2+N11*($I$1-A7)+O11</f>
        <v>0.72809370214317193</v>
      </c>
    </row>
    <row r="20" spans="2:13">
      <c r="B20" s="53" t="s">
        <v>30</v>
      </c>
      <c r="C20" s="53"/>
      <c r="D20" s="53"/>
      <c r="E20" s="53"/>
      <c r="F20" s="53"/>
      <c r="G20" s="53"/>
      <c r="H20" s="53"/>
    </row>
    <row r="21" spans="2:13">
      <c r="B21" s="12" t="s">
        <v>31</v>
      </c>
      <c r="C21" s="12" t="s">
        <v>18</v>
      </c>
      <c r="D21" s="12" t="s">
        <v>19</v>
      </c>
      <c r="E21" s="13" t="s">
        <v>20</v>
      </c>
      <c r="F21" s="12" t="s">
        <v>32</v>
      </c>
      <c r="G21" s="12" t="s">
        <v>33</v>
      </c>
      <c r="H21" s="12" t="s">
        <v>34</v>
      </c>
    </row>
    <row r="22" spans="2:13">
      <c r="B22" s="14">
        <v>1</v>
      </c>
      <c r="C22" s="2">
        <v>0</v>
      </c>
      <c r="D22" s="2">
        <v>0</v>
      </c>
      <c r="E22" s="2">
        <v>0</v>
      </c>
      <c r="F22" s="7" t="s">
        <v>35</v>
      </c>
      <c r="G22" s="7" t="s">
        <v>35</v>
      </c>
      <c r="H22" s="7" t="s">
        <v>35</v>
      </c>
    </row>
    <row r="23" spans="2:13">
      <c r="B23" s="14">
        <v>2</v>
      </c>
      <c r="C23" s="2">
        <f>($F$15-$D$15*D22-$E$15*E22)/$C$15</f>
        <v>-3.0194805194805254</v>
      </c>
      <c r="D23" s="2">
        <f>($F$16-$C$16*C23-$E$16*E22)/$D$16</f>
        <v>1.9341372912801587</v>
      </c>
      <c r="E23" s="2">
        <f>($F$17-$C$17*C23-$D$17*D23)/$E$17</f>
        <v>-8.8168676561533346</v>
      </c>
      <c r="F23" s="7">
        <f>ABS(C23-C22)</f>
        <v>3.0194805194805254</v>
      </c>
      <c r="G23" s="7">
        <f>ABS(D23-D22)</f>
        <v>1.9341372912801587</v>
      </c>
      <c r="H23" s="7">
        <f>ABS(E23-E22)</f>
        <v>8.8168676561533346</v>
      </c>
    </row>
    <row r="24" spans="2:13">
      <c r="B24" s="14">
        <v>3</v>
      </c>
      <c r="C24" s="2">
        <f>($F$15-$D$15*D23-$E$15*E23)/$C$15</f>
        <v>-3.3711418451678257</v>
      </c>
      <c r="D24" s="2">
        <f>($F$16-$C$16*C24-$E$16*E23)/$D$16</f>
        <v>3.9239407392236791</v>
      </c>
      <c r="E24" s="2">
        <f>($F$17-$C$17*C24-$D$17*D24)/$E$17</f>
        <v>-9.3143185181392134</v>
      </c>
      <c r="F24" s="7">
        <f>ABS(C24-C23)</f>
        <v>0.35166132568730024</v>
      </c>
      <c r="G24" s="7">
        <f>ABS(D24-D23)</f>
        <v>1.9898034479435205</v>
      </c>
      <c r="H24" s="7">
        <f>ABS(E24-E23)</f>
        <v>0.49745086198587884</v>
      </c>
    </row>
    <row r="25" spans="2:13">
      <c r="B25" s="14">
        <v>4</v>
      </c>
      <c r="C25" s="2">
        <f>($F$15-$D$15*D24-$E$15*E24)/$C$15</f>
        <v>-3.7329242902484649</v>
      </c>
      <c r="D25" s="2">
        <f>($F$16-$C$16*C25-$E$16*E24)/$D$16</f>
        <v>4.1339037653865507</v>
      </c>
      <c r="E25" s="2">
        <f>($F$17-$C$17*C25-$D$17*D25)/$E$17</f>
        <v>-9.3668092746799321</v>
      </c>
      <c r="F25" s="7">
        <f>ABS(C25-C24)</f>
        <v>0.36178244508063928</v>
      </c>
      <c r="G25" s="7">
        <f>ABS(D25-D24)</f>
        <v>0.20996302616287155</v>
      </c>
      <c r="H25" s="7">
        <f>ABS(E25-E24)</f>
        <v>5.2490756540718664E-2</v>
      </c>
    </row>
    <row r="26" spans="2:13">
      <c r="B26" s="14">
        <v>5</v>
      </c>
      <c r="C26" s="2">
        <f>($F$15-$D$15*D25-$E$15*E25)/$C$15</f>
        <v>-3.7710993859144413</v>
      </c>
      <c r="D26" s="2">
        <f>($F$16-$C$16*C26-$E$16*E25)/$D$16</f>
        <v>4.1560589548355544</v>
      </c>
      <c r="E26" s="2">
        <f>($F$17-$C$17*C26-$D$17*D26)/$E$17</f>
        <v>-9.3723480720421826</v>
      </c>
      <c r="F26" s="7">
        <f>ABS(C26-C25)</f>
        <v>3.8175095665976322E-2</v>
      </c>
      <c r="G26" s="7">
        <f>ABS(D26-D25)</f>
        <v>2.2155189449003743E-2</v>
      </c>
      <c r="H26" s="7">
        <f>ABS(E26-E25)</f>
        <v>5.5387973622504916E-3</v>
      </c>
    </row>
    <row r="27" spans="2:13">
      <c r="B27" s="14">
        <v>6</v>
      </c>
      <c r="C27" s="2">
        <f>($F$15-$D$15*D26-$E$15*E26)/$C$15</f>
        <v>-3.7751276021778968</v>
      </c>
      <c r="D27" s="2">
        <f>($F$16-$C$16*C27-$E$16*E26)/$D$16</f>
        <v>4.158396758917025</v>
      </c>
      <c r="E27" s="2">
        <f>($F$17-$C$17*C27-$D$17*D27)/$E$17</f>
        <v>-9.3729325230625502</v>
      </c>
      <c r="F27" s="7">
        <f>ABS(C27-C26)</f>
        <v>4.0282162634555085E-3</v>
      </c>
      <c r="G27" s="7">
        <f>ABS(D27-D26)</f>
        <v>2.3378040814705514E-3</v>
      </c>
      <c r="H27" s="7">
        <f>ABS(E27-E26)</f>
        <v>5.8445102036763785E-4</v>
      </c>
    </row>
    <row r="28" spans="2:13">
      <c r="B28" s="14">
        <v>7</v>
      </c>
      <c r="C28" s="2">
        <f>($F$15-$D$15*D27-$E$15*E27)/$C$15</f>
        <v>-3.775552657465437</v>
      </c>
      <c r="D28" s="2">
        <f>($F$16-$C$16*C28-$E$16*E27)/$D$16</f>
        <v>4.1586434427892582</v>
      </c>
      <c r="E28" s="2">
        <f>($F$17-$C$17*C28-$D$17*D28)/$E$17</f>
        <v>-9.3729941940306087</v>
      </c>
      <c r="F28" s="7">
        <f>ABS(C28-C27)</f>
        <v>4.2505528754022137E-4</v>
      </c>
      <c r="G28" s="7">
        <f>ABS(D28-D27)</f>
        <v>2.4668387223325539E-4</v>
      </c>
      <c r="H28" s="7">
        <f>ABS(E28-E27)</f>
        <v>6.1670968058535891E-5</v>
      </c>
    </row>
    <row r="29" spans="2:13">
      <c r="B29" s="14">
        <v>8</v>
      </c>
      <c r="C29" s="2">
        <f>($F$15-$D$15*D28-$E$15*E28)/$C$15</f>
        <v>-3.7755975090785698</v>
      </c>
      <c r="D29" s="2">
        <f>($F$16-$C$16*C29-$E$16*E28)/$D$16</f>
        <v>4.1586694727433082</v>
      </c>
      <c r="E29" s="2">
        <f>($F$17-$C$17*C29-$D$17*D29)/$E$17</f>
        <v>-9.3730007015191212</v>
      </c>
      <c r="F29" s="7">
        <f>ABS(C29-C28)</f>
        <v>4.48516131328347E-5</v>
      </c>
      <c r="G29" s="7">
        <f>ABS(D29-D28)</f>
        <v>2.6029954049988646E-5</v>
      </c>
      <c r="H29" s="7">
        <f>ABS(E29-E28)</f>
        <v>6.5074885124971615E-6</v>
      </c>
    </row>
    <row r="30" spans="2:13">
      <c r="B30" s="14">
        <v>9</v>
      </c>
      <c r="C30" s="2">
        <f>($F$15-$D$15*D29-$E$15*E29)/$C$15</f>
        <v>-3.7756022417974879</v>
      </c>
      <c r="D30" s="2">
        <f>($F$16-$C$16*C30-$E$16*E29)/$D$16</f>
        <v>4.158672219410537</v>
      </c>
      <c r="E30" s="2">
        <f>($F$17-$C$17*C30-$D$17*D30)/$E$17</f>
        <v>-9.3730013881859282</v>
      </c>
      <c r="F30" s="7">
        <f>ABS(C30-C29)</f>
        <v>4.7327189180990104E-6</v>
      </c>
      <c r="G30" s="7">
        <f>ABS(D30-D29)</f>
        <v>2.7466672287701499E-6</v>
      </c>
      <c r="H30" s="7">
        <f>ABS(E30-E29)</f>
        <v>6.8666680697049287E-7</v>
      </c>
    </row>
    <row r="31" spans="2:13">
      <c r="B31" s="14">
        <v>10</v>
      </c>
      <c r="C31" s="2">
        <f>($F$15-$D$15*D30-$E$15*E30)/$C$15</f>
        <v>-3.7756027411915301</v>
      </c>
      <c r="D31" s="2">
        <f>($F$16-$C$16*C31-$E$16*E30)/$D$16</f>
        <v>4.1586725092374364</v>
      </c>
      <c r="E31" s="2">
        <f>($F$17-$C$17*C31-$D$17*D31)/$E$17</f>
        <v>-9.3730014606426533</v>
      </c>
      <c r="F31" s="7">
        <f>ABS(C31-C30)</f>
        <v>4.9939404211940541E-7</v>
      </c>
      <c r="G31" s="7">
        <f>ABS(D31-D30)</f>
        <v>2.8982689936896122E-7</v>
      </c>
      <c r="H31" s="7">
        <f>ABS(E31-E30)</f>
        <v>7.245672506428491E-8</v>
      </c>
    </row>
    <row r="32" spans="2:13">
      <c r="B32" s="14">
        <v>11</v>
      </c>
      <c r="C32" s="2">
        <f>($F$15-$D$15*D31-$E$15*E31)/$C$15</f>
        <v>-3.7756027938873293</v>
      </c>
      <c r="D32" s="2">
        <f>($F$16-$C$16*C32-$E$16*E31)/$D$16</f>
        <v>4.1586725398198201</v>
      </c>
      <c r="E32" s="2">
        <f>($F$17-$C$17*C32-$D$17*D32)/$E$17</f>
        <v>-9.3730014682882494</v>
      </c>
      <c r="F32" s="7">
        <f>ABS(C32-C31)</f>
        <v>5.2695799279689481E-8</v>
      </c>
      <c r="G32" s="7">
        <f>ABS(D32-D31)</f>
        <v>3.0582383736543761E-8</v>
      </c>
      <c r="H32" s="7">
        <f>ABS(E32-E31)</f>
        <v>7.6455961561805452E-9</v>
      </c>
    </row>
    <row r="42" spans="1:6">
      <c r="A42" t="s">
        <v>36</v>
      </c>
    </row>
    <row r="43" spans="1:6" ht="30.75">
      <c r="A43" s="21" t="s">
        <v>1</v>
      </c>
      <c r="B43" s="22" t="s">
        <v>37</v>
      </c>
      <c r="C43" s="23" t="s">
        <v>38</v>
      </c>
      <c r="D43" s="42" t="s">
        <v>39</v>
      </c>
      <c r="E43" s="38" t="s">
        <v>40</v>
      </c>
      <c r="F43" s="39" t="s">
        <v>41</v>
      </c>
    </row>
    <row r="44" spans="1:6">
      <c r="A44" s="21">
        <v>8.1</v>
      </c>
      <c r="B44" s="27">
        <f>IF(AND(A44&gt;=$A$3,A44&lt;$A$4),$L$8*(A44-$A$4)^3+$M$8*(A44-$A$4)^2+$N$8*(A44-$A$4)+$O$8,"")</f>
        <v>3.8</v>
      </c>
      <c r="C44" s="28" t="str">
        <f>IF(AND(A44&gt;=$A$4,A44&lt;$A$5),$L$9*(A44-$A$5)^3+$M$9*(A44-$A$5)^2+$N$9*(A44-$A$5)+$O$9,"")</f>
        <v/>
      </c>
      <c r="D44" s="43" t="str">
        <f>IF(AND(A44&gt;=$A$5,A44&lt;$A$6),$L$10*(A44-$A$6)^3+$M$10*(A44-$A$6)^2+$N$10*(A44-$A$6)+$O$10,"")</f>
        <v/>
      </c>
      <c r="E44" s="40" t="str">
        <f>IF(AND(A44&gt;=$A$6,A44&lt;$A$7),$L$11*(A44-$A$7)^3+$M$11*(A44-$A$7)^2+$N$11*(A44-$A$7)+$O$11,"")</f>
        <v/>
      </c>
      <c r="F44" s="41">
        <f>SUM(B44:E44)</f>
        <v>3.8</v>
      </c>
    </row>
    <row r="45" spans="1:6">
      <c r="A45" s="21">
        <v>8.1999999999999993</v>
      </c>
      <c r="B45" s="27">
        <f>IF(AND(A45&gt;=$A$3,A45&lt;$A$4),$L$8*(A45-$A$4)^3+$M$8*(A45-$A$4)^2+$N$8*(A45-$A$4)+$O$8,"")</f>
        <v>3.9288640319301402</v>
      </c>
      <c r="C45" s="28" t="str">
        <f>IF(AND(A45&gt;=$A$4,A45&lt;$A$5),$L$9*(A45-$A$5)^3+$M$9*(A45-$A$5)^2+$N$9*(A45-$A$5)+$O$9,"")</f>
        <v/>
      </c>
      <c r="D45" s="43" t="str">
        <f t="shared" ref="D45:D60" si="0">IF(AND(A45&gt;=$A$5,A45&lt;$A$6),$L$10*(A45-$A$6)^3+$M$10*(A45-$A$6)^2+$N$10*(A45-$A$6)+$O$10,"")</f>
        <v/>
      </c>
      <c r="E45" s="40" t="str">
        <f t="shared" ref="E45:E53" si="1">IF(AND(A45&gt;=$A$6,A45&lt;$A$7),$L$11*(A45-$A$7)^3+$M$11*(A45-$A$7)^2+$N$11*(A45-$A$7)+$O$11,"")</f>
        <v/>
      </c>
      <c r="F45" s="41">
        <f>SUM(B45:E45)</f>
        <v>3.9288640319301402</v>
      </c>
    </row>
    <row r="46" spans="1:6">
      <c r="A46" s="21">
        <v>8.3000000000000007</v>
      </c>
      <c r="B46" s="27">
        <f>IF(AND(A46&gt;=$A$3,A46&lt;$A$4),$L$8*(A46-$A$4)^3+$M$8*(A46-$A$4)^2+$N$8*(A46-$A$4)+$O$8,"")</f>
        <v>4.0523343455833007</v>
      </c>
      <c r="C46" s="28" t="str">
        <f>IF(AND(A46&gt;=$A$4,A46&lt;$A$5),$L$9*(A46-$A$5)^3+$M$9*(A46-$A$5)^2+$N$9*(A46-$A$5)+$O$9,"")</f>
        <v/>
      </c>
      <c r="D46" s="43" t="str">
        <f t="shared" si="0"/>
        <v/>
      </c>
      <c r="E46" s="40" t="str">
        <f t="shared" si="1"/>
        <v/>
      </c>
      <c r="F46" s="41">
        <f>SUM(B46:E46)</f>
        <v>4.0523343455833007</v>
      </c>
    </row>
    <row r="47" spans="1:6">
      <c r="A47" s="21">
        <v>8.4</v>
      </c>
      <c r="B47" s="27">
        <f>IF(AND(A47&gt;=$A$3,A47&lt;$A$4),$L$8*(A47-$A$4)^3+$M$8*(A47-$A$4)^2+$N$8*(A47-$A$4)+$O$8,"")</f>
        <v>4.1650172226824953</v>
      </c>
      <c r="C47" s="28" t="str">
        <f>IF(AND(A47&gt;=$A$4,A47&lt;$A$5),$L$9*(A47-$A$5)^3+$M$9*(A47-$A$5)^2+$N$9*(A47-$A$5)+$O$9,"")</f>
        <v/>
      </c>
      <c r="D47" s="43" t="str">
        <f t="shared" si="0"/>
        <v/>
      </c>
      <c r="E47" s="40" t="str">
        <f t="shared" si="1"/>
        <v/>
      </c>
      <c r="F47" s="41">
        <f>SUM(B47:E47)</f>
        <v>4.1650172226824953</v>
      </c>
    </row>
    <row r="48" spans="1:6">
      <c r="A48" s="21">
        <v>8.5</v>
      </c>
      <c r="B48" s="27">
        <f>IF(AND(A48&gt;=$A$3,A48&lt;$A$4),$L$8*(A48-$A$4)^3+$M$8*(A48-$A$4)^2+$N$8*(A48-$A$4)+$O$8,"")</f>
        <v>4.2615189449507449</v>
      </c>
      <c r="C48" s="28" t="str">
        <f>IF(AND(A48&gt;=$A$4,A48&lt;$A$5),$L$9*(A48-$A$5)^3+$M$9*(A48-$A$5)^2+$N$9*(A48-$A$5)+$O$9,"")</f>
        <v/>
      </c>
      <c r="D48" s="43" t="str">
        <f t="shared" si="0"/>
        <v/>
      </c>
      <c r="E48" s="40" t="str">
        <f t="shared" si="1"/>
        <v/>
      </c>
      <c r="F48" s="41">
        <f>SUM(B48:E48)</f>
        <v>4.2615189449507449</v>
      </c>
    </row>
    <row r="49" spans="1:6">
      <c r="A49" s="21">
        <v>8.6</v>
      </c>
      <c r="B49" s="27">
        <f>IF(AND(A49&gt;=$A$3,A49&lt;$A$4),$L$8*(A49-$A$4)^3+$M$8*(A49-$A$4)^2+$N$8*(A49-$A$4)+$O$8,"")</f>
        <v>4.336445794111067</v>
      </c>
      <c r="C49" s="28" t="str">
        <f>IF(AND(A49&gt;=$A$4,A49&lt;$A$5),$L$9*(A49-$A$5)^3+$M$9*(A49-$A$5)^2+$N$9*(A49-$A$5)+$O$9,"")</f>
        <v/>
      </c>
      <c r="D49" s="43" t="str">
        <f t="shared" si="0"/>
        <v/>
      </c>
      <c r="E49" s="40" t="str">
        <f t="shared" si="1"/>
        <v/>
      </c>
      <c r="F49" s="41">
        <f>SUM(B49:E49)</f>
        <v>4.336445794111067</v>
      </c>
    </row>
    <row r="50" spans="1:6">
      <c r="A50" s="21">
        <v>8.6999999999999993</v>
      </c>
      <c r="B50" s="27">
        <f>IF(AND(A50&gt;=$A$3,A50&lt;$A$4),$L$8*(A50-$A$4)^3+$M$8*(A50-$A$4)^2+$N$8*(A50-$A$4)+$O$8,"")</f>
        <v>4.3844040518864791</v>
      </c>
      <c r="C50" s="28" t="str">
        <f>IF(AND(A50&gt;=$A$4,A50&lt;$A$5),$L$9*(A50-$A$5)^3+$M$9*(A50-$A$5)^2+$N$9*(A50-$A$5)+$O$9,"")</f>
        <v/>
      </c>
      <c r="D50" s="43" t="str">
        <f t="shared" si="0"/>
        <v/>
      </c>
      <c r="E50" s="40" t="str">
        <f t="shared" si="1"/>
        <v/>
      </c>
      <c r="F50" s="41">
        <f>SUM(B50:E50)</f>
        <v>4.3844040518864791</v>
      </c>
    </row>
    <row r="51" spans="1:6">
      <c r="A51" s="21">
        <v>8.8000000000000007</v>
      </c>
      <c r="B51" s="27" t="str">
        <f>IF(AND(A51&gt;=$A$3,A51&lt;$A$4),$L$8*(A51-$A$4)^3+$M$8*(A51-$A$4)^2+$N$8*(A51-$A$4)+$O$8,"")</f>
        <v/>
      </c>
      <c r="C51" s="28">
        <f>IF(AND(A51&gt;=$A$4,A51&lt;$A$5),$L$9*(A51-$A$5)^3+$M$9*(A51-$A$5)^2+$N$9*(A51-$A$5)+$O$9,"")</f>
        <v>4.4000000000000004</v>
      </c>
      <c r="D51" s="43" t="str">
        <f t="shared" si="0"/>
        <v/>
      </c>
      <c r="E51" s="40" t="str">
        <f t="shared" si="1"/>
        <v/>
      </c>
      <c r="F51" s="41">
        <f>SUM(B51:E51)</f>
        <v>4.4000000000000004</v>
      </c>
    </row>
    <row r="52" spans="1:6">
      <c r="A52" s="21">
        <v>8.9</v>
      </c>
      <c r="B52" s="27" t="str">
        <f>IF(AND(A52&gt;=$A$3,A52&lt;$A$4),$L$8*(A52-$A$4)^3+$M$8*(A52-$A$4)^2+$N$8*(A52-$A$4)+$O$8,"")</f>
        <v/>
      </c>
      <c r="C52" s="28">
        <f>IF(AND(A52&gt;=$A$4,A52&lt;$A$5),$L$9*(A52-$A$5)^3+$M$9*(A52-$A$5)^2+$N$9*(A52-$A$5)+$O$9,"")</f>
        <v>4.3820448210726406</v>
      </c>
      <c r="D52" s="43" t="str">
        <f t="shared" si="0"/>
        <v/>
      </c>
      <c r="E52" s="40" t="str">
        <f t="shared" si="1"/>
        <v/>
      </c>
      <c r="F52" s="45">
        <f>SUM(B52:E52)</f>
        <v>4.3820448210726406</v>
      </c>
    </row>
    <row r="53" spans="1:6">
      <c r="A53" s="21">
        <v>9</v>
      </c>
      <c r="B53" s="27" t="str">
        <f>IF(AND(A53&gt;=$A$3,A53&lt;$A$4),$L$8*(A53-$A$4)^3+$M$8*(A53-$A$4)^2+$N$8*(A53-$A$4)+$O$8,"")</f>
        <v/>
      </c>
      <c r="C53" s="28">
        <f>IF(AND(A53&gt;=$A$4,A53&lt;$A$5),$L$9*(A53-$A$5)^3+$M$9*(A53-$A$5)^2+$N$9*(A53-$A$5)+$O$9,"")</f>
        <v>4.3461693025406749</v>
      </c>
      <c r="D53" s="43" t="str">
        <f t="shared" si="0"/>
        <v/>
      </c>
      <c r="E53" s="40" t="str">
        <f>IF(AND(A53&gt;=$A$6,A53&lt;=$A$7),$L$11*(A53-$A$7)^3+$M$11*(A53-$A$7)^2+$N$11*(A53-$A$7)+$O$11,"")</f>
        <v/>
      </c>
      <c r="F53" s="41">
        <f>SUM(B53:E53)</f>
        <v>4.3461693025406749</v>
      </c>
    </row>
    <row r="54" spans="1:6">
      <c r="A54" s="21">
        <v>9.1</v>
      </c>
      <c r="B54" s="27" t="str">
        <f t="shared" ref="B54:B61" si="2">IF(AND(A54&gt;=$A$3,A54&lt;$A$4),$L$8*(A54-$A$4)^3+$M$8*(A54-$A$4)^2+$N$8*(A54-$A$4)+$O$8,"")</f>
        <v/>
      </c>
      <c r="C54" s="28">
        <f t="shared" ref="C54:C60" si="3">IF(AND(A54&gt;=$A$4,A54&lt;$A$5),$L$9*(A54-$A$5)^3+$M$9*(A54-$A$5)^2+$N$9*(A54-$A$5)+$O$9,"")</f>
        <v>4.3122091327383725</v>
      </c>
      <c r="D54" s="43" t="str">
        <f t="shared" si="0"/>
        <v/>
      </c>
      <c r="E54" s="40" t="str">
        <f t="shared" ref="E54:E60" si="4">IF(AND(A54&gt;=$A$6,A54&lt;=$A$7),$L$11*(A54-$A$7)^3+$M$11*(A54-$A$7)^2+$N$11*(A54-$A$7)+$O$11,"")</f>
        <v/>
      </c>
      <c r="F54" s="41">
        <f t="shared" ref="F54:F60" si="5">SUM(B54:E54)</f>
        <v>4.3122091327383725</v>
      </c>
    </row>
    <row r="55" spans="1:6">
      <c r="A55" s="21">
        <v>9.1999999999999993</v>
      </c>
      <c r="B55" s="27" t="str">
        <f t="shared" si="2"/>
        <v/>
      </c>
      <c r="C55" s="28" t="str">
        <f t="shared" si="3"/>
        <v/>
      </c>
      <c r="D55" s="43">
        <f t="shared" si="0"/>
        <v>4.3</v>
      </c>
      <c r="E55" s="40" t="str">
        <f t="shared" si="4"/>
        <v/>
      </c>
      <c r="F55" s="41">
        <f t="shared" si="5"/>
        <v>4.3</v>
      </c>
    </row>
    <row r="56" spans="1:6">
      <c r="A56" s="21">
        <v>9.3000000000000007</v>
      </c>
      <c r="B56" s="27" t="str">
        <f t="shared" si="2"/>
        <v/>
      </c>
      <c r="C56" s="28" t="str">
        <f t="shared" si="3"/>
        <v/>
      </c>
      <c r="D56" s="43">
        <f t="shared" si="0"/>
        <v>4.3185540479711708</v>
      </c>
      <c r="E56" s="40" t="str">
        <f t="shared" si="4"/>
        <v/>
      </c>
      <c r="F56" s="41">
        <f t="shared" si="5"/>
        <v>4.3185540479711708</v>
      </c>
    </row>
    <row r="57" spans="1:6">
      <c r="A57" s="21">
        <v>9.4</v>
      </c>
      <c r="B57" s="27" t="str">
        <f t="shared" si="2"/>
        <v/>
      </c>
      <c r="C57" s="28" t="str">
        <f t="shared" si="3"/>
        <v/>
      </c>
      <c r="D57" s="43">
        <f t="shared" si="0"/>
        <v>4.3335892413135131</v>
      </c>
      <c r="E57" s="40" t="str">
        <f t="shared" si="4"/>
        <v/>
      </c>
      <c r="F57" s="41">
        <f t="shared" si="5"/>
        <v>4.3335892413135131</v>
      </c>
    </row>
    <row r="58" spans="1:6">
      <c r="A58" s="21">
        <v>9.5</v>
      </c>
      <c r="B58" s="27" t="str">
        <f t="shared" si="2"/>
        <v/>
      </c>
      <c r="C58" s="28" t="str">
        <f t="shared" si="3"/>
        <v/>
      </c>
      <c r="D58" s="43" t="str">
        <f t="shared" si="0"/>
        <v/>
      </c>
      <c r="E58" s="40">
        <f t="shared" si="4"/>
        <v>4.3</v>
      </c>
      <c r="F58" s="41">
        <f t="shared" si="5"/>
        <v>4.3</v>
      </c>
    </row>
    <row r="59" spans="1:6">
      <c r="A59" s="21">
        <v>9.5999999999999908</v>
      </c>
      <c r="B59" s="27" t="str">
        <f t="shared" si="2"/>
        <v/>
      </c>
      <c r="C59" s="28" t="str">
        <f t="shared" si="3"/>
        <v/>
      </c>
      <c r="D59" s="43" t="str">
        <f t="shared" si="0"/>
        <v/>
      </c>
      <c r="E59" s="40">
        <f t="shared" si="4"/>
        <v>4.1854055637127265</v>
      </c>
      <c r="F59" s="41">
        <f t="shared" si="5"/>
        <v>4.1854055637127265</v>
      </c>
    </row>
    <row r="60" spans="1:6">
      <c r="A60" s="21">
        <v>9.6999999999999904</v>
      </c>
      <c r="B60" s="27" t="str">
        <f t="shared" si="2"/>
        <v/>
      </c>
      <c r="C60" s="28" t="str">
        <f t="shared" si="3"/>
        <v/>
      </c>
      <c r="D60" s="43" t="str">
        <f t="shared" si="0"/>
        <v/>
      </c>
      <c r="E60" s="40">
        <f t="shared" si="4"/>
        <v>4.0083244509701901</v>
      </c>
      <c r="F60" s="41">
        <f t="shared" si="5"/>
        <v>4.0083244509701901</v>
      </c>
    </row>
    <row r="61" spans="1:6">
      <c r="A61" s="21">
        <v>9.7999999999999901</v>
      </c>
      <c r="B61" s="27" t="str">
        <f t="shared" si="2"/>
        <v/>
      </c>
      <c r="C61" s="28" t="str">
        <f t="shared" ref="C61" si="6">IF(AND(A61&gt;=$A$4,A61&lt;$A$5),$L$9*(A61-$A$5)^3+$M$9*(A61-$A$5)^2+$N$9*(A61-$A$5)+$O$9,"")</f>
        <v/>
      </c>
      <c r="D61" s="43" t="str">
        <f t="shared" ref="D61" si="7">IF(AND(A61&gt;=$A$5,A61&lt;$A$6),$L$10*(A61-$A$6)^3+$M$10*(A61-$A$6)^2+$N$10*(A61-$A$6)+$O$10,"")</f>
        <v/>
      </c>
      <c r="E61" s="40">
        <f t="shared" ref="E61" si="8">IF(AND(A61&gt;=$A$6,A61&lt;=$A$7),$L$11*(A61-$A$7)^3+$M$11*(A61-$A$7)^2+$N$11*(A61-$A$7)+$O$11,"")</f>
        <v>3.8000000000000225</v>
      </c>
      <c r="F61" s="41">
        <f t="shared" ref="F61" si="9">SUM(B61:E61)</f>
        <v>3.8000000000000225</v>
      </c>
    </row>
  </sheetData>
  <mergeCells count="2">
    <mergeCell ref="B20:H20"/>
    <mergeCell ref="L14:M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01F3-3FF2-4306-95EE-D4C30BB5BDA0}">
  <dimension ref="A1:R138"/>
  <sheetViews>
    <sheetView topLeftCell="A6" workbookViewId="0">
      <selection activeCell="M15" sqref="M15"/>
    </sheetView>
  </sheetViews>
  <sheetFormatPr defaultRowHeight="15"/>
  <sheetData>
    <row r="1" spans="1:18">
      <c r="H1" s="5" t="s">
        <v>0</v>
      </c>
      <c r="I1" s="2">
        <v>19.5</v>
      </c>
    </row>
    <row r="2" spans="1:18">
      <c r="A2" s="16" t="s">
        <v>1</v>
      </c>
      <c r="B2" s="16" t="s">
        <v>2</v>
      </c>
    </row>
    <row r="3" spans="1:18">
      <c r="A3" s="17">
        <v>10.1</v>
      </c>
      <c r="B3" s="17">
        <v>3.7</v>
      </c>
      <c r="C3" t="s">
        <v>3</v>
      </c>
      <c r="E3" s="1" t="s">
        <v>4</v>
      </c>
      <c r="F3" s="2">
        <f>A4-A3</f>
        <v>2.5999999999999996</v>
      </c>
    </row>
    <row r="4" spans="1:18">
      <c r="A4" s="17">
        <v>12.7</v>
      </c>
      <c r="B4" s="17">
        <v>5</v>
      </c>
      <c r="C4" t="s">
        <v>5</v>
      </c>
      <c r="E4" s="1" t="s">
        <v>6</v>
      </c>
      <c r="F4" s="2">
        <f>A5-A4</f>
        <v>2.5</v>
      </c>
      <c r="K4" s="5" t="s">
        <v>12</v>
      </c>
      <c r="L4" s="15">
        <v>0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</row>
    <row r="5" spans="1:18">
      <c r="A5" s="17">
        <v>15.2</v>
      </c>
      <c r="B5" s="17">
        <v>5</v>
      </c>
      <c r="C5" t="s">
        <v>7</v>
      </c>
      <c r="E5" s="1" t="s">
        <v>8</v>
      </c>
      <c r="F5" s="2">
        <f>A6-A5</f>
        <v>1.9000000000000021</v>
      </c>
      <c r="K5" s="5" t="s">
        <v>18</v>
      </c>
      <c r="L5" s="15">
        <f>C39</f>
        <v>-0.22957198013816049</v>
      </c>
      <c r="N5" s="9">
        <v>1</v>
      </c>
      <c r="O5" s="50">
        <f>(L5-L4)/(6*F3)</f>
        <v>-1.4716152572959008E-2</v>
      </c>
      <c r="P5" s="50">
        <f>L5/2</f>
        <v>-0.11478599006908025</v>
      </c>
      <c r="Q5" s="50">
        <f>(B4-B3)/F3+(2*F3*L5+L4*F3)/6</f>
        <v>0.30103761721359423</v>
      </c>
      <c r="R5" s="50">
        <f>B4</f>
        <v>5</v>
      </c>
    </row>
    <row r="6" spans="1:18">
      <c r="A6" s="17">
        <v>17.100000000000001</v>
      </c>
      <c r="B6" s="17">
        <v>3.9</v>
      </c>
      <c r="C6" t="s">
        <v>9</v>
      </c>
      <c r="E6" s="1" t="s">
        <v>10</v>
      </c>
      <c r="F6" s="2">
        <f>A7-A6</f>
        <v>0.59999999999999787</v>
      </c>
      <c r="K6" s="5" t="s">
        <v>19</v>
      </c>
      <c r="L6" s="15">
        <f>D39</f>
        <v>-0.2633463426143649</v>
      </c>
      <c r="N6" s="5">
        <v>2</v>
      </c>
      <c r="O6" s="15">
        <f>(L6-L5)/(6*F4)</f>
        <v>-2.2516241650802943E-3</v>
      </c>
      <c r="P6" s="15">
        <f>L6/2</f>
        <v>-0.13167317130718245</v>
      </c>
      <c r="Q6" s="15">
        <f>(B5-B4)/F4+(2*F4*L6+L5*F4)/6</f>
        <v>-0.31511027723620427</v>
      </c>
      <c r="R6" s="15">
        <f>B5</f>
        <v>5</v>
      </c>
    </row>
    <row r="7" spans="1:18">
      <c r="A7" s="17">
        <v>17.7</v>
      </c>
      <c r="B7" s="17">
        <v>3.3</v>
      </c>
      <c r="C7" t="s">
        <v>11</v>
      </c>
      <c r="E7" s="1" t="s">
        <v>42</v>
      </c>
      <c r="F7" s="2">
        <f>A8-A7</f>
        <v>0.60000000000000142</v>
      </c>
      <c r="K7" s="5" t="s">
        <v>20</v>
      </c>
      <c r="L7" s="15">
        <f>E39</f>
        <v>-0.30647706338941283</v>
      </c>
      <c r="N7" s="5">
        <v>3</v>
      </c>
      <c r="O7" s="15">
        <f>(L7-L6)/(6*F5)</f>
        <v>-3.7833965592147262E-3</v>
      </c>
      <c r="P7" s="15">
        <f>L7/2</f>
        <v>-0.15323853169470641</v>
      </c>
      <c r="Q7" s="15">
        <f>(B6-B5)/F5+(2*F5*L7+L6*F5)/6</f>
        <v>-0.8564425170622294</v>
      </c>
      <c r="R7" s="15">
        <f>B6</f>
        <v>3.9</v>
      </c>
    </row>
    <row r="8" spans="1:18">
      <c r="A8" s="17">
        <v>18.3</v>
      </c>
      <c r="B8" s="17">
        <v>2.7</v>
      </c>
      <c r="C8" t="s">
        <v>43</v>
      </c>
      <c r="E8" s="1" t="s">
        <v>44</v>
      </c>
      <c r="F8" s="2">
        <f>A9-A8</f>
        <v>0.89999999999999858</v>
      </c>
      <c r="K8" s="5" t="s">
        <v>21</v>
      </c>
      <c r="L8" s="15">
        <f>F39</f>
        <v>-0.82262071054336428</v>
      </c>
      <c r="N8" s="5">
        <v>4</v>
      </c>
      <c r="O8" s="15">
        <f>(L8-L7)/(6*F6)</f>
        <v>-0.14337323532054258</v>
      </c>
      <c r="P8" s="15">
        <f>L8/2</f>
        <v>-0.41131035527168214</v>
      </c>
      <c r="Q8" s="15">
        <f>(B7-B6)/F6+(2*F6*L8+L7*F6)/6</f>
        <v>-1.1951718484476173</v>
      </c>
      <c r="R8" s="15">
        <f>B7</f>
        <v>3.3</v>
      </c>
    </row>
    <row r="9" spans="1:18">
      <c r="A9" s="17">
        <v>19.2</v>
      </c>
      <c r="B9" s="17">
        <v>2.2999999999999998</v>
      </c>
      <c r="C9" t="s">
        <v>45</v>
      </c>
      <c r="E9" s="1" t="s">
        <v>46</v>
      </c>
      <c r="F9" s="2">
        <f>A10-A9</f>
        <v>0.30000000000000071</v>
      </c>
      <c r="K9" s="5" t="s">
        <v>47</v>
      </c>
      <c r="L9" s="15">
        <f>G39</f>
        <v>3.5969599092622633</v>
      </c>
      <c r="N9" s="5">
        <v>5</v>
      </c>
      <c r="O9" s="15">
        <f>(L9-L8)/(6*F7)</f>
        <v>1.2276612832793379</v>
      </c>
      <c r="P9" s="15">
        <f>L9/2</f>
        <v>1.7984799546311316</v>
      </c>
      <c r="Q9" s="15">
        <f>(B8-B7)/F7+(2*F7*L9+L8*F7)/6</f>
        <v>-0.36287008920187924</v>
      </c>
      <c r="R9" s="15">
        <f>B8</f>
        <v>2.7</v>
      </c>
    </row>
    <row r="10" spans="1:18">
      <c r="A10" s="17">
        <v>19.5</v>
      </c>
      <c r="B10" s="17">
        <v>1.4</v>
      </c>
      <c r="C10" t="s">
        <v>48</v>
      </c>
      <c r="K10" s="5" t="s">
        <v>49</v>
      </c>
      <c r="L10" s="15">
        <f>H39</f>
        <v>-7.7377488548622182</v>
      </c>
      <c r="N10" s="5">
        <v>6</v>
      </c>
      <c r="O10" s="15">
        <f>(L10-L9)/(6*F8)</f>
        <v>-2.0990201415045369</v>
      </c>
      <c r="P10" s="15">
        <f>L10/2</f>
        <v>-3.8688744274311091</v>
      </c>
      <c r="Q10" s="15">
        <f>(B9-B8)/F8+(2*F8*L10+L9*F8)/6</f>
        <v>-2.2262251145137686</v>
      </c>
      <c r="R10" s="15">
        <f>B9</f>
        <v>2.2999999999999998</v>
      </c>
    </row>
    <row r="11" spans="1:18">
      <c r="K11" s="5" t="s">
        <v>50</v>
      </c>
      <c r="L11" s="15">
        <v>0</v>
      </c>
      <c r="N11" s="5">
        <v>7</v>
      </c>
      <c r="O11" s="15">
        <f>(L11-L10)/(6*F9)</f>
        <v>4.2987493638123331</v>
      </c>
      <c r="P11" s="15">
        <f>L11/2</f>
        <v>0</v>
      </c>
      <c r="Q11" s="15">
        <f>(B10-B9)/F9+(2*F9*L11+L10*F9)/6</f>
        <v>-3.3868874427431042</v>
      </c>
      <c r="R11" s="15">
        <f>B10</f>
        <v>1.4</v>
      </c>
    </row>
    <row r="14" spans="1:18">
      <c r="C14" s="1" t="s">
        <v>18</v>
      </c>
      <c r="D14" s="4" t="s">
        <v>19</v>
      </c>
      <c r="E14" s="1" t="s">
        <v>20</v>
      </c>
      <c r="F14" s="1" t="s">
        <v>21</v>
      </c>
      <c r="G14" s="1" t="s">
        <v>47</v>
      </c>
      <c r="H14" s="1" t="s">
        <v>49</v>
      </c>
      <c r="I14" s="1"/>
      <c r="P14" s="54" t="s">
        <v>22</v>
      </c>
      <c r="Q14" s="54"/>
    </row>
    <row r="15" spans="1:18">
      <c r="B15" s="5" t="s">
        <v>23</v>
      </c>
      <c r="C15" s="6">
        <f>2*(F3+F4)</f>
        <v>10.199999999999999</v>
      </c>
      <c r="D15" s="7">
        <f>F4</f>
        <v>2.5</v>
      </c>
      <c r="E15" s="7">
        <v>0</v>
      </c>
      <c r="F15" s="7">
        <v>0</v>
      </c>
      <c r="G15" s="7">
        <v>0</v>
      </c>
      <c r="H15" s="7">
        <v>0</v>
      </c>
      <c r="I15" s="8">
        <f>6*((B5-B4)/F4-(B4-B3)/F3)</f>
        <v>-3</v>
      </c>
      <c r="P15" s="9" t="s">
        <v>24</v>
      </c>
      <c r="Q15" s="50">
        <f>O5*($I$1-A4)^3+P5*($I$1-A4)^2+Q5*($I$1-A4)+R5</f>
        <v>-2.8878776695624779</v>
      </c>
    </row>
    <row r="16" spans="1:18">
      <c r="B16" s="9" t="s">
        <v>25</v>
      </c>
      <c r="C16" s="10">
        <f>F4</f>
        <v>2.5</v>
      </c>
      <c r="D16" s="2">
        <f>2*(F4+F5)</f>
        <v>8.8000000000000043</v>
      </c>
      <c r="E16" s="2">
        <f>F5</f>
        <v>1.9000000000000021</v>
      </c>
      <c r="F16" s="7">
        <v>0</v>
      </c>
      <c r="G16" s="7">
        <v>0</v>
      </c>
      <c r="H16" s="7">
        <v>0</v>
      </c>
      <c r="I16" s="11">
        <f>6*((B6-B5)/F5-(B5-B4)/F4)</f>
        <v>-3.4736842105263119</v>
      </c>
      <c r="P16" s="5" t="s">
        <v>26</v>
      </c>
      <c r="Q16" s="15">
        <f>O6*($I$1-A5)^3+P6*($I$1-A5)^2+Q6*($I$1-A5)+R6</f>
        <v>1.0313689879214785</v>
      </c>
    </row>
    <row r="17" spans="2:17">
      <c r="B17" s="5" t="s">
        <v>27</v>
      </c>
      <c r="C17" s="10">
        <v>0</v>
      </c>
      <c r="D17" s="2">
        <f>F5</f>
        <v>1.9000000000000021</v>
      </c>
      <c r="E17" s="2">
        <f>2*(F5+F6)</f>
        <v>5</v>
      </c>
      <c r="F17" s="2">
        <f>F6</f>
        <v>0.59999999999999787</v>
      </c>
      <c r="G17" s="7">
        <v>0</v>
      </c>
      <c r="H17" s="7">
        <v>0</v>
      </c>
      <c r="I17" s="11">
        <f>6*((B7-B6)/F6-(B6-B5)/F5)</f>
        <v>-2.5263157894737107</v>
      </c>
      <c r="P17" s="5" t="s">
        <v>28</v>
      </c>
      <c r="Q17" s="15">
        <f>O7*($I$1-A6)^3+P7*($I$1-A6)^2+Q7*($I$1-A6)+R7</f>
        <v>0.90958234245455838</v>
      </c>
    </row>
    <row r="18" spans="2:17">
      <c r="B18" s="5" t="s">
        <v>51</v>
      </c>
      <c r="C18" s="10">
        <v>0</v>
      </c>
      <c r="D18" s="10">
        <v>0</v>
      </c>
      <c r="E18" s="10">
        <f>F6</f>
        <v>0.59999999999999787</v>
      </c>
      <c r="F18" s="10">
        <f>2*(F6+F7)</f>
        <v>2.3999999999999986</v>
      </c>
      <c r="G18" s="7">
        <f>F7</f>
        <v>0.60000000000000142</v>
      </c>
      <c r="H18" s="7">
        <v>0</v>
      </c>
      <c r="I18" s="11">
        <f>6*((B8-B7)/F7-(B7-B6)/F6)</f>
        <v>4.0634162701280729E-14</v>
      </c>
      <c r="P18" s="5" t="s">
        <v>29</v>
      </c>
      <c r="Q18" s="15">
        <f>O8*($I$1-A7)^3+P8*($I$1-A7)^2+Q8*($I$1-A7)+R8</f>
        <v>-1.0201075866753682</v>
      </c>
    </row>
    <row r="19" spans="2:17">
      <c r="B19" s="5" t="s">
        <v>52</v>
      </c>
      <c r="C19" s="10">
        <v>0</v>
      </c>
      <c r="D19" s="10">
        <v>0</v>
      </c>
      <c r="E19" s="10">
        <v>0</v>
      </c>
      <c r="F19" s="10">
        <f>F7</f>
        <v>0.60000000000000142</v>
      </c>
      <c r="G19" s="10">
        <f>2*(F7+F8)</f>
        <v>3</v>
      </c>
      <c r="H19" s="7">
        <f>F8</f>
        <v>0.89999999999999858</v>
      </c>
      <c r="I19" s="11">
        <f>6*((B9-B8)/F8-(B8-B7)/F7)</f>
        <v>3.3333333333333091</v>
      </c>
      <c r="P19" s="5" t="s">
        <v>53</v>
      </c>
      <c r="Q19" s="15">
        <f>O9*($I$1-A8)^3+P9*($I$1-A8)^2+Q9*($I$1-A8)+R9</f>
        <v>6.9757657251332645</v>
      </c>
    </row>
    <row r="20" spans="2:17">
      <c r="B20" s="5" t="s">
        <v>54</v>
      </c>
      <c r="C20" s="10">
        <v>0</v>
      </c>
      <c r="D20" s="10">
        <v>0</v>
      </c>
      <c r="E20" s="10">
        <v>0</v>
      </c>
      <c r="F20" s="10">
        <v>0</v>
      </c>
      <c r="G20" s="10">
        <f>F8</f>
        <v>0.89999999999999858</v>
      </c>
      <c r="H20" s="10">
        <f>2*(F8+F9)</f>
        <v>2.3999999999999986</v>
      </c>
      <c r="I20" s="11">
        <f>6*((B10-B9)/F9-(B9-B8)/F8)</f>
        <v>-15.333333333333282</v>
      </c>
      <c r="P20" s="5" t="s">
        <v>55</v>
      </c>
      <c r="Q20" s="15">
        <f>O10*($I$1-A9)^3+P10*($I$1-A9)^2+Q10*($I$1-A9)+R10</f>
        <v>1.2272602233564434</v>
      </c>
    </row>
    <row r="21" spans="2:17">
      <c r="P21" s="5" t="s">
        <v>56</v>
      </c>
      <c r="Q21" s="15">
        <f>O11*($I$1-A10)^3+P11*($I$1-A10)^2+Q11*($I$1-A10)+R11</f>
        <v>1.4</v>
      </c>
    </row>
    <row r="23" spans="2:17">
      <c r="B23" s="53" t="s">
        <v>30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</row>
    <row r="24" spans="2:17">
      <c r="B24" s="12" t="s">
        <v>31</v>
      </c>
      <c r="C24" s="12" t="s">
        <v>18</v>
      </c>
      <c r="D24" s="12" t="s">
        <v>19</v>
      </c>
      <c r="E24" s="13" t="s">
        <v>20</v>
      </c>
      <c r="F24" s="13" t="s">
        <v>21</v>
      </c>
      <c r="G24" s="13" t="s">
        <v>47</v>
      </c>
      <c r="H24" s="13" t="s">
        <v>49</v>
      </c>
      <c r="I24" s="12" t="s">
        <v>32</v>
      </c>
      <c r="J24" s="12" t="s">
        <v>33</v>
      </c>
      <c r="K24" s="12" t="s">
        <v>34</v>
      </c>
      <c r="L24" s="12" t="s">
        <v>57</v>
      </c>
      <c r="M24" s="12" t="s">
        <v>58</v>
      </c>
      <c r="N24" s="12" t="s">
        <v>59</v>
      </c>
    </row>
    <row r="25" spans="2:17">
      <c r="B25" s="14">
        <v>1</v>
      </c>
      <c r="C25" s="19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35</v>
      </c>
      <c r="N25" s="7" t="s">
        <v>35</v>
      </c>
    </row>
    <row r="26" spans="2:17">
      <c r="B26" s="18">
        <v>2</v>
      </c>
      <c r="C26" s="2">
        <f>($I$15-$D$15*D25-$E$15*E25-$F$15*F25-$G$15*G25-$H$15*H25)/$C$15</f>
        <v>-0.29411764705882354</v>
      </c>
      <c r="D26" s="10">
        <f>($I$16-$C$16*C26-$E$16*E25-$F$16*F25-$G$16*G25-$H$16*H25)/$D$16</f>
        <v>-0.31118069237264223</v>
      </c>
      <c r="E26" s="2">
        <f>($I$17-$C$17*C26-$D$17*D26-$F$17*F25-$G$17*G25-$H$17*H25)/$E$17</f>
        <v>-0.38701449479313793</v>
      </c>
      <c r="F26" s="2">
        <f>($I$18-$C$18*C26-$D$18*D26-$E$18*E26-$G$18*G25-$H$18*H25)/$F$18</f>
        <v>9.6753623698301136E-2</v>
      </c>
      <c r="G26" s="2">
        <f>($I$19-$C$19*C26-$D$19*D26-$E$19*E26-$F$19*F26-$H$19*H25)/$G$19</f>
        <v>1.0917603863714427</v>
      </c>
      <c r="H26" s="2">
        <f>($I$20-$C$20*C26-$D$20*D26-$E$20*E26-$F$20*F26-$G$20*G26)/$H$20</f>
        <v>-6.7982990337781617</v>
      </c>
      <c r="I26" s="7">
        <f>ABS(C26-C25)</f>
        <v>0.29411764705882354</v>
      </c>
      <c r="J26" s="7">
        <f>ABS(D26-D25)</f>
        <v>0.31118069237264223</v>
      </c>
      <c r="K26" s="7">
        <f>ABS(E26-E25)</f>
        <v>0.38701449479313793</v>
      </c>
      <c r="L26" s="7">
        <f>ABS(F26-F25)</f>
        <v>9.6753623698301136E-2</v>
      </c>
      <c r="M26" s="7">
        <f>ABS(G26-G25)</f>
        <v>1.0917603863714427</v>
      </c>
      <c r="N26" s="7">
        <f>ABS(H26-H25)</f>
        <v>6.7982990337781617</v>
      </c>
    </row>
    <row r="27" spans="2:17">
      <c r="B27" s="18">
        <v>3</v>
      </c>
      <c r="C27" s="2">
        <f>($I$15-$D$15*D26-$E$15*E26-$F$15*F26-$G$15*G26-$H$15*H26)/$C$15</f>
        <v>-0.21784786951650925</v>
      </c>
      <c r="D27" s="10">
        <f>($I$16-$C$16*C27-$E$16*E26-$F$16*F26-$G$16*G26-$H$16*H26)/$D$16</f>
        <v>-0.24928829507137215</v>
      </c>
      <c r="E27" s="2">
        <f>($I$17-$C$17*C27-$D$17*D27-$F$17*F26-$G$17*G26-$H$17*H26)/$E$17</f>
        <v>-0.42214404061141675</v>
      </c>
      <c r="F27" s="2">
        <f>($I$18-$C$18*C27-$D$18*D27-$E$18*E27-$G$18*G26-$H$18*H26)/$F$18</f>
        <v>-0.16740408643999069</v>
      </c>
      <c r="G27" s="2">
        <f>($I$19-$C$19*C27-$D$19*D27-$E$19*E27-$F$19*F27-$H$19*H26)/$G$19</f>
        <v>3.1840816385325468</v>
      </c>
      <c r="H27" s="2">
        <f>($I$20-$C$20*C27-$D$20*D27-$E$20*E27-$F$20*F27-$G$20*G27)/$H$20</f>
        <v>-7.5829195033385748</v>
      </c>
      <c r="I27" s="7">
        <f>ABS(C27-C26)</f>
        <v>7.6269777542314288E-2</v>
      </c>
      <c r="J27" s="7">
        <f>ABS(D27-D26)</f>
        <v>6.189239730127008E-2</v>
      </c>
      <c r="K27" s="7">
        <f>ABS(E27-E26)</f>
        <v>3.5129545818278818E-2</v>
      </c>
      <c r="L27" s="7">
        <f>ABS(F27-F26)</f>
        <v>0.26415771013829181</v>
      </c>
      <c r="M27" s="7">
        <f>ABS(G27-G26)</f>
        <v>2.0923212521611041</v>
      </c>
      <c r="N27" s="7">
        <f>ABS(H27-H26)</f>
        <v>0.78462046956041309</v>
      </c>
    </row>
    <row r="28" spans="2:17">
      <c r="B28" s="18">
        <v>4</v>
      </c>
      <c r="C28" s="2">
        <f>($I$15-$D$15*D27-$E$15*E27-$F$15*F27-$G$15*G27-$H$15*H27)/$C$15</f>
        <v>-0.23301757473740881</v>
      </c>
      <c r="D28" s="10">
        <f>($I$16-$C$16*C28-$E$16*E27-$F$16*F27-$G$16*G27-$H$16*H27)/$D$16</f>
        <v>-0.23739393142285184</v>
      </c>
      <c r="E28" s="2">
        <f>($I$17-$C$17*C28-$D$17*D28-$F$17*F27-$G$17*G27-$H$17*H27)/$E$17</f>
        <v>-0.39496497358125954</v>
      </c>
      <c r="F28" s="2">
        <f>($I$18-$C$18*C28-$D$18*D28-$E$18*E28-$G$18*G27-$H$18*H27)/$F$18</f>
        <v>-0.6972791662378075</v>
      </c>
      <c r="G28" s="2">
        <f>($I$19-$C$19*C28-$D$19*D28-$E$19*E28-$F$19*F28-$H$19*H27)/$G$19</f>
        <v>3.5254427953602332</v>
      </c>
      <c r="H28" s="2">
        <f>($I$20-$C$20*C28-$D$20*D28-$E$20*E28-$F$20*F28-$G$20*G28)/$H$20</f>
        <v>-7.7109299371489577</v>
      </c>
      <c r="I28" s="7">
        <f>ABS(C28-C27)</f>
        <v>1.5169705220899554E-2</v>
      </c>
      <c r="J28" s="7">
        <f>ABS(D28-D27)</f>
        <v>1.1894363648520312E-2</v>
      </c>
      <c r="K28" s="7">
        <f>ABS(E28-E27)</f>
        <v>2.7179067030157211E-2</v>
      </c>
      <c r="L28" s="7">
        <f>ABS(F28-F27)</f>
        <v>0.52987507979781678</v>
      </c>
      <c r="M28" s="7">
        <f>ABS(G28-G27)</f>
        <v>0.34136115682768642</v>
      </c>
      <c r="N28" s="7">
        <f>ABS(H28-H27)</f>
        <v>0.12801043381038291</v>
      </c>
    </row>
    <row r="29" spans="2:17">
      <c r="B29" s="18">
        <v>5</v>
      </c>
      <c r="C29" s="2">
        <f>($I$15-$D$15*D28-$E$15*E28-$F$15*F28-$G$15*G28-$H$15*H28)/$C$15</f>
        <v>-0.23593285994537946</v>
      </c>
      <c r="D29" s="10">
        <f>($I$16-$C$16*C29-$E$16*E28-$F$16*F28-$G$16*G28-$H$16*H28)/$D$16</f>
        <v>-0.24243393305209868</v>
      </c>
      <c r="E29" s="2">
        <f>($I$17-$C$17*C29-$D$17*D29-$F$17*F28-$G$17*G28-$H$17*H28)/$E$17</f>
        <v>-0.32946476338640796</v>
      </c>
      <c r="F29" s="2">
        <f>($I$18-$C$18*C29-$D$18*D29-$E$18*E29-$G$18*G28-$H$18*H28)/$F$18</f>
        <v>-0.79899450799344218</v>
      </c>
      <c r="G29" s="2">
        <f>($I$19-$C$19*C29-$D$19*D29-$E$19*E29-$F$19*F29-$H$19*H28)/$G$19</f>
        <v>3.5841889938544753</v>
      </c>
      <c r="H29" s="2">
        <f>($I$20-$C$20*C29-$D$20*D29-$E$20*E29-$F$20*F29-$G$20*G29)/$H$20</f>
        <v>-7.7329597615842989</v>
      </c>
      <c r="I29" s="7">
        <f>ABS(C29-C28)</f>
        <v>2.9152852079706582E-3</v>
      </c>
      <c r="J29" s="7">
        <f>ABS(D29-D28)</f>
        <v>5.0400016292468375E-3</v>
      </c>
      <c r="K29" s="7">
        <f>ABS(E29-E28)</f>
        <v>6.5500210194851582E-2</v>
      </c>
      <c r="L29" s="7">
        <f>ABS(F29-F28)</f>
        <v>0.10171534175563468</v>
      </c>
      <c r="M29" s="7">
        <f>ABS(G29-G28)</f>
        <v>5.8746198494242119E-2</v>
      </c>
      <c r="N29" s="7">
        <f>ABS(H29-H28)</f>
        <v>2.2029824435341183E-2</v>
      </c>
    </row>
    <row r="30" spans="2:17">
      <c r="B30" s="18">
        <v>6</v>
      </c>
      <c r="C30" s="2">
        <f>($I$15-$D$15*D29-$E$15*E29-$F$15*F29-$G$15*G29-$H$15*H29)/$C$15</f>
        <v>-0.23469756542840722</v>
      </c>
      <c r="D30" s="10">
        <f>($I$16-$C$16*C30-$E$16*E29-$F$16*F29-$G$16*G29-$H$16*H29)/$D$16</f>
        <v>-0.25692695983194513</v>
      </c>
      <c r="E30" s="2">
        <f>($I$17-$C$17*C30-$D$17*D30-$F$17*F29-$G$17*G29-$H$17*H29)/$E$17</f>
        <v>-0.31175157219939009</v>
      </c>
      <c r="F30" s="2">
        <f>($I$18-$C$18*C30-$D$18*D30-$E$18*E30-$G$18*G29-$H$18*H29)/$F$18</f>
        <v>-0.81810935541375729</v>
      </c>
      <c r="G30" s="2">
        <f>($I$19-$C$19*C30-$D$19*D30-$E$19*E30-$F$19*F30-$H$19*H29)/$G$19</f>
        <v>3.5946209106691409</v>
      </c>
      <c r="H30" s="2">
        <f>($I$20-$C$20*C30-$D$20*D30-$E$20*E30-$F$20*F30-$G$20*G30)/$H$20</f>
        <v>-7.7368717303897983</v>
      </c>
      <c r="I30" s="7">
        <f>ABS(C30-C29)</f>
        <v>1.2352945169722407E-3</v>
      </c>
      <c r="J30" s="7">
        <f>ABS(D30-D29)</f>
        <v>1.4493026779846457E-2</v>
      </c>
      <c r="K30" s="7">
        <f>ABS(E30-E29)</f>
        <v>1.7713191187017863E-2</v>
      </c>
      <c r="L30" s="7">
        <f>ABS(F30-F29)</f>
        <v>1.9114847420315106E-2</v>
      </c>
      <c r="M30" s="7">
        <f>ABS(G30-G29)</f>
        <v>1.0431916814665598E-2</v>
      </c>
      <c r="N30" s="7">
        <f>ABS(H30-H29)</f>
        <v>3.9119688054993773E-3</v>
      </c>
    </row>
    <row r="31" spans="2:17">
      <c r="B31" s="18">
        <v>7</v>
      </c>
      <c r="C31" s="2">
        <f>($I$15-$D$15*D30-$E$15*E30-$F$15*F30-$G$15*G30-$H$15*H30)/$C$15</f>
        <v>-0.23114535298236641</v>
      </c>
      <c r="D31" s="10">
        <f>($I$16-$C$16*C31-$E$16*E30-$F$16*F30-$G$16*G30-$H$16*H30)/$D$16</f>
        <v>-0.26176055010131283</v>
      </c>
      <c r="E31" s="2">
        <f>($I$17-$C$17*C31-$D$17*D31-$F$17*F30-$G$17*G30-$H$17*H30)/$E$17</f>
        <v>-0.30762102620659271</v>
      </c>
      <c r="F31" s="2">
        <f>($I$18-$C$18*C31-$D$18*D31-$E$18*E31-$G$18*G30-$H$18*H30)/$F$18</f>
        <v>-0.82174997111562298</v>
      </c>
      <c r="G31" s="2">
        <f>($I$19-$C$19*C31-$D$19*D31-$E$19*E31-$F$19*F31-$H$19*H30)/$G$19</f>
        <v>3.5965226244511634</v>
      </c>
      <c r="H31" s="2">
        <f>($I$20-$C$20*C31-$D$20*D31-$E$20*E31-$F$20*F31-$G$20*G31)/$H$20</f>
        <v>-7.7375848730580561</v>
      </c>
      <c r="I31" s="7">
        <f>ABS(C31-C30)</f>
        <v>3.5522124460408144E-3</v>
      </c>
      <c r="J31" s="7">
        <f>ABS(D31-D30)</f>
        <v>4.8335902693676935E-3</v>
      </c>
      <c r="K31" s="7">
        <f>ABS(E31-E30)</f>
        <v>4.1305459927973853E-3</v>
      </c>
      <c r="L31" s="7">
        <f>ABS(F31-F30)</f>
        <v>3.6406157018656904E-3</v>
      </c>
      <c r="M31" s="7">
        <f>ABS(G31-G30)</f>
        <v>1.9017137820225294E-3</v>
      </c>
      <c r="N31" s="7">
        <f>ABS(H31-H30)</f>
        <v>7.131426682578379E-4</v>
      </c>
    </row>
    <row r="32" spans="2:17">
      <c r="B32" s="18">
        <v>8</v>
      </c>
      <c r="C32" s="2">
        <f>($I$15-$D$15*D31-$E$15*E31-$F$15*F31-$G$15*G31-$H$15*H31)/$C$15</f>
        <v>-0.22996064948497238</v>
      </c>
      <c r="D32" s="10">
        <f>($I$16-$C$16*C32-$E$16*E31-$F$16*F31-$G$16*G31-$H$16*H31)/$D$16</f>
        <v>-0.26298893602515372</v>
      </c>
      <c r="E32" s="2">
        <f>($I$17-$C$17*C32-$D$17*D32-$F$17*F31-$G$17*G31-$H$17*H31)/$E$17</f>
        <v>-0.30671736567130925</v>
      </c>
      <c r="F32" s="2">
        <f>($I$18-$C$18*C32-$D$18*D32-$E$18*E32-$G$18*G31-$H$18*H31)/$F$18</f>
        <v>-0.82245131469494959</v>
      </c>
      <c r="G32" s="2">
        <f>($I$19-$C$19*C32-$D$19*D32-$E$19*E32-$F$19*F32-$H$19*H31)/$G$19</f>
        <v>3.5968768359675067</v>
      </c>
      <c r="H32" s="2">
        <f>($I$20-$C$20*C32-$D$20*D32-$E$20*E32-$F$20*F32-$G$20*G32)/$H$20</f>
        <v>-7.7377177023766848</v>
      </c>
      <c r="I32" s="7">
        <f>ABS(C32-C31)</f>
        <v>1.184703497394024E-3</v>
      </c>
      <c r="J32" s="7">
        <f>ABS(D32-D31)</f>
        <v>1.2283859238408912E-3</v>
      </c>
      <c r="K32" s="7">
        <f>ABS(E32-E31)</f>
        <v>9.0366053528345702E-4</v>
      </c>
      <c r="L32" s="7">
        <f>ABS(F32-F31)</f>
        <v>7.0134357932660762E-4</v>
      </c>
      <c r="M32" s="7">
        <f>ABS(G32-G31)</f>
        <v>3.5421151634329462E-4</v>
      </c>
      <c r="N32" s="7">
        <f>ABS(H32-H31)</f>
        <v>1.3282931862867997E-4</v>
      </c>
    </row>
    <row r="33" spans="1:14">
      <c r="B33" s="18">
        <v>9</v>
      </c>
      <c r="C33" s="2">
        <f>($I$15-$D$15*D32-$E$15*E32-$F$15*F32-$G$15*G32-$H$15*H32)/$C$15</f>
        <v>-0.2296595745036388</v>
      </c>
      <c r="D33" s="10">
        <f>($I$16-$C$16*C33-$E$16*E32-$F$16*F32-$G$16*G32-$H$16*H32)/$D$16</f>
        <v>-0.26326957721496885</v>
      </c>
      <c r="E33" s="2">
        <f>($I$17-$C$17*C33-$D$17*D33-$F$17*F32-$G$17*G32-$H$17*H32)/$E$17</f>
        <v>-0.30652656078966023</v>
      </c>
      <c r="F33" s="2">
        <f>($I$18-$C$18*C33-$D$18*D33-$E$18*E33-$G$18*G32-$H$18*H32)/$F$18</f>
        <v>-0.82258756879444761</v>
      </c>
      <c r="G33" s="2">
        <f>($I$19-$C$19*C33-$D$19*D33-$E$19*E33-$F$19*F33-$H$19*H32)/$G$19</f>
        <v>3.5969439355829942</v>
      </c>
      <c r="H33" s="2">
        <f>($I$20-$C$20*C33-$D$20*D33-$E$20*E33-$F$20*F33-$G$20*G33)/$H$20</f>
        <v>-7.7377428647324926</v>
      </c>
      <c r="I33" s="7">
        <f>ABS(C33-C32)</f>
        <v>3.0107498133358224E-4</v>
      </c>
      <c r="J33" s="7">
        <f>ABS(D33-D32)</f>
        <v>2.8064118981513397E-4</v>
      </c>
      <c r="K33" s="7">
        <f>ABS(E33-E32)</f>
        <v>1.9080488164902043E-4</v>
      </c>
      <c r="L33" s="7">
        <f>ABS(F33-F32)</f>
        <v>1.3625409949802325E-4</v>
      </c>
      <c r="M33" s="7">
        <f>ABS(G33-G32)</f>
        <v>6.709961548745369E-5</v>
      </c>
      <c r="N33" s="7">
        <f>ABS(H33-H32)</f>
        <v>2.5162355807850645E-5</v>
      </c>
    </row>
    <row r="34" spans="1:14">
      <c r="B34" s="18">
        <v>10</v>
      </c>
      <c r="C34" s="2">
        <f>($I$15-$D$15*D33-$E$15*E33-$F$15*F33-$G$15*G33-$H$15*H33)/$C$15</f>
        <v>-0.22959078989829196</v>
      </c>
      <c r="D34" s="10">
        <f>($I$16-$C$16*C34-$E$16*E33-$F$16*F33-$G$16*G33-$H$16*H33)/$D$16</f>
        <v>-0.26333031480457114</v>
      </c>
      <c r="E34" s="2">
        <f>($I$17-$C$17*C34-$D$17*D34-$F$17*F33-$G$17*G33-$H$17*H33)/$E$17</f>
        <v>-0.30648713001367167</v>
      </c>
      <c r="F34" s="2">
        <f>($I$18-$C$18*C34-$D$18*D34-$E$18*E34-$G$18*G33-$H$18*H33)/$F$18</f>
        <v>-0.82261420139231656</v>
      </c>
      <c r="G34" s="2">
        <f>($I$19-$C$19*C34-$D$19*D34-$E$19*E34-$F$19*F34-$H$19*H33)/$G$19</f>
        <v>3.5969568108093104</v>
      </c>
      <c r="H34" s="2">
        <f>($I$20-$C$20*C34-$D$20*D34-$E$20*E34-$F$20*F34-$G$20*G34)/$H$20</f>
        <v>-7.737747692942361</v>
      </c>
      <c r="I34" s="7">
        <f>ABS(C34-C33)</f>
        <v>6.8784605346844385E-5</v>
      </c>
      <c r="J34" s="7">
        <f>ABS(D34-D33)</f>
        <v>6.0737589602288811E-5</v>
      </c>
      <c r="K34" s="7">
        <f>ABS(E34-E33)</f>
        <v>3.9430775988558153E-5</v>
      </c>
      <c r="L34" s="7">
        <f>ABS(F34-F33)</f>
        <v>2.663259786894745E-5</v>
      </c>
      <c r="M34" s="7">
        <f>ABS(G34-G33)</f>
        <v>1.2875226316211297E-5</v>
      </c>
      <c r="N34" s="7">
        <f>ABS(H34-H33)</f>
        <v>4.8282098683571917E-6</v>
      </c>
    </row>
    <row r="35" spans="1:14">
      <c r="B35" s="18">
        <v>11</v>
      </c>
      <c r="C35" s="2">
        <f>($I$15-$D$15*D34-$E$15*E34-$F$15*F34-$G$15*G34-$H$15*H34)/$C$15</f>
        <v>-0.22957590323417373</v>
      </c>
      <c r="D35" s="10">
        <f>($I$16-$C$16*C35-$E$16*E34-$F$16*F34-$G$16*G34-$H$16*H34)/$D$16</f>
        <v>-0.26334305743351133</v>
      </c>
      <c r="E35" s="2">
        <f>($I$17-$C$17*C35-$D$17*D35-$F$17*F34-$G$17*G34-$H$17*H34)/$E$17</f>
        <v>-0.30647909190293005</v>
      </c>
      <c r="F35" s="2">
        <f>($I$18-$C$18*C35-$D$18*D35-$E$18*E35-$G$18*G34-$H$18*H34)/$F$18</f>
        <v>-0.82261942972658109</v>
      </c>
      <c r="G35" s="2">
        <f>($I$19-$C$19*C35-$D$19*D35-$E$19*E35-$F$19*F35-$H$19*H34)/$G$19</f>
        <v>3.5969593049391242</v>
      </c>
      <c r="H35" s="2">
        <f>($I$20-$C$20*C35-$D$20*D35-$E$20*E35-$F$20*F35-$G$20*G35)/$H$20</f>
        <v>-7.7377486282410413</v>
      </c>
      <c r="I35" s="7">
        <f>ABS(C35-C34)</f>
        <v>1.4886664118224369E-5</v>
      </c>
      <c r="J35" s="7">
        <f>ABS(D35-D34)</f>
        <v>1.2742628940187739E-5</v>
      </c>
      <c r="K35" s="7">
        <f>ABS(E35-E34)</f>
        <v>8.0381107416260811E-6</v>
      </c>
      <c r="L35" s="7">
        <f>ABS(F35-F34)</f>
        <v>5.2283342645287334E-6</v>
      </c>
      <c r="M35" s="7">
        <f>ABS(G35-G34)</f>
        <v>2.49412981379038E-6</v>
      </c>
      <c r="N35" s="7">
        <f>ABS(H35-H34)</f>
        <v>9.3529868028241481E-7</v>
      </c>
    </row>
    <row r="36" spans="1:14">
      <c r="B36" s="18">
        <v>12</v>
      </c>
      <c r="C36" s="2">
        <f>($I$15-$D$15*D35-$E$15*E35-$F$15*F35-$G$15*G35-$H$15*H35)/$C$15</f>
        <v>-0.22957278004080606</v>
      </c>
      <c r="D36" s="10">
        <f>($I$16-$C$16*C36-$E$16*E35-$F$16*F35-$G$16*G35-$H$16*H35)/$D$16</f>
        <v>-0.26334568020553728</v>
      </c>
      <c r="E36" s="2">
        <f>($I$17-$C$17*C36-$D$17*D36-$F$17*F35-$G$17*G35-$H$17*H35)/$E$17</f>
        <v>-0.30647746784944851</v>
      </c>
      <c r="F36" s="2">
        <f>($I$18-$C$18*C36-$D$18*D36-$E$18*E36-$G$18*G35-$H$18*H35)/$F$18</f>
        <v>-0.8226204592724049</v>
      </c>
      <c r="G36" s="2">
        <f>($I$19-$C$19*C36-$D$19*D36-$E$19*E36-$F$19*F36-$H$19*H35)/$G$19</f>
        <v>3.596959791437893</v>
      </c>
      <c r="H36" s="2">
        <f>($I$20-$C$20*C36-$D$20*D36-$E$20*E36-$F$20*F36-$G$20*G36)/$H$20</f>
        <v>-7.7377488106780801</v>
      </c>
      <c r="I36" s="7">
        <f>ABS(C36-C35)</f>
        <v>3.1231933676767465E-6</v>
      </c>
      <c r="J36" s="7">
        <f>ABS(D36-D35)</f>
        <v>2.622772025950848E-6</v>
      </c>
      <c r="K36" s="7">
        <f>ABS(E36-E35)</f>
        <v>1.6240534815303853E-6</v>
      </c>
      <c r="L36" s="7">
        <f>ABS(F36-F35)</f>
        <v>1.0295458238163135E-6</v>
      </c>
      <c r="M36" s="7">
        <f>ABS(G36-G35)</f>
        <v>4.8649876882578269E-7</v>
      </c>
      <c r="N36" s="7">
        <f>ABS(H36-H35)</f>
        <v>1.8243703880926887E-7</v>
      </c>
    </row>
    <row r="37" spans="1:14">
      <c r="B37" s="18">
        <v>13</v>
      </c>
      <c r="C37" s="2">
        <f>($I$15-$D$15*D36-$E$15*E36-$F$15*F36-$G$15*G36-$H$15*H36)/$C$15</f>
        <v>-0.22957213720452516</v>
      </c>
      <c r="D37" s="10">
        <f>($I$16-$C$16*C37-$E$16*E36-$F$16*F36-$G$16*G36-$H$16*H36)/$D$16</f>
        <v>-0.26334621347739146</v>
      </c>
      <c r="E37" s="2">
        <f>($I$17-$C$17*C37-$D$17*D37-$F$17*F36-$G$17*G36-$H$17*H36)/$E$17</f>
        <v>-0.30647714166064499</v>
      </c>
      <c r="F37" s="2">
        <f>($I$18-$C$18*C37-$D$18*D37-$E$18*E37-$G$18*G36-$H$18*H36)/$F$18</f>
        <v>-0.82262066244429799</v>
      </c>
      <c r="G37" s="2">
        <f>($I$19-$C$19*C37-$D$19*D37-$E$19*E37-$F$19*F37-$H$19*H36)/$G$19</f>
        <v>3.5969598868033832</v>
      </c>
      <c r="H37" s="2">
        <f>($I$20-$C$20*C37-$D$20*D37-$E$20*E37-$F$20*F37-$G$20*G37)/$H$20</f>
        <v>-7.7377488464401383</v>
      </c>
      <c r="I37" s="7">
        <f>ABS(C37-C36)</f>
        <v>6.428362809007826E-7</v>
      </c>
      <c r="J37" s="7">
        <f>ABS(D37-D36)</f>
        <v>5.3327185417506584E-7</v>
      </c>
      <c r="K37" s="7">
        <f>ABS(E37-E36)</f>
        <v>3.2618880352330848E-7</v>
      </c>
      <c r="L37" s="7">
        <f>ABS(F37-F36)</f>
        <v>2.0317189308727279E-7</v>
      </c>
      <c r="M37" s="7">
        <f>ABS(G37-G36)</f>
        <v>9.5365490171417377E-8</v>
      </c>
      <c r="N37" s="7">
        <f>ABS(H37-H36)</f>
        <v>3.5762058203658853E-8</v>
      </c>
    </row>
    <row r="38" spans="1:14">
      <c r="B38" s="18">
        <v>14</v>
      </c>
      <c r="C38" s="2">
        <f>($I$15-$D$15*D37-$E$15*E37-$F$15*F37-$G$15*G37-$H$15*H37)/$C$15</f>
        <v>-0.22957200650063936</v>
      </c>
      <c r="D38" s="10">
        <f>($I$16-$C$16*C38-$E$16*E37-$F$16*F37-$G$16*G37-$H$16*H37)/$D$16</f>
        <v>-0.26334632103630523</v>
      </c>
      <c r="E38" s="2">
        <f>($I$17-$C$17*C38-$D$17*D38-$F$17*F37-$G$17*G37-$H$17*H37)/$E$17</f>
        <v>-0.30647707640763061</v>
      </c>
      <c r="F38" s="2">
        <f>($I$18-$C$18*C38-$D$18*D38-$E$18*E38-$G$18*G37-$H$18*H37)/$F$18</f>
        <v>-0.82262070259892406</v>
      </c>
      <c r="G38" s="2">
        <f>($I$19-$C$19*C38-$D$19*D38-$E$19*E38-$F$19*F38-$H$19*H37)/$G$19</f>
        <v>3.596959905562926</v>
      </c>
      <c r="H38" s="2">
        <f>($I$20-$C$20*C38-$D$20*D38-$E$20*E38-$F$20*F38-$G$20*G38)/$H$20</f>
        <v>-7.7377488534749679</v>
      </c>
      <c r="I38" s="7">
        <f>ABS(C38-C37)</f>
        <v>1.3070388579783376E-7</v>
      </c>
      <c r="J38" s="7">
        <f>ABS(D38-D37)</f>
        <v>1.0755891377556281E-7</v>
      </c>
      <c r="K38" s="7">
        <f>ABS(E38-E37)</f>
        <v>6.5253014380761698E-8</v>
      </c>
      <c r="L38" s="7">
        <f>ABS(F38-F37)</f>
        <v>4.015462606865583E-8</v>
      </c>
      <c r="M38" s="7">
        <f>ABS(G38-G37)</f>
        <v>1.8759542808055585E-8</v>
      </c>
      <c r="N38" s="7">
        <f>ABS(H38-H37)</f>
        <v>7.0348296077327177E-9</v>
      </c>
    </row>
    <row r="39" spans="1:14">
      <c r="B39" s="18">
        <v>15</v>
      </c>
      <c r="C39" s="2">
        <f>($I$15-$D$15*D38-$E$15*E38-$F$15*F38-$G$15*G38-$H$15*H38)/$C$15</f>
        <v>-0.22957198013816049</v>
      </c>
      <c r="D39" s="10">
        <f>($I$16-$C$16*C39-$E$16*E38-$F$16*F38-$G$16*G38-$H$16*H38)/$D$16</f>
        <v>-0.2633463426143649</v>
      </c>
      <c r="E39" s="2">
        <f>($I$17-$C$17*C39-$D$17*D39-$F$17*F38-$G$17*G38-$H$17*H38)/$E$17</f>
        <v>-0.30647706338941283</v>
      </c>
      <c r="F39" s="2">
        <f>($I$18-$C$18*C39-$D$18*D39-$E$18*E39-$G$18*G38-$H$18*H38)/$F$18</f>
        <v>-0.82262071054336428</v>
      </c>
      <c r="G39" s="2">
        <f>($I$19-$C$19*C39-$D$19*D39-$E$19*E39-$F$19*F39-$H$19*H38)/$G$19</f>
        <v>3.5969599092622633</v>
      </c>
      <c r="H39" s="2">
        <f>($I$20-$C$20*C39-$D$20*D39-$E$20*E39-$F$20*F39-$G$20*G39)/$H$20</f>
        <v>-7.7377488548622182</v>
      </c>
      <c r="I39" s="7">
        <f>ABS(C39-C38)</f>
        <v>2.6362478866559513E-8</v>
      </c>
      <c r="J39" s="7">
        <f>ABS(D39-D38)</f>
        <v>2.1578059672400229E-8</v>
      </c>
      <c r="K39" s="7">
        <f>ABS(E39-E38)</f>
        <v>1.3018217781546326E-8</v>
      </c>
      <c r="L39" s="7">
        <f>ABS(F39-F38)</f>
        <v>7.9444402167894168E-9</v>
      </c>
      <c r="M39" s="7">
        <f>ABS(G39-G38)</f>
        <v>3.6993372809490666E-9</v>
      </c>
      <c r="N39" s="7">
        <f>ABS(H39-H38)</f>
        <v>1.3872503146217241E-9</v>
      </c>
    </row>
    <row r="42" spans="1:14">
      <c r="A42" t="s">
        <v>36</v>
      </c>
    </row>
    <row r="43" spans="1:14" ht="30.75">
      <c r="A43" s="21" t="s">
        <v>1</v>
      </c>
      <c r="B43" s="22" t="s">
        <v>37</v>
      </c>
      <c r="C43" s="23" t="s">
        <v>38</v>
      </c>
      <c r="D43" s="24" t="s">
        <v>39</v>
      </c>
      <c r="E43" s="25" t="s">
        <v>40</v>
      </c>
      <c r="F43" s="31" t="s">
        <v>60</v>
      </c>
      <c r="G43" s="32" t="s">
        <v>61</v>
      </c>
      <c r="H43" s="36" t="s">
        <v>62</v>
      </c>
      <c r="I43" s="26" t="s">
        <v>41</v>
      </c>
    </row>
    <row r="44" spans="1:14">
      <c r="A44" s="21">
        <v>10.1</v>
      </c>
      <c r="B44" s="27">
        <f>IF(AND(A44&gt;=$A$3,A44&lt;$A$4),$O$5*(A44-$A$4)^3+$P$5*(A44-$A$4)^2+$Q$5*(A44-$A$4)+$R$5,"")</f>
        <v>3.7</v>
      </c>
      <c r="C44" s="28" t="str">
        <f>IF(AND(A44&gt;=$A$4,A44&lt;$A$5),$O$6*(A44-$A$5)^3+$P$6*(A44-$A$5)^2+$Q$6*(A44-$A$5)+$R$6,"")</f>
        <v/>
      </c>
      <c r="D44" s="29" t="str">
        <f>IF(AND(A44&gt;=$A$5,A44&lt;$A$6),$O$7*(A44-$A$6)^3+$P$7*(A44-$A$6)^2+$Q$7*(A44-$A$6)+$R$7,"")</f>
        <v/>
      </c>
      <c r="E44" s="30" t="str">
        <f>IF(AND(A44&gt;=$A$6,A44&lt;$A$7),$O$8*(A44-$A$7)^3+$P$8*(A44-$A$7)^2+$Q$8*(A44-$A$7)+$R$8,"")</f>
        <v/>
      </c>
      <c r="F44" s="34" t="str">
        <f>IF(AND(A44&gt;=$A$7,A44&lt;$A$8),$O$9*(A44-$A$8)^3+$P$9*(A44-$A$8)^2+$Q$9*(A44-$A$8)+$R$9,"")</f>
        <v/>
      </c>
      <c r="G44" s="2" t="str">
        <f>IF(AND(A44&gt;=$A$8,A44&lt;$A$9),$O$10*(A44-$A$9)^3+$P$10*(A44-$A$9)^2+$Q$10*(A44-$A$9)+$R$10,"")</f>
        <v/>
      </c>
      <c r="H44" s="35" t="str">
        <f>IF(AND(A44&gt;=$A$9,A44&lt;$A$10),$O$11*(A44-$A$10)^3+$P$11*(A44-$A$10)^2+$Q$11*(A44-$A$10)+$R$11,"")</f>
        <v/>
      </c>
      <c r="I44" s="33">
        <f>SUM(B44:H44)</f>
        <v>3.7</v>
      </c>
    </row>
    <row r="45" spans="1:14">
      <c r="A45" s="21">
        <v>10.199999999999999</v>
      </c>
      <c r="B45" s="27">
        <f>IF(AND(A45&gt;=$A$3,A45&lt;$A$4),$O$5*(A45-$A$4)^3+$P$5*(A45-$A$4)^2+$Q$5*(A45-$A$4)+$R$5,"")</f>
        <v>3.7599334029867473</v>
      </c>
      <c r="C45" s="28" t="str">
        <f>IF(AND(A45&gt;=$A$4,A45&lt;$A$5),$O$6*(A45-$A$5)^3+$P$6*(A45-$A$5)^2+$Q$6*(A45-$A$5)+$R$6,"")</f>
        <v/>
      </c>
      <c r="D45" s="29" t="str">
        <f>IF(AND(A45&gt;=$A$5,A45&lt;$A$6),$O$7*(A45-$A$6)^3+$P$7*(A45-$A$6)^2+$Q$7*(A45-$A$6)+$R$7,"")</f>
        <v/>
      </c>
      <c r="E45" s="30" t="str">
        <f>IF(AND(A45&gt;=$A$6,A45&lt;$A$7),$O$8*(A45-$A$7)^3+$P$8*(A45-$A$7)^2+$Q$8*(A45-$A$7)+$R$8,"")</f>
        <v/>
      </c>
      <c r="F45" s="34" t="str">
        <f>IF(AND(A45&gt;=$A$7,A45&lt;$A$8),$O$9*(A45-$A$8)^3+$P$9*(A45-$A$8)^2+$Q$9*(A45-$A$8)+$R$9,"")</f>
        <v/>
      </c>
      <c r="G45" s="2" t="str">
        <f>IF(AND(A45&gt;=$A$8,A45&lt;$A$9),$O$10*(A45-$A$9)^3+$P$10*(A45-$A$9)^2+$Q$10*(A45-$A$9)+$R$10,"")</f>
        <v/>
      </c>
      <c r="H45" s="35" t="str">
        <f>IF(AND(A45&gt;=$A$9,A45&lt;$A$10),$O$11*(A45-$A$10)^3+$P$11*(A45-$A$10)^2+$Q$11*(A45-$A$10)+$R$11,"")</f>
        <v/>
      </c>
      <c r="I45" s="33">
        <f>SUM(B45:H45)</f>
        <v>3.7599334029867473</v>
      </c>
    </row>
    <row r="46" spans="1:14">
      <c r="A46" s="21">
        <v>10.3</v>
      </c>
      <c r="B46" s="27">
        <f>IF(AND(A46&gt;=$A$3,A46&lt;$A$4),$O$5*(A46-$A$4)^3+$P$5*(A46-$A$4)^2+$Q$5*(A46-$A$4)+$R$5,"")</f>
        <v>3.8197785090580578</v>
      </c>
      <c r="C46" s="28" t="str">
        <f>IF(AND(A46&gt;=$A$4,A46&lt;$A$5),$O$6*(A46-$A$5)^3+$P$6*(A46-$A$5)^2+$Q$6*(A46-$A$5)+$R$6,"")</f>
        <v/>
      </c>
      <c r="D46" s="29" t="str">
        <f>IF(AND(A46&gt;=$A$5,A46&lt;$A$6),$O$7*(A46-$A$6)^3+$P$7*(A46-$A$6)^2+$Q$7*(A46-$A$6)+$R$7,"")</f>
        <v/>
      </c>
      <c r="E46" s="30" t="str">
        <f>IF(AND(A46&gt;=$A$6,A46&lt;$A$7),$O$8*(A46-$A$7)^3+$P$8*(A46-$A$7)^2+$Q$8*(A46-$A$7)+$R$8,"")</f>
        <v/>
      </c>
      <c r="F46" s="34" t="str">
        <f>IF(AND(A46&gt;=$A$7,A46&lt;$A$8),$O$9*(A46-$A$8)^3+$P$9*(A46-$A$8)^2+$Q$9*(A46-$A$8)+$R$9,"")</f>
        <v/>
      </c>
      <c r="G46" s="2" t="str">
        <f>IF(AND(A46&gt;=$A$8,A46&lt;$A$9),$O$10*(A46-$A$9)^3+$P$10*(A46-$A$9)^2+$Q$10*(A46-$A$9)+$R$10,"")</f>
        <v/>
      </c>
      <c r="H46" s="35" t="str">
        <f>IF(AND(A46&gt;=$A$9,A46&lt;$A$10),$O$11*(A46-$A$10)^3+$P$11*(A46-$A$10)^2+$Q$11*(A46-$A$10)+$R$11,"")</f>
        <v/>
      </c>
      <c r="I46" s="33">
        <f>SUM(B46:H46)</f>
        <v>3.8197785090580578</v>
      </c>
    </row>
    <row r="47" spans="1:14">
      <c r="A47" s="21">
        <v>10.4</v>
      </c>
      <c r="B47" s="27">
        <f>IF(AND(A47&gt;=$A$3,A47&lt;$A$4),$O$5*(A47-$A$4)^3+$P$5*(A47-$A$4)^2+$Q$5*(A47-$A$4)+$R$5,"")</f>
        <v>3.8794470212984917</v>
      </c>
      <c r="C47" s="28" t="str">
        <f>IF(AND(A47&gt;=$A$4,A47&lt;$A$5),$O$6*(A47-$A$5)^3+$P$6*(A47-$A$5)^2+$Q$6*(A47-$A$5)+$R$6,"")</f>
        <v/>
      </c>
      <c r="D47" s="29" t="str">
        <f>IF(AND(A47&gt;=$A$5,A47&lt;$A$6),$O$7*(A47-$A$6)^3+$P$7*(A47-$A$6)^2+$Q$7*(A47-$A$6)+$R$7,"")</f>
        <v/>
      </c>
      <c r="E47" s="30" t="str">
        <f>IF(AND(A47&gt;=$A$6,A47&lt;$A$7),$O$8*(A47-$A$7)^3+$P$8*(A47-$A$7)^2+$Q$8*(A47-$A$7)+$R$8,"")</f>
        <v/>
      </c>
      <c r="F47" s="34" t="str">
        <f>IF(AND(A47&gt;=$A$7,A47&lt;$A$8),$O$9*(A47-$A$8)^3+$P$9*(A47-$A$8)^2+$Q$9*(A47-$A$8)+$R$9,"")</f>
        <v/>
      </c>
      <c r="G47" s="2" t="str">
        <f>IF(AND(A47&gt;=$A$8,A47&lt;$A$9),$O$10*(A47-$A$9)^3+$P$10*(A47-$A$9)^2+$Q$10*(A47-$A$9)+$R$10,"")</f>
        <v/>
      </c>
      <c r="H47" s="35" t="str">
        <f>IF(AND(A47&gt;=$A$9,A47&lt;$A$10),$O$11*(A47-$A$10)^3+$P$11*(A47-$A$10)^2+$Q$11*(A47-$A$10)+$R$11,"")</f>
        <v/>
      </c>
      <c r="I47" s="33">
        <f>SUM(B47:H47)</f>
        <v>3.8794470212984917</v>
      </c>
    </row>
    <row r="48" spans="1:14">
      <c r="A48" s="21">
        <v>10.5</v>
      </c>
      <c r="B48" s="27">
        <f>IF(AND(A48&gt;=$A$3,A48&lt;$A$4),$O$5*(A48-$A$4)^3+$P$5*(A48-$A$4)^2+$Q$5*(A48-$A$4)+$R$5,"")</f>
        <v>3.9388506427926124</v>
      </c>
      <c r="C48" s="28" t="str">
        <f>IF(AND(A48&gt;=$A$4,A48&lt;$A$5),$O$6*(A48-$A$5)^3+$P$6*(A48-$A$5)^2+$Q$6*(A48-$A$5)+$R$6,"")</f>
        <v/>
      </c>
      <c r="D48" s="29" t="str">
        <f>IF(AND(A48&gt;=$A$5,A48&lt;$A$6),$O$7*(A48-$A$6)^3+$P$7*(A48-$A$6)^2+$Q$7*(A48-$A$6)+$R$7,"")</f>
        <v/>
      </c>
      <c r="E48" s="30" t="str">
        <f>IF(AND(A48&gt;=$A$6,A48&lt;$A$7),$O$8*(A48-$A$7)^3+$P$8*(A48-$A$7)^2+$Q$8*(A48-$A$7)+$R$8,"")</f>
        <v/>
      </c>
      <c r="F48" s="34" t="str">
        <f>IF(AND(A48&gt;=$A$7,A48&lt;$A$8),$O$9*(A48-$A$8)^3+$P$9*(A48-$A$8)^2+$Q$9*(A48-$A$8)+$R$9,"")</f>
        <v/>
      </c>
      <c r="G48" s="2" t="str">
        <f>IF(AND(A48&gt;=$A$8,A48&lt;$A$9),$O$10*(A48-$A$9)^3+$P$10*(A48-$A$9)^2+$Q$10*(A48-$A$9)+$R$10,"")</f>
        <v/>
      </c>
      <c r="H48" s="35" t="str">
        <f>IF(AND(A48&gt;=$A$9,A48&lt;$A$10),$O$11*(A48-$A$10)^3+$P$11*(A48-$A$10)^2+$Q$11*(A48-$A$10)+$R$11,"")</f>
        <v/>
      </c>
      <c r="I48" s="33">
        <f>SUM(B48:H48)</f>
        <v>3.9388506427926124</v>
      </c>
    </row>
    <row r="49" spans="1:9">
      <c r="A49" s="21">
        <v>10.6</v>
      </c>
      <c r="B49" s="27">
        <f>IF(AND(A49&gt;=$A$3,A49&lt;$A$4),$O$5*(A49-$A$4)^3+$P$5*(A49-$A$4)^2+$Q$5*(A49-$A$4)+$R$5,"")</f>
        <v>3.9979010766249816</v>
      </c>
      <c r="C49" s="28" t="str">
        <f>IF(AND(A49&gt;=$A$4,A49&lt;$A$5),$O$6*(A49-$A$5)^3+$P$6*(A49-$A$5)^2+$Q$6*(A49-$A$5)+$R$6,"")</f>
        <v/>
      </c>
      <c r="D49" s="29" t="str">
        <f>IF(AND(A49&gt;=$A$5,A49&lt;$A$6),$O$7*(A49-$A$6)^3+$P$7*(A49-$A$6)^2+$Q$7*(A49-$A$6)+$R$7,"")</f>
        <v/>
      </c>
      <c r="E49" s="30" t="str">
        <f>IF(AND(A49&gt;=$A$6,A49&lt;$A$7),$O$8*(A49-$A$7)^3+$P$8*(A49-$A$7)^2+$Q$8*(A49-$A$7)+$R$8,"")</f>
        <v/>
      </c>
      <c r="F49" s="34" t="str">
        <f>IF(AND(A49&gt;=$A$7,A49&lt;$A$8),$O$9*(A49-$A$8)^3+$P$9*(A49-$A$8)^2+$Q$9*(A49-$A$8)+$R$9,"")</f>
        <v/>
      </c>
      <c r="G49" s="2" t="str">
        <f>IF(AND(A49&gt;=$A$8,A49&lt;$A$9),$O$10*(A49-$A$9)^3+$P$10*(A49-$A$9)^2+$Q$10*(A49-$A$9)+$R$10,"")</f>
        <v/>
      </c>
      <c r="H49" s="35" t="str">
        <f>IF(AND(A49&gt;=$A$9,A49&lt;$A$10),$O$11*(A49-$A$10)^3+$P$11*(A49-$A$10)^2+$Q$11*(A49-$A$10)+$R$11,"")</f>
        <v/>
      </c>
      <c r="I49" s="33">
        <f>SUM(B49:H49)</f>
        <v>3.9979010766249816</v>
      </c>
    </row>
    <row r="50" spans="1:9">
      <c r="A50" s="21">
        <v>10.7</v>
      </c>
      <c r="B50" s="27">
        <f>IF(AND(A50&gt;=$A$3,A50&lt;$A$4),$O$5*(A50-$A$4)^3+$P$5*(A50-$A$4)^2+$Q$5*(A50-$A$4)+$R$5,"")</f>
        <v>4.0565100258801623</v>
      </c>
      <c r="C50" s="28" t="str">
        <f>IF(AND(A50&gt;=$A$4,A50&lt;$A$5),$O$6*(A50-$A$5)^3+$P$6*(A50-$A$5)^2+$Q$6*(A50-$A$5)+$R$6,"")</f>
        <v/>
      </c>
      <c r="D50" s="29" t="str">
        <f>IF(AND(A50&gt;=$A$5,A50&lt;$A$6),$O$7*(A50-$A$6)^3+$P$7*(A50-$A$6)^2+$Q$7*(A50-$A$6)+$R$7,"")</f>
        <v/>
      </c>
      <c r="E50" s="30" t="str">
        <f>IF(AND(A50&gt;=$A$6,A50&lt;$A$7),$O$8*(A50-$A$7)^3+$P$8*(A50-$A$7)^2+$Q$8*(A50-$A$7)+$R$8,"")</f>
        <v/>
      </c>
      <c r="F50" s="34" t="str">
        <f>IF(AND(A50&gt;=$A$7,A50&lt;$A$8),$O$9*(A50-$A$8)^3+$P$9*(A50-$A$8)^2+$Q$9*(A50-$A$8)+$R$9,"")</f>
        <v/>
      </c>
      <c r="G50" s="2" t="str">
        <f>IF(AND(A50&gt;=$A$8,A50&lt;$A$9),$O$10*(A50-$A$9)^3+$P$10*(A50-$A$9)^2+$Q$10*(A50-$A$9)+$R$10,"")</f>
        <v/>
      </c>
      <c r="H50" s="35" t="str">
        <f>IF(AND(A50&gt;=$A$9,A50&lt;$A$10),$O$11*(A50-$A$10)^3+$P$11*(A50-$A$10)^2+$Q$11*(A50-$A$10)+$R$11,"")</f>
        <v/>
      </c>
      <c r="I50" s="33">
        <f>SUM(B50:H50)</f>
        <v>4.0565100258801623</v>
      </c>
    </row>
    <row r="51" spans="1:9">
      <c r="A51" s="21">
        <v>10.8</v>
      </c>
      <c r="B51" s="27">
        <f>IF(AND(A51&gt;=$A$3,A51&lt;$A$4),$O$5*(A51-$A$4)^3+$P$5*(A51-$A$4)^2+$Q$5*(A51-$A$4)+$R$5,"")</f>
        <v>4.1145891936427184</v>
      </c>
      <c r="C51" s="28" t="str">
        <f>IF(AND(A51&gt;=$A$4,A51&lt;$A$5),$O$6*(A51-$A$5)^3+$P$6*(A51-$A$5)^2+$Q$6*(A51-$A$5)+$R$6,"")</f>
        <v/>
      </c>
      <c r="D51" s="29" t="str">
        <f>IF(AND(A51&gt;=$A$5,A51&lt;$A$6),$O$7*(A51-$A$6)^3+$P$7*(A51-$A$6)^2+$Q$7*(A51-$A$6)+$R$7,"")</f>
        <v/>
      </c>
      <c r="E51" s="30" t="str">
        <f>IF(AND(A51&gt;=$A$6,A51&lt;$A$7),$O$8*(A51-$A$7)^3+$P$8*(A51-$A$7)^2+$Q$8*(A51-$A$7)+$R$8,"")</f>
        <v/>
      </c>
      <c r="F51" s="34" t="str">
        <f>IF(AND(A51&gt;=$A$7,A51&lt;$A$8),$O$9*(A51-$A$8)^3+$P$9*(A51-$A$8)^2+$Q$9*(A51-$A$8)+$R$9,"")</f>
        <v/>
      </c>
      <c r="G51" s="2" t="str">
        <f>IF(AND(A51&gt;=$A$8,A51&lt;$A$9),$O$10*(A51-$A$9)^3+$P$10*(A51-$A$9)^2+$Q$10*(A51-$A$9)+$R$10,"")</f>
        <v/>
      </c>
      <c r="H51" s="35" t="str">
        <f>IF(AND(A51&gt;=$A$9,A51&lt;$A$10),$O$11*(A51-$A$10)^3+$P$11*(A51-$A$10)^2+$Q$11*(A51-$A$10)+$R$11,"")</f>
        <v/>
      </c>
      <c r="I51" s="33">
        <f>SUM(B51:H51)</f>
        <v>4.1145891936427184</v>
      </c>
    </row>
    <row r="52" spans="1:9">
      <c r="A52" s="21">
        <v>10.9</v>
      </c>
      <c r="B52" s="27">
        <f>IF(AND(A52&gt;=$A$3,A52&lt;$A$4),$O$5*(A52-$A$4)^3+$P$5*(A52-$A$4)^2+$Q$5*(A52-$A$4)+$R$5,"")</f>
        <v>4.1720502829972084</v>
      </c>
      <c r="C52" s="28" t="str">
        <f>IF(AND(A52&gt;=$A$4,A52&lt;$A$5),$O$6*(A52-$A$5)^3+$P$6*(A52-$A$5)^2+$Q$6*(A52-$A$5)+$R$6,"")</f>
        <v/>
      </c>
      <c r="D52" s="29" t="str">
        <f>IF(AND(A52&gt;=$A$5,A52&lt;$A$6),$O$7*(A52-$A$6)^3+$P$7*(A52-$A$6)^2+$Q$7*(A52-$A$6)+$R$7,"")</f>
        <v/>
      </c>
      <c r="E52" s="30" t="str">
        <f>IF(AND(A52&gt;=$A$6,A52&lt;$A$7),$O$8*(A52-$A$7)^3+$P$8*(A52-$A$7)^2+$Q$8*(A52-$A$7)+$R$8,"")</f>
        <v/>
      </c>
      <c r="F52" s="34" t="str">
        <f>IF(AND(A52&gt;=$A$7,A52&lt;$A$8),$O$9*(A52-$A$8)^3+$P$9*(A52-$A$8)^2+$Q$9*(A52-$A$8)+$R$9,"")</f>
        <v/>
      </c>
      <c r="G52" s="2" t="str">
        <f>IF(AND(A52&gt;=$A$8,A52&lt;$A$9),$O$10*(A52-$A$9)^3+$P$10*(A52-$A$9)^2+$Q$10*(A52-$A$9)+$R$10,"")</f>
        <v/>
      </c>
      <c r="H52" s="35" t="str">
        <f>IF(AND(A52&gt;=$A$9,A52&lt;$A$10),$O$11*(A52-$A$10)^3+$P$11*(A52-$A$10)^2+$Q$11*(A52-$A$10)+$R$11,"")</f>
        <v/>
      </c>
      <c r="I52" s="33">
        <f>SUM(B52:H52)</f>
        <v>4.1720502829972084</v>
      </c>
    </row>
    <row r="53" spans="1:9">
      <c r="A53" s="21">
        <v>11</v>
      </c>
      <c r="B53" s="27">
        <f>IF(AND(A53&gt;=$A$3,A53&lt;$A$4),$O$5*(A53-$A$4)^3+$P$5*(A53-$A$4)^2+$Q$5*(A53-$A$4)+$R$5,"")</f>
        <v>4.2288049970281962</v>
      </c>
      <c r="C53" s="28" t="str">
        <f>IF(AND(A53&gt;=$A$4,A53&lt;$A$5),$O$6*(A53-$A$5)^3+$P$6*(A53-$A$5)^2+$Q$6*(A53-$A$5)+$R$6,"")</f>
        <v/>
      </c>
      <c r="D53" s="29" t="str">
        <f>IF(AND(A53&gt;=$A$5,A53&lt;$A$6),$O$7*(A53-$A$6)^3+$P$7*(A53-$A$6)^2+$Q$7*(A53-$A$6)+$R$7,"")</f>
        <v/>
      </c>
      <c r="E53" s="30" t="str">
        <f>IF(AND(A53&gt;=$A$6,A53&lt;$A$7),$O$8*(A53-$A$7)^3+$P$8*(A53-$A$7)^2+$Q$8*(A53-$A$7)+$R$8,"")</f>
        <v/>
      </c>
      <c r="F53" s="34" t="str">
        <f>IF(AND(A53&gt;=$A$7,A53&lt;$A$8),$O$9*(A53-$A$8)^3+$P$9*(A53-$A$8)^2+$Q$9*(A53-$A$8)+$R$9,"")</f>
        <v/>
      </c>
      <c r="G53" s="2" t="str">
        <f>IF(AND(A53&gt;=$A$8,A53&lt;$A$9),$O$10*(A53-$A$9)^3+$P$10*(A53-$A$9)^2+$Q$10*(A53-$A$9)+$R$10,"")</f>
        <v/>
      </c>
      <c r="H53" s="35" t="str">
        <f>IF(AND(A53&gt;=$A$9,A53&lt;$A$10),$O$11*(A53-$A$10)^3+$P$11*(A53-$A$10)^2+$Q$11*(A53-$A$10)+$R$11,"")</f>
        <v/>
      </c>
      <c r="I53" s="33">
        <f>SUM(B53:H53)</f>
        <v>4.2288049970281962</v>
      </c>
    </row>
    <row r="54" spans="1:9">
      <c r="A54" s="21">
        <v>11.1</v>
      </c>
      <c r="B54" s="27">
        <f>IF(AND(A54&gt;=$A$3,A54&lt;$A$4),$O$5*(A54-$A$4)^3+$P$5*(A54-$A$4)^2+$Q$5*(A54-$A$4)+$R$5,"")</f>
        <v>4.2847650388202441</v>
      </c>
      <c r="C54" s="28" t="str">
        <f>IF(AND(A54&gt;=$A$4,A54&lt;$A$5),$O$6*(A54-$A$5)^3+$P$6*(A54-$A$5)^2+$Q$6*(A54-$A$5)+$R$6,"")</f>
        <v/>
      </c>
      <c r="D54" s="29" t="str">
        <f>IF(AND(A54&gt;=$A$5,A54&lt;$A$6),$O$7*(A54-$A$6)^3+$P$7*(A54-$A$6)^2+$Q$7*(A54-$A$6)+$R$7,"")</f>
        <v/>
      </c>
      <c r="E54" s="30" t="str">
        <f>IF(AND(A54&gt;=$A$6,A54&lt;$A$7),$O$8*(A54-$A$7)^3+$P$8*(A54-$A$7)^2+$Q$8*(A54-$A$7)+$R$8,"")</f>
        <v/>
      </c>
      <c r="F54" s="34" t="str">
        <f>IF(AND(A54&gt;=$A$7,A54&lt;$A$8),$O$9*(A54-$A$8)^3+$P$9*(A54-$A$8)^2+$Q$9*(A54-$A$8)+$R$9,"")</f>
        <v/>
      </c>
      <c r="G54" s="2" t="str">
        <f>IF(AND(A54&gt;=$A$8,A54&lt;$A$9),$O$10*(A54-$A$9)^3+$P$10*(A54-$A$9)^2+$Q$10*(A54-$A$9)+$R$10,"")</f>
        <v/>
      </c>
      <c r="H54" s="35" t="str">
        <f>IF(AND(A54&gt;=$A$9,A54&lt;$A$10),$O$11*(A54-$A$10)^3+$P$11*(A54-$A$10)^2+$Q$11*(A54-$A$10)+$R$11,"")</f>
        <v/>
      </c>
      <c r="I54" s="33">
        <f>SUM(B54:H54)</f>
        <v>4.2847650388202441</v>
      </c>
    </row>
    <row r="55" spans="1:9">
      <c r="A55" s="21">
        <v>11.2</v>
      </c>
      <c r="B55" s="27">
        <f>IF(AND(A55&gt;=$A$3,A55&lt;$A$4),$O$5*(A55-$A$4)^3+$P$5*(A55-$A$4)^2+$Q$5*(A55-$A$4)+$R$5,"")</f>
        <v>4.3398421114579149</v>
      </c>
      <c r="C55" s="28" t="str">
        <f>IF(AND(A55&gt;=$A$4,A55&lt;$A$5),$O$6*(A55-$A$5)^3+$P$6*(A55-$A$5)^2+$Q$6*(A55-$A$5)+$R$6,"")</f>
        <v/>
      </c>
      <c r="D55" s="29" t="str">
        <f>IF(AND(A55&gt;=$A$5,A55&lt;$A$6),$O$7*(A55-$A$6)^3+$P$7*(A55-$A$6)^2+$Q$7*(A55-$A$6)+$R$7,"")</f>
        <v/>
      </c>
      <c r="E55" s="30" t="str">
        <f>IF(AND(A55&gt;=$A$6,A55&lt;$A$7),$O$8*(A55-$A$7)^3+$P$8*(A55-$A$7)^2+$Q$8*(A55-$A$7)+$R$8,"")</f>
        <v/>
      </c>
      <c r="F55" s="34" t="str">
        <f>IF(AND(A55&gt;=$A$7,A55&lt;$A$8),$O$9*(A55-$A$8)^3+$P$9*(A55-$A$8)^2+$Q$9*(A55-$A$8)+$R$9,"")</f>
        <v/>
      </c>
      <c r="G55" s="2" t="str">
        <f>IF(AND(A55&gt;=$A$8,A55&lt;$A$9),$O$10*(A55-$A$9)^3+$P$10*(A55-$A$9)^2+$Q$10*(A55-$A$9)+$R$10,"")</f>
        <v/>
      </c>
      <c r="H55" s="35" t="str">
        <f>IF(AND(A55&gt;=$A$9,A55&lt;$A$10),$O$11*(A55-$A$10)^3+$P$11*(A55-$A$10)^2+$Q$11*(A55-$A$10)+$R$11,"")</f>
        <v/>
      </c>
      <c r="I55" s="33">
        <f>SUM(B55:H55)</f>
        <v>4.3398421114579149</v>
      </c>
    </row>
    <row r="56" spans="1:9">
      <c r="A56" s="21">
        <v>11.3</v>
      </c>
      <c r="B56" s="27">
        <f>IF(AND(A56&gt;=$A$3,A56&lt;$A$4),$O$5*(A56-$A$4)^3+$P$5*(A56-$A$4)^2+$Q$5*(A56-$A$4)+$R$5,"")</f>
        <v>4.3939479180257708</v>
      </c>
      <c r="C56" s="28" t="str">
        <f>IF(AND(A56&gt;=$A$4,A56&lt;$A$5),$O$6*(A56-$A$5)^3+$P$6*(A56-$A$5)^2+$Q$6*(A56-$A$5)+$R$6,"")</f>
        <v/>
      </c>
      <c r="D56" s="29" t="str">
        <f>IF(AND(A56&gt;=$A$5,A56&lt;$A$6),$O$7*(A56-$A$6)^3+$P$7*(A56-$A$6)^2+$Q$7*(A56-$A$6)+$R$7,"")</f>
        <v/>
      </c>
      <c r="E56" s="30" t="str">
        <f>IF(AND(A56&gt;=$A$6,A56&lt;$A$7),$O$8*(A56-$A$7)^3+$P$8*(A56-$A$7)^2+$Q$8*(A56-$A$7)+$R$8,"")</f>
        <v/>
      </c>
      <c r="F56" s="34" t="str">
        <f>IF(AND(A56&gt;=$A$7,A56&lt;$A$8),$O$9*(A56-$A$8)^3+$P$9*(A56-$A$8)^2+$Q$9*(A56-$A$8)+$R$9,"")</f>
        <v/>
      </c>
      <c r="G56" s="2" t="str">
        <f>IF(AND(A56&gt;=$A$8,A56&lt;$A$9),$O$10*(A56-$A$9)^3+$P$10*(A56-$A$9)^2+$Q$10*(A56-$A$9)+$R$10,"")</f>
        <v/>
      </c>
      <c r="H56" s="35" t="str">
        <f>IF(AND(A56&gt;=$A$9,A56&lt;$A$10),$O$11*(A56-$A$10)^3+$P$11*(A56-$A$10)^2+$Q$11*(A56-$A$10)+$R$11,"")</f>
        <v/>
      </c>
      <c r="I56" s="33">
        <f>SUM(B56:H56)</f>
        <v>4.3939479180257708</v>
      </c>
    </row>
    <row r="57" spans="1:9">
      <c r="A57" s="21">
        <v>11.4</v>
      </c>
      <c r="B57" s="27">
        <f>IF(AND(A57&gt;=$A$3,A57&lt;$A$4),$O$5*(A57-$A$4)^3+$P$5*(A57-$A$4)^2+$Q$5*(A57-$A$4)+$R$5,"")</f>
        <v>4.446994161608373</v>
      </c>
      <c r="C57" s="28" t="str">
        <f>IF(AND(A57&gt;=$A$4,A57&lt;$A$5),$O$6*(A57-$A$5)^3+$P$6*(A57-$A$5)^2+$Q$6*(A57-$A$5)+$R$6,"")</f>
        <v/>
      </c>
      <c r="D57" s="29" t="str">
        <f>IF(AND(A57&gt;=$A$5,A57&lt;$A$6),$O$7*(A57-$A$6)^3+$P$7*(A57-$A$6)^2+$Q$7*(A57-$A$6)+$R$7,"")</f>
        <v/>
      </c>
      <c r="E57" s="30" t="str">
        <f>IF(AND(A57&gt;=$A$6,A57&lt;$A$7),$O$8*(A57-$A$7)^3+$P$8*(A57-$A$7)^2+$Q$8*(A57-$A$7)+$R$8,"")</f>
        <v/>
      </c>
      <c r="F57" s="34" t="str">
        <f>IF(AND(A57&gt;=$A$7,A57&lt;$A$8),$O$9*(A57-$A$8)^3+$P$9*(A57-$A$8)^2+$Q$9*(A57-$A$8)+$R$9,"")</f>
        <v/>
      </c>
      <c r="G57" s="2" t="str">
        <f>IF(AND(A57&gt;=$A$8,A57&lt;$A$9),$O$10*(A57-$A$9)^3+$P$10*(A57-$A$9)^2+$Q$10*(A57-$A$9)+$R$10,"")</f>
        <v/>
      </c>
      <c r="H57" s="35" t="str">
        <f>IF(AND(A57&gt;=$A$9,A57&lt;$A$10),$O$11*(A57-$A$10)^3+$P$11*(A57-$A$10)^2+$Q$11*(A57-$A$10)+$R$11,"")</f>
        <v/>
      </c>
      <c r="I57" s="33">
        <f>SUM(B57:H57)</f>
        <v>4.446994161608373</v>
      </c>
    </row>
    <row r="58" spans="1:9">
      <c r="A58" s="21">
        <v>11.5</v>
      </c>
      <c r="B58" s="27">
        <f>IF(AND(A58&gt;=$A$3,A58&lt;$A$4),$O$5*(A58-$A$4)^3+$P$5*(A58-$A$4)^2+$Q$5*(A58-$A$4)+$R$5,"")</f>
        <v>4.4988925452902846</v>
      </c>
      <c r="C58" s="28" t="str">
        <f>IF(AND(A58&gt;=$A$4,A58&lt;$A$5),$O$6*(A58-$A$5)^3+$P$6*(A58-$A$5)^2+$Q$6*(A58-$A$5)+$R$6,"")</f>
        <v/>
      </c>
      <c r="D58" s="29" t="str">
        <f>IF(AND(A58&gt;=$A$5,A58&lt;$A$6),$O$7*(A58-$A$6)^3+$P$7*(A58-$A$6)^2+$Q$7*(A58-$A$6)+$R$7,"")</f>
        <v/>
      </c>
      <c r="E58" s="30" t="str">
        <f>IF(AND(A58&gt;=$A$6,A58&lt;$A$7),$O$8*(A58-$A$7)^3+$P$8*(A58-$A$7)^2+$Q$8*(A58-$A$7)+$R$8,"")</f>
        <v/>
      </c>
      <c r="F58" s="34" t="str">
        <f>IF(AND(A58&gt;=$A$7,A58&lt;$A$8),$O$9*(A58-$A$8)^3+$P$9*(A58-$A$8)^2+$Q$9*(A58-$A$8)+$R$9,"")</f>
        <v/>
      </c>
      <c r="G58" s="2" t="str">
        <f>IF(AND(A58&gt;=$A$8,A58&lt;$A$9),$O$10*(A58-$A$9)^3+$P$10*(A58-$A$9)^2+$Q$10*(A58-$A$9)+$R$10,"")</f>
        <v/>
      </c>
      <c r="H58" s="35" t="str">
        <f>IF(AND(A58&gt;=$A$9,A58&lt;$A$10),$O$11*(A58-$A$10)^3+$P$11*(A58-$A$10)^2+$Q$11*(A58-$A$10)+$R$11,"")</f>
        <v/>
      </c>
      <c r="I58" s="33">
        <f>SUM(B58:H58)</f>
        <v>4.4988925452902846</v>
      </c>
    </row>
    <row r="59" spans="1:9">
      <c r="A59" s="21">
        <v>11.6</v>
      </c>
      <c r="B59" s="27">
        <f>IF(AND(A59&gt;=$A$3,A59&lt;$A$4),$O$5*(A59-$A$4)^3+$P$5*(A59-$A$4)^2+$Q$5*(A59-$A$4)+$R$5,"")</f>
        <v>4.5495547721560676</v>
      </c>
      <c r="C59" s="28" t="str">
        <f>IF(AND(A59&gt;=$A$4,A59&lt;$A$5),$O$6*(A59-$A$5)^3+$P$6*(A59-$A$5)^2+$Q$6*(A59-$A$5)+$R$6,"")</f>
        <v/>
      </c>
      <c r="D59" s="29" t="str">
        <f>IF(AND(A59&gt;=$A$5,A59&lt;$A$6),$O$7*(A59-$A$6)^3+$P$7*(A59-$A$6)^2+$Q$7*(A59-$A$6)+$R$7,"")</f>
        <v/>
      </c>
      <c r="E59" s="30" t="str">
        <f>IF(AND(A59&gt;=$A$6,A59&lt;$A$7),$O$8*(A59-$A$7)^3+$P$8*(A59-$A$7)^2+$Q$8*(A59-$A$7)+$R$8,"")</f>
        <v/>
      </c>
      <c r="F59" s="34" t="str">
        <f>IF(AND(A59&gt;=$A$7,A59&lt;$A$8),$O$9*(A59-$A$8)^3+$P$9*(A59-$A$8)^2+$Q$9*(A59-$A$8)+$R$9,"")</f>
        <v/>
      </c>
      <c r="G59" s="2" t="str">
        <f>IF(AND(A59&gt;=$A$8,A59&lt;$A$9),$O$10*(A59-$A$9)^3+$P$10*(A59-$A$9)^2+$Q$10*(A59-$A$9)+$R$10,"")</f>
        <v/>
      </c>
      <c r="H59" s="35" t="str">
        <f>IF(AND(A59&gt;=$A$9,A59&lt;$A$10),$O$11*(A59-$A$10)^3+$P$11*(A59-$A$10)^2+$Q$11*(A59-$A$10)+$R$11,"")</f>
        <v/>
      </c>
      <c r="I59" s="33">
        <f>SUM(B59:H59)</f>
        <v>4.5495547721560676</v>
      </c>
    </row>
    <row r="60" spans="1:9">
      <c r="A60" s="21">
        <v>11.7</v>
      </c>
      <c r="B60" s="27">
        <f>IF(AND(A60&gt;=$A$3,A60&lt;$A$4),$O$5*(A60-$A$4)^3+$P$5*(A60-$A$4)^2+$Q$5*(A60-$A$4)+$R$5,"")</f>
        <v>4.5988925452902842</v>
      </c>
      <c r="C60" s="28" t="str">
        <f>IF(AND(A60&gt;=$A$4,A60&lt;$A$5),$O$6*(A60-$A$5)^3+$P$6*(A60-$A$5)^2+$Q$6*(A60-$A$5)+$R$6,"")</f>
        <v/>
      </c>
      <c r="D60" s="29" t="str">
        <f>IF(AND(A60&gt;=$A$5,A60&lt;$A$6),$O$7*(A60-$A$6)^3+$P$7*(A60-$A$6)^2+$Q$7*(A60-$A$6)+$R$7,"")</f>
        <v/>
      </c>
      <c r="E60" s="30" t="str">
        <f>IF(AND(A60&gt;=$A$6,A60&lt;$A$7),$O$8*(A60-$A$7)^3+$P$8*(A60-$A$7)^2+$Q$8*(A60-$A$7)+$R$8,"")</f>
        <v/>
      </c>
      <c r="F60" s="34" t="str">
        <f>IF(AND(A60&gt;=$A$7,A60&lt;$A$8),$O$9*(A60-$A$8)^3+$P$9*(A60-$A$8)^2+$Q$9*(A60-$A$8)+$R$9,"")</f>
        <v/>
      </c>
      <c r="G60" s="2" t="str">
        <f>IF(AND(A60&gt;=$A$8,A60&lt;$A$9),$O$10*(A60-$A$9)^3+$P$10*(A60-$A$9)^2+$Q$10*(A60-$A$9)+$R$10,"")</f>
        <v/>
      </c>
      <c r="H60" s="35" t="str">
        <f>IF(AND(A60&gt;=$A$9,A60&lt;$A$10),$O$11*(A60-$A$10)^3+$P$11*(A60-$A$10)^2+$Q$11*(A60-$A$10)+$R$11,"")</f>
        <v/>
      </c>
      <c r="I60" s="33">
        <f>SUM(B60:H60)</f>
        <v>4.5988925452902842</v>
      </c>
    </row>
    <row r="61" spans="1:9">
      <c r="A61" s="21">
        <v>11.8</v>
      </c>
      <c r="B61" s="27">
        <f>IF(AND(A61&gt;=$A$3,A61&lt;$A$4),$O$5*(A61-$A$4)^3+$P$5*(A61-$A$4)^2+$Q$5*(A61-$A$4)+$R$5,"")</f>
        <v>4.6468175677774983</v>
      </c>
      <c r="C61" s="28" t="str">
        <f>IF(AND(A61&gt;=$A$4,A61&lt;$A$5),$O$6*(A61-$A$5)^3+$P$6*(A61-$A$5)^2+$Q$6*(A61-$A$5)+$R$6,"")</f>
        <v/>
      </c>
      <c r="D61" s="29" t="str">
        <f>IF(AND(A61&gt;=$A$5,A61&lt;$A$6),$O$7*(A61-$A$6)^3+$P$7*(A61-$A$6)^2+$Q$7*(A61-$A$6)+$R$7,"")</f>
        <v/>
      </c>
      <c r="E61" s="30" t="str">
        <f>IF(AND(A61&gt;=$A$6,A61&lt;$A$7),$O$8*(A61-$A$7)^3+$P$8*(A61-$A$7)^2+$Q$8*(A61-$A$7)+$R$8,"")</f>
        <v/>
      </c>
      <c r="F61" s="34" t="str">
        <f>IF(AND(A61&gt;=$A$7,A61&lt;$A$8),$O$9*(A61-$A$8)^3+$P$9*(A61-$A$8)^2+$Q$9*(A61-$A$8)+$R$9,"")</f>
        <v/>
      </c>
      <c r="G61" s="2" t="str">
        <f>IF(AND(A61&gt;=$A$8,A61&lt;$A$9),$O$10*(A61-$A$9)^3+$P$10*(A61-$A$9)^2+$Q$10*(A61-$A$9)+$R$10,"")</f>
        <v/>
      </c>
      <c r="H61" s="35" t="str">
        <f>IF(AND(A61&gt;=$A$9,A61&lt;$A$10),$O$11*(A61-$A$10)^3+$P$11*(A61-$A$10)^2+$Q$11*(A61-$A$10)+$R$11,"")</f>
        <v/>
      </c>
      <c r="I61" s="33">
        <f>SUM(B61:H61)</f>
        <v>4.6468175677774983</v>
      </c>
    </row>
    <row r="62" spans="1:9">
      <c r="A62" s="21">
        <v>11.9</v>
      </c>
      <c r="B62" s="27">
        <f>IF(AND(A62&gt;=$A$3,A62&lt;$A$4),$O$5*(A62-$A$4)^3+$P$5*(A62-$A$4)^2+$Q$5*(A62-$A$4)+$R$5,"")</f>
        <v>4.6932415427022685</v>
      </c>
      <c r="C62" s="28" t="str">
        <f>IF(AND(A62&gt;=$A$4,A62&lt;$A$5),$O$6*(A62-$A$5)^3+$P$6*(A62-$A$5)^2+$Q$6*(A62-$A$5)+$R$6,"")</f>
        <v/>
      </c>
      <c r="D62" s="29" t="str">
        <f>IF(AND(A62&gt;=$A$5,A62&lt;$A$6),$O$7*(A62-$A$6)^3+$P$7*(A62-$A$6)^2+$Q$7*(A62-$A$6)+$R$7,"")</f>
        <v/>
      </c>
      <c r="E62" s="30" t="str">
        <f>IF(AND(A62&gt;=$A$6,A62&lt;$A$7),$O$8*(A62-$A$7)^3+$P$8*(A62-$A$7)^2+$Q$8*(A62-$A$7)+$R$8,"")</f>
        <v/>
      </c>
      <c r="F62" s="34" t="str">
        <f>IF(AND(A62&gt;=$A$7,A62&lt;$A$8),$O$9*(A62-$A$8)^3+$P$9*(A62-$A$8)^2+$Q$9*(A62-$A$8)+$R$9,"")</f>
        <v/>
      </c>
      <c r="G62" s="2" t="str">
        <f>IF(AND(A62&gt;=$A$8,A62&lt;$A$9),$O$10*(A62-$A$9)^3+$P$10*(A62-$A$9)^2+$Q$10*(A62-$A$9)+$R$10,"")</f>
        <v/>
      </c>
      <c r="H62" s="35" t="str">
        <f>IF(AND(A62&gt;=$A$9,A62&lt;$A$10),$O$11*(A62-$A$10)^3+$P$11*(A62-$A$10)^2+$Q$11*(A62-$A$10)+$R$11,"")</f>
        <v/>
      </c>
      <c r="I62" s="33">
        <f>SUM(B62:H62)</f>
        <v>4.6932415427022685</v>
      </c>
    </row>
    <row r="63" spans="1:9">
      <c r="A63" s="21">
        <v>12</v>
      </c>
      <c r="B63" s="27">
        <f>IF(AND(A63&gt;=$A$3,A63&lt;$A$4),$O$5*(A63-$A$4)^3+$P$5*(A63-$A$4)^2+$Q$5*(A63-$A$4)+$R$5,"")</f>
        <v>4.7380761731491603</v>
      </c>
      <c r="C63" s="28" t="str">
        <f>IF(AND(A63&gt;=$A$4,A63&lt;$A$5),$O$6*(A63-$A$5)^3+$P$6*(A63-$A$5)^2+$Q$6*(A63-$A$5)+$R$6,"")</f>
        <v/>
      </c>
      <c r="D63" s="29" t="str">
        <f>IF(AND(A63&gt;=$A$5,A63&lt;$A$6),$O$7*(A63-$A$6)^3+$P$7*(A63-$A$6)^2+$Q$7*(A63-$A$6)+$R$7,"")</f>
        <v/>
      </c>
      <c r="E63" s="30" t="str">
        <f>IF(AND(A63&gt;=$A$6,A63&lt;$A$7),$O$8*(A63-$A$7)^3+$P$8*(A63-$A$7)^2+$Q$8*(A63-$A$7)+$R$8,"")</f>
        <v/>
      </c>
      <c r="F63" s="34" t="str">
        <f>IF(AND(A63&gt;=$A$7,A63&lt;$A$8),$O$9*(A63-$A$8)^3+$P$9*(A63-$A$8)^2+$Q$9*(A63-$A$8)+$R$9,"")</f>
        <v/>
      </c>
      <c r="G63" s="2" t="str">
        <f>IF(AND(A63&gt;=$A$8,A63&lt;$A$9),$O$10*(A63-$A$9)^3+$P$10*(A63-$A$9)^2+$Q$10*(A63-$A$9)+$R$10,"")</f>
        <v/>
      </c>
      <c r="H63" s="35" t="str">
        <f>IF(AND(A63&gt;=$A$9,A63&lt;$A$10),$O$11*(A63-$A$10)^3+$P$11*(A63-$A$10)^2+$Q$11*(A63-$A$10)+$R$11,"")</f>
        <v/>
      </c>
      <c r="I63" s="33">
        <f>SUM(B63:H63)</f>
        <v>4.7380761731491603</v>
      </c>
    </row>
    <row r="64" spans="1:9">
      <c r="A64" s="21">
        <v>12.1</v>
      </c>
      <c r="B64" s="27">
        <f>IF(AND(A64&gt;=$A$3,A64&lt;$A$4),$O$5*(A64-$A$4)^3+$P$5*(A64-$A$4)^2+$Q$5*(A64-$A$4)+$R$5,"")</f>
        <v>4.7812331622027342</v>
      </c>
      <c r="C64" s="28" t="str">
        <f>IF(AND(A64&gt;=$A$4,A64&lt;$A$5),$O$6*(A64-$A$5)^3+$P$6*(A64-$A$5)^2+$Q$6*(A64-$A$5)+$R$6,"")</f>
        <v/>
      </c>
      <c r="D64" s="29" t="str">
        <f>IF(AND(A64&gt;=$A$5,A64&lt;$A$6),$O$7*(A64-$A$6)^3+$P$7*(A64-$A$6)^2+$Q$7*(A64-$A$6)+$R$7,"")</f>
        <v/>
      </c>
      <c r="E64" s="30" t="str">
        <f>IF(AND(A64&gt;=$A$6,A64&lt;$A$7),$O$8*(A64-$A$7)^3+$P$8*(A64-$A$7)^2+$Q$8*(A64-$A$7)+$R$8,"")</f>
        <v/>
      </c>
      <c r="F64" s="34" t="str">
        <f>IF(AND(A64&gt;=$A$7,A64&lt;$A$8),$O$9*(A64-$A$8)^3+$P$9*(A64-$A$8)^2+$Q$9*(A64-$A$8)+$R$9,"")</f>
        <v/>
      </c>
      <c r="G64" s="2" t="str">
        <f>IF(AND(A64&gt;=$A$8,A64&lt;$A$9),$O$10*(A64-$A$9)^3+$P$10*(A64-$A$9)^2+$Q$10*(A64-$A$9)+$R$10,"")</f>
        <v/>
      </c>
      <c r="H64" s="35" t="str">
        <f>IF(AND(A64&gt;=$A$9,A64&lt;$A$10),$O$11*(A64-$A$10)^3+$P$11*(A64-$A$10)^2+$Q$11*(A64-$A$10)+$R$11,"")</f>
        <v/>
      </c>
      <c r="I64" s="33">
        <f>SUM(B64:H64)</f>
        <v>4.7812331622027342</v>
      </c>
    </row>
    <row r="65" spans="1:9">
      <c r="A65" s="21">
        <v>12.2</v>
      </c>
      <c r="B65" s="27">
        <f>IF(AND(A65&gt;=$A$3,A65&lt;$A$4),$O$5*(A65-$A$4)^3+$P$5*(A65-$A$4)^2+$Q$5*(A65-$A$4)+$R$5,"")</f>
        <v>4.8226242129475523</v>
      </c>
      <c r="C65" s="28" t="str">
        <f>IF(AND(A65&gt;=$A$4,A65&lt;$A$5),$O$6*(A65-$A$5)^3+$P$6*(A65-$A$5)^2+$Q$6*(A65-$A$5)+$R$6,"")</f>
        <v/>
      </c>
      <c r="D65" s="29" t="str">
        <f>IF(AND(A65&gt;=$A$5,A65&lt;$A$6),$O$7*(A65-$A$6)^3+$P$7*(A65-$A$6)^2+$Q$7*(A65-$A$6)+$R$7,"")</f>
        <v/>
      </c>
      <c r="E65" s="30" t="str">
        <f>IF(AND(A65&gt;=$A$6,A65&lt;$A$7),$O$8*(A65-$A$7)^3+$P$8*(A65-$A$7)^2+$Q$8*(A65-$A$7)+$R$8,"")</f>
        <v/>
      </c>
      <c r="F65" s="34" t="str">
        <f>IF(AND(A65&gt;=$A$7,A65&lt;$A$8),$O$9*(A65-$A$8)^3+$P$9*(A65-$A$8)^2+$Q$9*(A65-$A$8)+$R$9,"")</f>
        <v/>
      </c>
      <c r="G65" s="2" t="str">
        <f>IF(AND(A65&gt;=$A$8,A65&lt;$A$9),$O$10*(A65-$A$9)^3+$P$10*(A65-$A$9)^2+$Q$10*(A65-$A$9)+$R$10,"")</f>
        <v/>
      </c>
      <c r="H65" s="35" t="str">
        <f>IF(AND(A65&gt;=$A$9,A65&lt;$A$10),$O$11*(A65-$A$10)^3+$P$11*(A65-$A$10)^2+$Q$11*(A65-$A$10)+$R$11,"")</f>
        <v/>
      </c>
      <c r="I65" s="33">
        <f>SUM(B65:H65)</f>
        <v>4.8226242129475523</v>
      </c>
    </row>
    <row r="66" spans="1:9">
      <c r="A66" s="21">
        <v>12.3</v>
      </c>
      <c r="B66" s="27">
        <f>IF(AND(A66&gt;=$A$3,A66&lt;$A$4),$O$5*(A66-$A$4)^3+$P$5*(A66-$A$4)^2+$Q$5*(A66-$A$4)+$R$5,"")</f>
        <v>4.8621610284681793</v>
      </c>
      <c r="C66" s="28" t="str">
        <f>IF(AND(A66&gt;=$A$4,A66&lt;$A$5),$O$6*(A66-$A$5)^3+$P$6*(A66-$A$5)^2+$Q$6*(A66-$A$5)+$R$6,"")</f>
        <v/>
      </c>
      <c r="D66" s="29" t="str">
        <f>IF(AND(A66&gt;=$A$5,A66&lt;$A$6),$O$7*(A66-$A$6)^3+$P$7*(A66-$A$6)^2+$Q$7*(A66-$A$6)+$R$7,"")</f>
        <v/>
      </c>
      <c r="E66" s="30" t="str">
        <f>IF(AND(A66&gt;=$A$6,A66&lt;$A$7),$O$8*(A66-$A$7)^3+$P$8*(A66-$A$7)^2+$Q$8*(A66-$A$7)+$R$8,"")</f>
        <v/>
      </c>
      <c r="F66" s="34" t="str">
        <f>IF(AND(A66&gt;=$A$7,A66&lt;$A$8),$O$9*(A66-$A$8)^3+$P$9*(A66-$A$8)^2+$Q$9*(A66-$A$8)+$R$9,"")</f>
        <v/>
      </c>
      <c r="G66" s="2" t="str">
        <f>IF(AND(A66&gt;=$A$8,A66&lt;$A$9),$O$10*(A66-$A$9)^3+$P$10*(A66-$A$9)^2+$Q$10*(A66-$A$9)+$R$10,"")</f>
        <v/>
      </c>
      <c r="H66" s="35" t="str">
        <f>IF(AND(A66&gt;=$A$9,A66&lt;$A$10),$O$11*(A66-$A$10)^3+$P$11*(A66-$A$10)^2+$Q$11*(A66-$A$10)+$R$11,"")</f>
        <v/>
      </c>
      <c r="I66" s="33">
        <f>SUM(B66:H66)</f>
        <v>4.8621610284681793</v>
      </c>
    </row>
    <row r="67" spans="1:9">
      <c r="A67" s="21">
        <v>12.4</v>
      </c>
      <c r="B67" s="27">
        <f>IF(AND(A67&gt;=$A$3,A67&lt;$A$4),$O$5*(A67-$A$4)^3+$P$5*(A67-$A$4)^2+$Q$5*(A67-$A$4)+$R$5,"")</f>
        <v>4.8997553118491748</v>
      </c>
      <c r="C67" s="28" t="str">
        <f>IF(AND(A67&gt;=$A$4,A67&lt;$A$5),$O$6*(A67-$A$5)^3+$P$6*(A67-$A$5)^2+$Q$6*(A67-$A$5)+$R$6,"")</f>
        <v/>
      </c>
      <c r="D67" s="29" t="str">
        <f>IF(AND(A67&gt;=$A$5,A67&lt;$A$6),$O$7*(A67-$A$6)^3+$P$7*(A67-$A$6)^2+$Q$7*(A67-$A$6)+$R$7,"")</f>
        <v/>
      </c>
      <c r="E67" s="30" t="str">
        <f>IF(AND(A67&gt;=$A$6,A67&lt;$A$7),$O$8*(A67-$A$7)^3+$P$8*(A67-$A$7)^2+$Q$8*(A67-$A$7)+$R$8,"")</f>
        <v/>
      </c>
      <c r="F67" s="34" t="str">
        <f>IF(AND(A67&gt;=$A$7,A67&lt;$A$8),$O$9*(A67-$A$8)^3+$P$9*(A67-$A$8)^2+$Q$9*(A67-$A$8)+$R$9,"")</f>
        <v/>
      </c>
      <c r="G67" s="2" t="str">
        <f>IF(AND(A67&gt;=$A$8,A67&lt;$A$9),$O$10*(A67-$A$9)^3+$P$10*(A67-$A$9)^2+$Q$10*(A67-$A$9)+$R$10,"")</f>
        <v/>
      </c>
      <c r="H67" s="35" t="str">
        <f>IF(AND(A67&gt;=$A$9,A67&lt;$A$10),$O$11*(A67-$A$10)^3+$P$11*(A67-$A$10)^2+$Q$11*(A67-$A$10)+$R$11,"")</f>
        <v/>
      </c>
      <c r="I67" s="33">
        <f>SUM(B67:H67)</f>
        <v>4.8997553118491748</v>
      </c>
    </row>
    <row r="68" spans="1:9">
      <c r="A68" s="21">
        <v>12.5</v>
      </c>
      <c r="B68" s="27">
        <f>IF(AND(A68&gt;=$A$3,A68&lt;$A$4),$O$5*(A68-$A$4)^3+$P$5*(A68-$A$4)^2+$Q$5*(A68-$A$4)+$R$5,"")</f>
        <v>4.9353187661751017</v>
      </c>
      <c r="C68" s="28" t="str">
        <f>IF(AND(A68&gt;=$A$4,A68&lt;$A$5),$O$6*(A68-$A$5)^3+$P$6*(A68-$A$5)^2+$Q$6*(A68-$A$5)+$R$6,"")</f>
        <v/>
      </c>
      <c r="D68" s="29" t="str">
        <f>IF(AND(A68&gt;=$A$5,A68&lt;$A$6),$O$7*(A68-$A$6)^3+$P$7*(A68-$A$6)^2+$Q$7*(A68-$A$6)+$R$7,"")</f>
        <v/>
      </c>
      <c r="E68" s="30" t="str">
        <f>IF(AND(A68&gt;=$A$6,A68&lt;$A$7),$O$8*(A68-$A$7)^3+$P$8*(A68-$A$7)^2+$Q$8*(A68-$A$7)+$R$8,"")</f>
        <v/>
      </c>
      <c r="F68" s="34" t="str">
        <f>IF(AND(A68&gt;=$A$7,A68&lt;$A$8),$O$9*(A68-$A$8)^3+$P$9*(A68-$A$8)^2+$Q$9*(A68-$A$8)+$R$9,"")</f>
        <v/>
      </c>
      <c r="G68" s="2" t="str">
        <f>IF(AND(A68&gt;=$A$8,A68&lt;$A$9),$O$10*(A68-$A$9)^3+$P$10*(A68-$A$9)^2+$Q$10*(A68-$A$9)+$R$10,"")</f>
        <v/>
      </c>
      <c r="H68" s="35" t="str">
        <f>IF(AND(A68&gt;=$A$9,A68&lt;$A$10),$O$11*(A68-$A$10)^3+$P$11*(A68-$A$10)^2+$Q$11*(A68-$A$10)+$R$11,"")</f>
        <v/>
      </c>
      <c r="I68" s="33">
        <f>SUM(B68:H68)</f>
        <v>4.9353187661751017</v>
      </c>
    </row>
    <row r="69" spans="1:9">
      <c r="A69" s="21">
        <v>12.6</v>
      </c>
      <c r="B69" s="27">
        <f>IF(AND(A69&gt;=$A$3,A69&lt;$A$4),$O$5*(A69-$A$4)^3+$P$5*(A69-$A$4)^2+$Q$5*(A69-$A$4)+$R$5,"")</f>
        <v>4.968763094530523</v>
      </c>
      <c r="C69" s="28" t="str">
        <f>IF(AND(A69&gt;=$A$4,A69&lt;$A$5),$O$6*(A69-$A$5)^3+$P$6*(A69-$A$5)^2+$Q$6*(A69-$A$5)+$R$6,"")</f>
        <v/>
      </c>
      <c r="D69" s="29" t="str">
        <f>IF(AND(A69&gt;=$A$5,A69&lt;$A$6),$O$7*(A69-$A$6)^3+$P$7*(A69-$A$6)^2+$Q$7*(A69-$A$6)+$R$7,"")</f>
        <v/>
      </c>
      <c r="E69" s="30" t="str">
        <f>IF(AND(A69&gt;=$A$6,A69&lt;$A$7),$O$8*(A69-$A$7)^3+$P$8*(A69-$A$7)^2+$Q$8*(A69-$A$7)+$R$8,"")</f>
        <v/>
      </c>
      <c r="F69" s="34" t="str">
        <f>IF(AND(A69&gt;=$A$7,A69&lt;$A$8),$O$9*(A69-$A$8)^3+$P$9*(A69-$A$8)^2+$Q$9*(A69-$A$8)+$R$9,"")</f>
        <v/>
      </c>
      <c r="G69" s="2" t="str">
        <f>IF(AND(A69&gt;=$A$8,A69&lt;$A$9),$O$10*(A69-$A$9)^3+$P$10*(A69-$A$9)^2+$Q$10*(A69-$A$9)+$R$10,"")</f>
        <v/>
      </c>
      <c r="H69" s="35" t="str">
        <f>IF(AND(A69&gt;=$A$9,A69&lt;$A$10),$O$11*(A69-$A$10)^3+$P$11*(A69-$A$10)^2+$Q$11*(A69-$A$10)+$R$11,"")</f>
        <v/>
      </c>
      <c r="I69" s="33">
        <f>SUM(B69:H69)</f>
        <v>4.968763094530523</v>
      </c>
    </row>
    <row r="70" spans="1:9">
      <c r="A70" s="21">
        <v>12.7</v>
      </c>
      <c r="B70" s="27" t="str">
        <f>IF(AND(A70&gt;=$A$3,A70&lt;$A$4),$O$5*(A70-$A$4)^3+$P$5*(A70-$A$4)^2+$Q$5*(A70-$A$4)+$R$5,"")</f>
        <v/>
      </c>
      <c r="C70" s="28">
        <f>IF(AND(A70&gt;=$A$4,A70&lt;$A$5),$O$6*(A70-$A$5)^3+$P$6*(A70-$A$5)^2+$Q$6*(A70-$A$5)+$R$6,"")</f>
        <v>5</v>
      </c>
      <c r="D70" s="29" t="str">
        <f>IF(AND(A70&gt;=$A$5,A70&lt;$A$6),$O$7*(A70-$A$6)^3+$P$7*(A70-$A$6)^2+$Q$7*(A70-$A$6)+$R$7,"")</f>
        <v/>
      </c>
      <c r="E70" s="30" t="str">
        <f>IF(AND(A70&gt;=$A$6,A70&lt;$A$7),$O$8*(A70-$A$7)^3+$P$8*(A70-$A$7)^2+$Q$8*(A70-$A$7)+$R$8,"")</f>
        <v/>
      </c>
      <c r="F70" s="34" t="str">
        <f>IF(AND(A70&gt;=$A$7,A70&lt;$A$8),$O$9*(A70-$A$8)^3+$P$9*(A70-$A$8)^2+$Q$9*(A70-$A$8)+$R$9,"")</f>
        <v/>
      </c>
      <c r="G70" s="2" t="str">
        <f>IF(AND(A70&gt;=$A$8,A70&lt;$A$9),$O$10*(A70-$A$9)^3+$P$10*(A70-$A$9)^2+$Q$10*(A70-$A$9)+$R$10,"")</f>
        <v/>
      </c>
      <c r="H70" s="35" t="str">
        <f>IF(AND(A70&gt;=$A$9,A70&lt;$A$10),$O$11*(A70-$A$10)^3+$P$11*(A70-$A$10)^2+$Q$11*(A70-$A$10)+$R$11,"")</f>
        <v/>
      </c>
      <c r="I70" s="33">
        <f>SUM(B70:H70)</f>
        <v>5</v>
      </c>
    </row>
    <row r="71" spans="1:9">
      <c r="A71" s="21">
        <v>12.8</v>
      </c>
      <c r="B71" s="27" t="str">
        <f>IF(AND(A71&gt;=$A$3,A71&lt;$A$4),$O$5*(A71-$A$4)^3+$P$5*(A71-$A$4)^2+$Q$5*(A71-$A$4)+$R$5,"")</f>
        <v/>
      </c>
      <c r="C71" s="28">
        <f>IF(AND(A71&gt;=$A$4,A71&lt;$A$5),$O$6*(A71-$A$5)^3+$P$6*(A71-$A$5)^2+$Q$6*(A71-$A$5)+$R$6,"")</f>
        <v>5.0289536510955894</v>
      </c>
      <c r="D71" s="29" t="str">
        <f>IF(AND(A71&gt;=$A$5,A71&lt;$A$6),$O$7*(A71-$A$6)^3+$P$7*(A71-$A$6)^2+$Q$7*(A71-$A$6)+$R$7,"")</f>
        <v/>
      </c>
      <c r="E71" s="30" t="str">
        <f>IF(AND(A71&gt;=$A$6,A71&lt;$A$7),$O$8*(A71-$A$7)^3+$P$8*(A71-$A$7)^2+$Q$8*(A71-$A$7)+$R$8,"")</f>
        <v/>
      </c>
      <c r="F71" s="34" t="str">
        <f>IF(AND(A71&gt;=$A$7,A71&lt;$A$8),$O$9*(A71-$A$8)^3+$P$9*(A71-$A$8)^2+$Q$9*(A71-$A$8)+$R$9,"")</f>
        <v/>
      </c>
      <c r="G71" s="2" t="str">
        <f>IF(AND(A71&gt;=$A$8,A71&lt;$A$9),$O$10*(A71-$A$9)^3+$P$10*(A71-$A$9)^2+$Q$10*(A71-$A$9)+$R$10,"")</f>
        <v/>
      </c>
      <c r="H71" s="35" t="str">
        <f>IF(AND(A71&gt;=$A$9,A71&lt;$A$10),$O$11*(A71-$A$10)^3+$P$11*(A71-$A$10)^2+$Q$11*(A71-$A$10)+$R$11,"")</f>
        <v/>
      </c>
      <c r="I71" s="33">
        <f>SUM(B71:H71)</f>
        <v>5.0289536510955894</v>
      </c>
    </row>
    <row r="72" spans="1:9">
      <c r="A72" s="21">
        <v>12.9</v>
      </c>
      <c r="B72" s="27" t="str">
        <f>IF(AND(A72&gt;=$A$3,A72&lt;$A$4),$O$5*(A72-$A$4)^3+$P$5*(A72-$A$4)^2+$Q$5*(A72-$A$4)+$R$5,"")</f>
        <v/>
      </c>
      <c r="C72" s="28">
        <f>IF(AND(A72&gt;=$A$4,A72&lt;$A$5),$O$6*(A72-$A$5)^3+$P$6*(A72-$A$5)^2+$Q$6*(A72-$A$5)+$R$6,"")</f>
        <v>5.0555980726448073</v>
      </c>
      <c r="D72" s="29" t="str">
        <f>IF(AND(A72&gt;=$A$5,A72&lt;$A$6),$O$7*(A72-$A$6)^3+$P$7*(A72-$A$6)^2+$Q$7*(A72-$A$6)+$R$7,"")</f>
        <v/>
      </c>
      <c r="E72" s="30" t="str">
        <f>IF(AND(A72&gt;=$A$6,A72&lt;$A$7),$O$8*(A72-$A$7)^3+$P$8*(A72-$A$7)^2+$Q$8*(A72-$A$7)+$R$8,"")</f>
        <v/>
      </c>
      <c r="F72" s="34" t="str">
        <f>IF(AND(A72&gt;=$A$7,A72&lt;$A$8),$O$9*(A72-$A$8)^3+$P$9*(A72-$A$8)^2+$Q$9*(A72-$A$8)+$R$9,"")</f>
        <v/>
      </c>
      <c r="G72" s="2" t="str">
        <f>IF(AND(A72&gt;=$A$8,A72&lt;$A$9),$O$10*(A72-$A$9)^3+$P$10*(A72-$A$9)^2+$Q$10*(A72-$A$9)+$R$10,"")</f>
        <v/>
      </c>
      <c r="H72" s="35" t="str">
        <f>IF(AND(A72&gt;=$A$9,A72&lt;$A$10),$O$11*(A72-$A$10)^3+$P$11*(A72-$A$10)^2+$Q$11*(A72-$A$10)+$R$11,"")</f>
        <v/>
      </c>
      <c r="I72" s="33">
        <f>SUM(B72:H72)</f>
        <v>5.0555980726448073</v>
      </c>
    </row>
    <row r="73" spans="1:9">
      <c r="A73" s="21">
        <v>13</v>
      </c>
      <c r="B73" s="27" t="str">
        <f>IF(AND(A73&gt;=$A$3,A73&lt;$A$4),$O$5*(A73-$A$4)^3+$P$5*(A73-$A$4)^2+$Q$5*(A73-$A$4)+$R$5,"")</f>
        <v/>
      </c>
      <c r="C73" s="28">
        <f>IF(AND(A73&gt;=$A$4,A73&lt;$A$5),$O$6*(A73-$A$5)^3+$P$6*(A73-$A$5)^2+$Q$6*(A73-$A$5)+$R$6,"")</f>
        <v>5.0799197549026616</v>
      </c>
      <c r="D73" s="29" t="str">
        <f>IF(AND(A73&gt;=$A$5,A73&lt;$A$6),$O$7*(A73-$A$6)^3+$P$7*(A73-$A$6)^2+$Q$7*(A73-$A$6)+$R$7,"")</f>
        <v/>
      </c>
      <c r="E73" s="30" t="str">
        <f>IF(AND(A73&gt;=$A$6,A73&lt;$A$7),$O$8*(A73-$A$7)^3+$P$8*(A73-$A$7)^2+$Q$8*(A73-$A$7)+$R$8,"")</f>
        <v/>
      </c>
      <c r="F73" s="34" t="str">
        <f>IF(AND(A73&gt;=$A$7,A73&lt;$A$8),$O$9*(A73-$A$8)^3+$P$9*(A73-$A$8)^2+$Q$9*(A73-$A$8)+$R$9,"")</f>
        <v/>
      </c>
      <c r="G73" s="2" t="str">
        <f>IF(AND(A73&gt;=$A$8,A73&lt;$A$9),$O$10*(A73-$A$9)^3+$P$10*(A73-$A$9)^2+$Q$10*(A73-$A$9)+$R$10,"")</f>
        <v/>
      </c>
      <c r="H73" s="35" t="str">
        <f>IF(AND(A73&gt;=$A$9,A73&lt;$A$10),$O$11*(A73-$A$10)^3+$P$11*(A73-$A$10)^2+$Q$11*(A73-$A$10)+$R$11,"")</f>
        <v/>
      </c>
      <c r="I73" s="33">
        <f>SUM(B73:H73)</f>
        <v>5.0799197549026616</v>
      </c>
    </row>
    <row r="74" spans="1:9">
      <c r="A74" s="21">
        <v>13.1</v>
      </c>
      <c r="B74" s="27" t="str">
        <f>IF(AND(A74&gt;=$A$3,A74&lt;$A$4),$O$5*(A74-$A$4)^3+$P$5*(A74-$A$4)^2+$Q$5*(A74-$A$4)+$R$5,"")</f>
        <v/>
      </c>
      <c r="C74" s="28">
        <f>IF(AND(A74&gt;=$A$4,A74&lt;$A$5),$O$6*(A74-$A$5)^3+$P$6*(A74-$A$5)^2+$Q$6*(A74-$A$5)+$R$6,"")</f>
        <v>5.1019051881241628</v>
      </c>
      <c r="D74" s="29" t="str">
        <f>IF(AND(A74&gt;=$A$5,A74&lt;$A$6),$O$7*(A74-$A$6)^3+$P$7*(A74-$A$6)^2+$Q$7*(A74-$A$6)+$R$7,"")</f>
        <v/>
      </c>
      <c r="E74" s="30" t="str">
        <f>IF(AND(A74&gt;=$A$6,A74&lt;$A$7),$O$8*(A74-$A$7)^3+$P$8*(A74-$A$7)^2+$Q$8*(A74-$A$7)+$R$8,"")</f>
        <v/>
      </c>
      <c r="F74" s="34" t="str">
        <f>IF(AND(A74&gt;=$A$7,A74&lt;$A$8),$O$9*(A74-$A$8)^3+$P$9*(A74-$A$8)^2+$Q$9*(A74-$A$8)+$R$9,"")</f>
        <v/>
      </c>
      <c r="G74" s="2" t="str">
        <f>IF(AND(A74&gt;=$A$8,A74&lt;$A$9),$O$10*(A74-$A$9)^3+$P$10*(A74-$A$9)^2+$Q$10*(A74-$A$9)+$R$10,"")</f>
        <v/>
      </c>
      <c r="H74" s="35" t="str">
        <f>IF(AND(A74&gt;=$A$9,A74&lt;$A$10),$O$11*(A74-$A$10)^3+$P$11*(A74-$A$10)^2+$Q$11*(A74-$A$10)+$R$11,"")</f>
        <v/>
      </c>
      <c r="I74" s="33">
        <f>SUM(B74:H74)</f>
        <v>5.1019051881241628</v>
      </c>
    </row>
    <row r="75" spans="1:9">
      <c r="A75" s="21">
        <v>13.2</v>
      </c>
      <c r="B75" s="27" t="str">
        <f>IF(AND(A75&gt;=$A$3,A75&lt;$A$4),$O$5*(A75-$A$4)^3+$P$5*(A75-$A$4)^2+$Q$5*(A75-$A$4)+$R$5,"")</f>
        <v/>
      </c>
      <c r="C75" s="28">
        <f>IF(AND(A75&gt;=$A$4,A75&lt;$A$5),$O$6*(A75-$A$5)^3+$P$6*(A75-$A$5)^2+$Q$6*(A75-$A$5)+$R$6,"")</f>
        <v>5.1215408625643208</v>
      </c>
      <c r="D75" s="29" t="str">
        <f>IF(AND(A75&gt;=$A$5,A75&lt;$A$6),$O$7*(A75-$A$6)^3+$P$7*(A75-$A$6)^2+$Q$7*(A75-$A$6)+$R$7,"")</f>
        <v/>
      </c>
      <c r="E75" s="30" t="str">
        <f>IF(AND(A75&gt;=$A$6,A75&lt;$A$7),$O$8*(A75-$A$7)^3+$P$8*(A75-$A$7)^2+$Q$8*(A75-$A$7)+$R$8,"")</f>
        <v/>
      </c>
      <c r="F75" s="34" t="str">
        <f>IF(AND(A75&gt;=$A$7,A75&lt;$A$8),$O$9*(A75-$A$8)^3+$P$9*(A75-$A$8)^2+$Q$9*(A75-$A$8)+$R$9,"")</f>
        <v/>
      </c>
      <c r="G75" s="2" t="str">
        <f>IF(AND(A75&gt;=$A$8,A75&lt;$A$9),$O$10*(A75-$A$9)^3+$P$10*(A75-$A$9)^2+$Q$10*(A75-$A$9)+$R$10,"")</f>
        <v/>
      </c>
      <c r="H75" s="35" t="str">
        <f>IF(AND(A75&gt;=$A$9,A75&lt;$A$10),$O$11*(A75-$A$10)^3+$P$11*(A75-$A$10)^2+$Q$11*(A75-$A$10)+$R$11,"")</f>
        <v/>
      </c>
      <c r="I75" s="33">
        <f>SUM(B75:H75)</f>
        <v>5.1215408625643208</v>
      </c>
    </row>
    <row r="76" spans="1:9">
      <c r="A76" s="21">
        <v>13.3</v>
      </c>
      <c r="B76" s="27" t="str">
        <f>IF(AND(A76&gt;=$A$3,A76&lt;$A$4),$O$5*(A76-$A$4)^3+$P$5*(A76-$A$4)^2+$Q$5*(A76-$A$4)+$R$5,"")</f>
        <v/>
      </c>
      <c r="C76" s="28">
        <f>IF(AND(A76&gt;=$A$4,A76&lt;$A$5),$O$6*(A76-$A$5)^3+$P$6*(A76-$A$5)^2+$Q$6*(A76-$A$5)+$R$6,"")</f>
        <v>5.1388132684781453</v>
      </c>
      <c r="D76" s="29" t="str">
        <f>IF(AND(A76&gt;=$A$5,A76&lt;$A$6),$O$7*(A76-$A$6)^3+$P$7*(A76-$A$6)^2+$Q$7*(A76-$A$6)+$R$7,"")</f>
        <v/>
      </c>
      <c r="E76" s="30" t="str">
        <f>IF(AND(A76&gt;=$A$6,A76&lt;$A$7),$O$8*(A76-$A$7)^3+$P$8*(A76-$A$7)^2+$Q$8*(A76-$A$7)+$R$8,"")</f>
        <v/>
      </c>
      <c r="F76" s="34" t="str">
        <f>IF(AND(A76&gt;=$A$7,A76&lt;$A$8),$O$9*(A76-$A$8)^3+$P$9*(A76-$A$8)^2+$Q$9*(A76-$A$8)+$R$9,"")</f>
        <v/>
      </c>
      <c r="G76" s="2" t="str">
        <f>IF(AND(A76&gt;=$A$8,A76&lt;$A$9),$O$10*(A76-$A$9)^3+$P$10*(A76-$A$9)^2+$Q$10*(A76-$A$9)+$R$10,"")</f>
        <v/>
      </c>
      <c r="H76" s="35" t="str">
        <f>IF(AND(A76&gt;=$A$9,A76&lt;$A$10),$O$11*(A76-$A$10)^3+$P$11*(A76-$A$10)^2+$Q$11*(A76-$A$10)+$R$11,"")</f>
        <v/>
      </c>
      <c r="I76" s="33">
        <f>SUM(B76:H76)</f>
        <v>5.1388132684781453</v>
      </c>
    </row>
    <row r="77" spans="1:9">
      <c r="A77" s="21">
        <v>13.4</v>
      </c>
      <c r="B77" s="27" t="str">
        <f>IF(AND(A77&gt;=$A$3,A77&lt;$A$4),$O$5*(A77-$A$4)^3+$P$5*(A77-$A$4)^2+$Q$5*(A77-$A$4)+$R$5,"")</f>
        <v/>
      </c>
      <c r="C77" s="28">
        <f>IF(AND(A77&gt;=$A$4,A77&lt;$A$5),$O$6*(A77-$A$5)^3+$P$6*(A77-$A$5)^2+$Q$6*(A77-$A$5)+$R$6,"")</f>
        <v>5.1537088961206452</v>
      </c>
      <c r="D77" s="29" t="str">
        <f>IF(AND(A77&gt;=$A$5,A77&lt;$A$6),$O$7*(A77-$A$6)^3+$P$7*(A77-$A$6)^2+$Q$7*(A77-$A$6)+$R$7,"")</f>
        <v/>
      </c>
      <c r="E77" s="30" t="str">
        <f>IF(AND(A77&gt;=$A$6,A77&lt;$A$7),$O$8*(A77-$A$7)^3+$P$8*(A77-$A$7)^2+$Q$8*(A77-$A$7)+$R$8,"")</f>
        <v/>
      </c>
      <c r="F77" s="34" t="str">
        <f>IF(AND(A77&gt;=$A$7,A77&lt;$A$8),$O$9*(A77-$A$8)^3+$P$9*(A77-$A$8)^2+$Q$9*(A77-$A$8)+$R$9,"")</f>
        <v/>
      </c>
      <c r="G77" s="2" t="str">
        <f>IF(AND(A77&gt;=$A$8,A77&lt;$A$9),$O$10*(A77-$A$9)^3+$P$10*(A77-$A$9)^2+$Q$10*(A77-$A$9)+$R$10,"")</f>
        <v/>
      </c>
      <c r="H77" s="35" t="str">
        <f>IF(AND(A77&gt;=$A$9,A77&lt;$A$10),$O$11*(A77-$A$10)^3+$P$11*(A77-$A$10)^2+$Q$11*(A77-$A$10)+$R$11,"")</f>
        <v/>
      </c>
      <c r="I77" s="33">
        <f>SUM(B77:H77)</f>
        <v>5.1537088961206452</v>
      </c>
    </row>
    <row r="78" spans="1:9">
      <c r="A78" s="21">
        <v>13.5</v>
      </c>
      <c r="B78" s="27" t="str">
        <f>IF(AND(A78&gt;=$A$3,A78&lt;$A$4),$O$5*(A78-$A$4)^3+$P$5*(A78-$A$4)^2+$Q$5*(A78-$A$4)+$R$5,"")</f>
        <v/>
      </c>
      <c r="C78" s="28">
        <f>IF(AND(A78&gt;=$A$4,A78&lt;$A$5),$O$6*(A78-$A$5)^3+$P$6*(A78-$A$5)^2+$Q$6*(A78-$A$5)+$R$6,"")</f>
        <v>5.1662142357468293</v>
      </c>
      <c r="D78" s="29" t="str">
        <f>IF(AND(A78&gt;=$A$5,A78&lt;$A$6),$O$7*(A78-$A$6)^3+$P$7*(A78-$A$6)^2+$Q$7*(A78-$A$6)+$R$7,"")</f>
        <v/>
      </c>
      <c r="E78" s="30" t="str">
        <f>IF(AND(A78&gt;=$A$6,A78&lt;$A$7),$O$8*(A78-$A$7)^3+$P$8*(A78-$A$7)^2+$Q$8*(A78-$A$7)+$R$8,"")</f>
        <v/>
      </c>
      <c r="F78" s="34" t="str">
        <f>IF(AND(A78&gt;=$A$7,A78&lt;$A$8),$O$9*(A78-$A$8)^3+$P$9*(A78-$A$8)^2+$Q$9*(A78-$A$8)+$R$9,"")</f>
        <v/>
      </c>
      <c r="G78" s="2" t="str">
        <f>IF(AND(A78&gt;=$A$8,A78&lt;$A$9),$O$10*(A78-$A$9)^3+$P$10*(A78-$A$9)^2+$Q$10*(A78-$A$9)+$R$10,"")</f>
        <v/>
      </c>
      <c r="H78" s="35" t="str">
        <f>IF(AND(A78&gt;=$A$9,A78&lt;$A$10),$O$11*(A78-$A$10)^3+$P$11*(A78-$A$10)^2+$Q$11*(A78-$A$10)+$R$11,"")</f>
        <v/>
      </c>
      <c r="I78" s="33">
        <f>SUM(B78:H78)</f>
        <v>5.1662142357468293</v>
      </c>
    </row>
    <row r="79" spans="1:9">
      <c r="A79" s="21">
        <v>13.6</v>
      </c>
      <c r="B79" s="27" t="str">
        <f>IF(AND(A79&gt;=$A$3,A79&lt;$A$4),$O$5*(A79-$A$4)^3+$P$5*(A79-$A$4)^2+$Q$5*(A79-$A$4)+$R$5,"")</f>
        <v/>
      </c>
      <c r="C79" s="28">
        <f>IF(AND(A79&gt;=$A$4,A79&lt;$A$5),$O$6*(A79-$A$5)^3+$P$6*(A79-$A$5)^2+$Q$6*(A79-$A$5)+$R$6,"")</f>
        <v>5.176315777611709</v>
      </c>
      <c r="D79" s="29" t="str">
        <f>IF(AND(A79&gt;=$A$5,A79&lt;$A$6),$O$7*(A79-$A$6)^3+$P$7*(A79-$A$6)^2+$Q$7*(A79-$A$6)+$R$7,"")</f>
        <v/>
      </c>
      <c r="E79" s="30" t="str">
        <f>IF(AND(A79&gt;=$A$6,A79&lt;$A$7),$O$8*(A79-$A$7)^3+$P$8*(A79-$A$7)^2+$Q$8*(A79-$A$7)+$R$8,"")</f>
        <v/>
      </c>
      <c r="F79" s="34" t="str">
        <f>IF(AND(A79&gt;=$A$7,A79&lt;$A$8),$O$9*(A79-$A$8)^3+$P$9*(A79-$A$8)^2+$Q$9*(A79-$A$8)+$R$9,"")</f>
        <v/>
      </c>
      <c r="G79" s="2" t="str">
        <f>IF(AND(A79&gt;=$A$8,A79&lt;$A$9),$O$10*(A79-$A$9)^3+$P$10*(A79-$A$9)^2+$Q$10*(A79-$A$9)+$R$10,"")</f>
        <v/>
      </c>
      <c r="H79" s="35" t="str">
        <f>IF(AND(A79&gt;=$A$9,A79&lt;$A$10),$O$11*(A79-$A$10)^3+$P$11*(A79-$A$10)^2+$Q$11*(A79-$A$10)+$R$11,"")</f>
        <v/>
      </c>
      <c r="I79" s="33">
        <f>SUM(B79:H79)</f>
        <v>5.176315777611709</v>
      </c>
    </row>
    <row r="80" spans="1:9">
      <c r="A80" s="21">
        <v>13.7</v>
      </c>
      <c r="B80" s="27" t="str">
        <f>IF(AND(A80&gt;=$A$3,A80&lt;$A$4),$O$5*(A80-$A$4)^3+$P$5*(A80-$A$4)^2+$Q$5*(A80-$A$4)+$R$5,"")</f>
        <v/>
      </c>
      <c r="C80" s="28">
        <f>IF(AND(A80&gt;=$A$4,A80&lt;$A$5),$O$6*(A80-$A$5)^3+$P$6*(A80-$A$5)^2+$Q$6*(A80-$A$5)+$R$6,"")</f>
        <v>5.1840000119702916</v>
      </c>
      <c r="D80" s="29" t="str">
        <f>IF(AND(A80&gt;=$A$5,A80&lt;$A$6),$O$7*(A80-$A$6)^3+$P$7*(A80-$A$6)^2+$Q$7*(A80-$A$6)+$R$7,"")</f>
        <v/>
      </c>
      <c r="E80" s="30" t="str">
        <f>IF(AND(A80&gt;=$A$6,A80&lt;$A$7),$O$8*(A80-$A$7)^3+$P$8*(A80-$A$7)^2+$Q$8*(A80-$A$7)+$R$8,"")</f>
        <v/>
      </c>
      <c r="F80" s="34" t="str">
        <f>IF(AND(A80&gt;=$A$7,A80&lt;$A$8),$O$9*(A80-$A$8)^3+$P$9*(A80-$A$8)^2+$Q$9*(A80-$A$8)+$R$9,"")</f>
        <v/>
      </c>
      <c r="G80" s="2" t="str">
        <f>IF(AND(A80&gt;=$A$8,A80&lt;$A$9),$O$10*(A80-$A$9)^3+$P$10*(A80-$A$9)^2+$Q$10*(A80-$A$9)+$R$10,"")</f>
        <v/>
      </c>
      <c r="H80" s="35" t="str">
        <f>IF(AND(A80&gt;=$A$9,A80&lt;$A$10),$O$11*(A80-$A$10)^3+$P$11*(A80-$A$10)^2+$Q$11*(A80-$A$10)+$R$11,"")</f>
        <v/>
      </c>
      <c r="I80" s="33">
        <f>SUM(B80:H80)</f>
        <v>5.1840000119702916</v>
      </c>
    </row>
    <row r="81" spans="1:9">
      <c r="A81" s="21">
        <v>13.8</v>
      </c>
      <c r="B81" s="27" t="str">
        <f>IF(AND(A81&gt;=$A$3,A81&lt;$A$4),$O$5*(A81-$A$4)^3+$P$5*(A81-$A$4)^2+$Q$5*(A81-$A$4)+$R$5,"")</f>
        <v/>
      </c>
      <c r="C81" s="28">
        <f>IF(AND(A81&gt;=$A$4,A81&lt;$A$5),$O$6*(A81-$A$5)^3+$P$6*(A81-$A$5)^2+$Q$6*(A81-$A$5)+$R$6,"")</f>
        <v>5.1892534290775885</v>
      </c>
      <c r="D81" s="29" t="str">
        <f>IF(AND(A81&gt;=$A$5,A81&lt;$A$6),$O$7*(A81-$A$6)^3+$P$7*(A81-$A$6)^2+$Q$7*(A81-$A$6)+$R$7,"")</f>
        <v/>
      </c>
      <c r="E81" s="30" t="str">
        <f>IF(AND(A81&gt;=$A$6,A81&lt;$A$7),$O$8*(A81-$A$7)^3+$P$8*(A81-$A$7)^2+$Q$8*(A81-$A$7)+$R$8,"")</f>
        <v/>
      </c>
      <c r="F81" s="34" t="str">
        <f>IF(AND(A81&gt;=$A$7,A81&lt;$A$8),$O$9*(A81-$A$8)^3+$P$9*(A81-$A$8)^2+$Q$9*(A81-$A$8)+$R$9,"")</f>
        <v/>
      </c>
      <c r="G81" s="2" t="str">
        <f>IF(AND(A81&gt;=$A$8,A81&lt;$A$9),$O$10*(A81-$A$9)^3+$P$10*(A81-$A$9)^2+$Q$10*(A81-$A$9)+$R$10,"")</f>
        <v/>
      </c>
      <c r="H81" s="35" t="str">
        <f>IF(AND(A81&gt;=$A$9,A81&lt;$A$10),$O$11*(A81-$A$10)^3+$P$11*(A81-$A$10)^2+$Q$11*(A81-$A$10)+$R$11,"")</f>
        <v/>
      </c>
      <c r="I81" s="33">
        <f>SUM(B81:H81)</f>
        <v>5.1892534290775885</v>
      </c>
    </row>
    <row r="82" spans="1:9">
      <c r="A82" s="21">
        <v>13.9</v>
      </c>
      <c r="B82" s="27" t="str">
        <f>IF(AND(A82&gt;=$A$3,A82&lt;$A$4),$O$5*(A82-$A$4)^3+$P$5*(A82-$A$4)^2+$Q$5*(A82-$A$4)+$R$5,"")</f>
        <v/>
      </c>
      <c r="C82" s="28">
        <f>IF(AND(A82&gt;=$A$4,A82&lt;$A$5),$O$6*(A82-$A$5)^3+$P$6*(A82-$A$5)^2+$Q$6*(A82-$A$5)+$R$6,"")</f>
        <v>5.1920625191886085</v>
      </c>
      <c r="D82" s="29" t="str">
        <f>IF(AND(A82&gt;=$A$5,A82&lt;$A$6),$O$7*(A82-$A$6)^3+$P$7*(A82-$A$6)^2+$Q$7*(A82-$A$6)+$R$7,"")</f>
        <v/>
      </c>
      <c r="E82" s="30" t="str">
        <f>IF(AND(A82&gt;=$A$6,A82&lt;$A$7),$O$8*(A82-$A$7)^3+$P$8*(A82-$A$7)^2+$Q$8*(A82-$A$7)+$R$8,"")</f>
        <v/>
      </c>
      <c r="F82" s="34" t="str">
        <f>IF(AND(A82&gt;=$A$7,A82&lt;$A$8),$O$9*(A82-$A$8)^3+$P$9*(A82-$A$8)^2+$Q$9*(A82-$A$8)+$R$9,"")</f>
        <v/>
      </c>
      <c r="G82" s="2" t="str">
        <f>IF(AND(A82&gt;=$A$8,A82&lt;$A$9),$O$10*(A82-$A$9)^3+$P$10*(A82-$A$9)^2+$Q$10*(A82-$A$9)+$R$10,"")</f>
        <v/>
      </c>
      <c r="H82" s="35" t="str">
        <f>IF(AND(A82&gt;=$A$9,A82&lt;$A$10),$O$11*(A82-$A$10)^3+$P$11*(A82-$A$10)^2+$Q$11*(A82-$A$10)+$R$11,"")</f>
        <v/>
      </c>
      <c r="I82" s="33">
        <f>SUM(B82:H82)</f>
        <v>5.1920625191886085</v>
      </c>
    </row>
    <row r="83" spans="1:9">
      <c r="A83" s="21">
        <v>14</v>
      </c>
      <c r="B83" s="27" t="str">
        <f>IF(AND(A83&gt;=$A$3,A83&lt;$A$4),$O$5*(A83-$A$4)^3+$P$5*(A83-$A$4)^2+$Q$5*(A83-$A$4)+$R$5,"")</f>
        <v/>
      </c>
      <c r="C83" s="28">
        <f>IF(AND(A83&gt;=$A$4,A83&lt;$A$5),$O$6*(A83-$A$5)^3+$P$6*(A83-$A$5)^2+$Q$6*(A83-$A$5)+$R$6,"")</f>
        <v>5.1924137725583615</v>
      </c>
      <c r="D83" s="29" t="str">
        <f>IF(AND(A83&gt;=$A$5,A83&lt;$A$6),$O$7*(A83-$A$6)^3+$P$7*(A83-$A$6)^2+$Q$7*(A83-$A$6)+$R$7,"")</f>
        <v/>
      </c>
      <c r="E83" s="30" t="str">
        <f>IF(AND(A83&gt;=$A$6,A83&lt;$A$7),$O$8*(A83-$A$7)^3+$P$8*(A83-$A$7)^2+$Q$8*(A83-$A$7)+$R$8,"")</f>
        <v/>
      </c>
      <c r="F83" s="34" t="str">
        <f>IF(AND(A83&gt;=$A$7,A83&lt;$A$8),$O$9*(A83-$A$8)^3+$P$9*(A83-$A$8)^2+$Q$9*(A83-$A$8)+$R$9,"")</f>
        <v/>
      </c>
      <c r="G83" s="2" t="str">
        <f>IF(AND(A83&gt;=$A$8,A83&lt;$A$9),$O$10*(A83-$A$9)^3+$P$10*(A83-$A$9)^2+$Q$10*(A83-$A$9)+$R$10,"")</f>
        <v/>
      </c>
      <c r="H83" s="35" t="str">
        <f>IF(AND(A83&gt;=$A$9,A83&lt;$A$10),$O$11*(A83-$A$10)^3+$P$11*(A83-$A$10)^2+$Q$11*(A83-$A$10)+$R$11,"")</f>
        <v/>
      </c>
      <c r="I83" s="33">
        <f>SUM(B83:H83)</f>
        <v>5.1924137725583615</v>
      </c>
    </row>
    <row r="84" spans="1:9">
      <c r="A84" s="21">
        <v>14.1</v>
      </c>
      <c r="B84" s="27" t="str">
        <f>IF(AND(A84&gt;=$A$3,A84&lt;$A$4),$O$5*(A84-$A$4)^3+$P$5*(A84-$A$4)^2+$Q$5*(A84-$A$4)+$R$5,"")</f>
        <v/>
      </c>
      <c r="C84" s="28">
        <f>IF(AND(A84&gt;=$A$4,A84&lt;$A$5),$O$6*(A84-$A$5)^3+$P$6*(A84-$A$5)^2+$Q$6*(A84-$A$5)+$R$6,"")</f>
        <v>5.1902936794418562</v>
      </c>
      <c r="D84" s="29" t="str">
        <f>IF(AND(A84&gt;=$A$5,A84&lt;$A$6),$O$7*(A84-$A$6)^3+$P$7*(A84-$A$6)^2+$Q$7*(A84-$A$6)+$R$7,"")</f>
        <v/>
      </c>
      <c r="E84" s="30" t="str">
        <f>IF(AND(A84&gt;=$A$6,A84&lt;$A$7),$O$8*(A84-$A$7)^3+$P$8*(A84-$A$7)^2+$Q$8*(A84-$A$7)+$R$8,"")</f>
        <v/>
      </c>
      <c r="F84" s="34" t="str">
        <f>IF(AND(A84&gt;=$A$7,A84&lt;$A$8),$O$9*(A84-$A$8)^3+$P$9*(A84-$A$8)^2+$Q$9*(A84-$A$8)+$R$9,"")</f>
        <v/>
      </c>
      <c r="G84" s="2" t="str">
        <f>IF(AND(A84&gt;=$A$8,A84&lt;$A$9),$O$10*(A84-$A$9)^3+$P$10*(A84-$A$9)^2+$Q$10*(A84-$A$9)+$R$10,"")</f>
        <v/>
      </c>
      <c r="H84" s="35" t="str">
        <f>IF(AND(A84&gt;=$A$9,A84&lt;$A$10),$O$11*(A84-$A$10)^3+$P$11*(A84-$A$10)^2+$Q$11*(A84-$A$10)+$R$11,"")</f>
        <v/>
      </c>
      <c r="I84" s="33">
        <f>SUM(B84:H84)</f>
        <v>5.1902936794418562</v>
      </c>
    </row>
    <row r="85" spans="1:9">
      <c r="A85" s="21">
        <v>14.2</v>
      </c>
      <c r="B85" s="27" t="str">
        <f>IF(AND(A85&gt;=$A$3,A85&lt;$A$4),$O$5*(A85-$A$4)^3+$P$5*(A85-$A$4)^2+$Q$5*(A85-$A$4)+$R$5,"")</f>
        <v/>
      </c>
      <c r="C85" s="28">
        <f>IF(AND(A85&gt;=$A$4,A85&lt;$A$5),$O$6*(A85-$A$5)^3+$P$6*(A85-$A$5)^2+$Q$6*(A85-$A$5)+$R$6,"")</f>
        <v>5.1856887300941024</v>
      </c>
      <c r="D85" s="29" t="str">
        <f>IF(AND(A85&gt;=$A$5,A85&lt;$A$6),$O$7*(A85-$A$6)^3+$P$7*(A85-$A$6)^2+$Q$7*(A85-$A$6)+$R$7,"")</f>
        <v/>
      </c>
      <c r="E85" s="30" t="str">
        <f>IF(AND(A85&gt;=$A$6,A85&lt;$A$7),$O$8*(A85-$A$7)^3+$P$8*(A85-$A$7)^2+$Q$8*(A85-$A$7)+$R$8,"")</f>
        <v/>
      </c>
      <c r="F85" s="34" t="str">
        <f>IF(AND(A85&gt;=$A$7,A85&lt;$A$8),$O$9*(A85-$A$8)^3+$P$9*(A85-$A$8)^2+$Q$9*(A85-$A$8)+$R$9,"")</f>
        <v/>
      </c>
      <c r="G85" s="2" t="str">
        <f>IF(AND(A85&gt;=$A$8,A85&lt;$A$9),$O$10*(A85-$A$9)^3+$P$10*(A85-$A$9)^2+$Q$10*(A85-$A$9)+$R$10,"")</f>
        <v/>
      </c>
      <c r="H85" s="35" t="str">
        <f>IF(AND(A85&gt;=$A$9,A85&lt;$A$10),$O$11*(A85-$A$10)^3+$P$11*(A85-$A$10)^2+$Q$11*(A85-$A$10)+$R$11,"")</f>
        <v/>
      </c>
      <c r="I85" s="33">
        <f>SUM(B85:H85)</f>
        <v>5.1856887300941024</v>
      </c>
    </row>
    <row r="86" spans="1:9">
      <c r="A86" s="21">
        <v>14.3</v>
      </c>
      <c r="B86" s="27" t="str">
        <f>IF(AND(A86&gt;=$A$3,A86&lt;$A$4),$O$5*(A86-$A$4)^3+$P$5*(A86-$A$4)^2+$Q$5*(A86-$A$4)+$R$5,"")</f>
        <v/>
      </c>
      <c r="C86" s="28">
        <f>IF(AND(A86&gt;=$A$4,A86&lt;$A$5),$O$6*(A86-$A$5)^3+$P$6*(A86-$A$5)^2+$Q$6*(A86-$A$5)+$R$6,"")</f>
        <v>5.1785854147701098</v>
      </c>
      <c r="D86" s="29" t="str">
        <f>IF(AND(A86&gt;=$A$5,A86&lt;$A$6),$O$7*(A86-$A$6)^3+$P$7*(A86-$A$6)^2+$Q$7*(A86-$A$6)+$R$7,"")</f>
        <v/>
      </c>
      <c r="E86" s="30" t="str">
        <f>IF(AND(A86&gt;=$A$6,A86&lt;$A$7),$O$8*(A86-$A$7)^3+$P$8*(A86-$A$7)^2+$Q$8*(A86-$A$7)+$R$8,"")</f>
        <v/>
      </c>
      <c r="F86" s="34" t="str">
        <f>IF(AND(A86&gt;=$A$7,A86&lt;$A$8),$O$9*(A86-$A$8)^3+$P$9*(A86-$A$8)^2+$Q$9*(A86-$A$8)+$R$9,"")</f>
        <v/>
      </c>
      <c r="G86" s="2" t="str">
        <f>IF(AND(A86&gt;=$A$8,A86&lt;$A$9),$O$10*(A86-$A$9)^3+$P$10*(A86-$A$9)^2+$Q$10*(A86-$A$9)+$R$10,"")</f>
        <v/>
      </c>
      <c r="H86" s="35" t="str">
        <f>IF(AND(A86&gt;=$A$9,A86&lt;$A$10),$O$11*(A86-$A$10)^3+$P$11*(A86-$A$10)^2+$Q$11*(A86-$A$10)+$R$11,"")</f>
        <v/>
      </c>
      <c r="I86" s="33">
        <f>SUM(B86:H86)</f>
        <v>5.1785854147701098</v>
      </c>
    </row>
    <row r="87" spans="1:9">
      <c r="A87" s="21">
        <v>14.4</v>
      </c>
      <c r="B87" s="27" t="str">
        <f>IF(AND(A87&gt;=$A$3,A87&lt;$A$4),$O$5*(A87-$A$4)^3+$P$5*(A87-$A$4)^2+$Q$5*(A87-$A$4)+$R$5,"")</f>
        <v/>
      </c>
      <c r="C87" s="28">
        <f>IF(AND(A87&gt;=$A$4,A87&lt;$A$5),$O$6*(A87-$A$5)^3+$P$6*(A87-$A$5)^2+$Q$6*(A87-$A$5)+$R$6,"")</f>
        <v>5.1689702237248873</v>
      </c>
      <c r="D87" s="29" t="str">
        <f>IF(AND(A87&gt;=$A$5,A87&lt;$A$6),$O$7*(A87-$A$6)^3+$P$7*(A87-$A$6)^2+$Q$7*(A87-$A$6)+$R$7,"")</f>
        <v/>
      </c>
      <c r="E87" s="30" t="str">
        <f>IF(AND(A87&gt;=$A$6,A87&lt;$A$7),$O$8*(A87-$A$7)^3+$P$8*(A87-$A$7)^2+$Q$8*(A87-$A$7)+$R$8,"")</f>
        <v/>
      </c>
      <c r="F87" s="34" t="str">
        <f>IF(AND(A87&gt;=$A$7,A87&lt;$A$8),$O$9*(A87-$A$8)^3+$P$9*(A87-$A$8)^2+$Q$9*(A87-$A$8)+$R$9,"")</f>
        <v/>
      </c>
      <c r="G87" s="2" t="str">
        <f>IF(AND(A87&gt;=$A$8,A87&lt;$A$9),$O$10*(A87-$A$9)^3+$P$10*(A87-$A$9)^2+$Q$10*(A87-$A$9)+$R$10,"")</f>
        <v/>
      </c>
      <c r="H87" s="35" t="str">
        <f>IF(AND(A87&gt;=$A$9,A87&lt;$A$10),$O$11*(A87-$A$10)^3+$P$11*(A87-$A$10)^2+$Q$11*(A87-$A$10)+$R$11,"")</f>
        <v/>
      </c>
      <c r="I87" s="33">
        <f>SUM(B87:H87)</f>
        <v>5.1689702237248873</v>
      </c>
    </row>
    <row r="88" spans="1:9">
      <c r="A88" s="21">
        <v>14.5</v>
      </c>
      <c r="B88" s="27" t="str">
        <f>IF(AND(A88&gt;=$A$3,A88&lt;$A$4),$O$5*(A88-$A$4)^3+$P$5*(A88-$A$4)^2+$Q$5*(A88-$A$4)+$R$5,"")</f>
        <v/>
      </c>
      <c r="C88" s="28">
        <f>IF(AND(A88&gt;=$A$4,A88&lt;$A$5),$O$6*(A88-$A$5)^3+$P$6*(A88-$A$5)^2+$Q$6*(A88-$A$5)+$R$6,"")</f>
        <v>5.1568296472134456</v>
      </c>
      <c r="D88" s="29" t="str">
        <f>IF(AND(A88&gt;=$A$5,A88&lt;$A$6),$O$7*(A88-$A$6)^3+$P$7*(A88-$A$6)^2+$Q$7*(A88-$A$6)+$R$7,"")</f>
        <v/>
      </c>
      <c r="E88" s="30" t="str">
        <f>IF(AND(A88&gt;=$A$6,A88&lt;$A$7),$O$8*(A88-$A$7)^3+$P$8*(A88-$A$7)^2+$Q$8*(A88-$A$7)+$R$8,"")</f>
        <v/>
      </c>
      <c r="F88" s="34" t="str">
        <f>IF(AND(A88&gt;=$A$7,A88&lt;$A$8),$O$9*(A88-$A$8)^3+$P$9*(A88-$A$8)^2+$Q$9*(A88-$A$8)+$R$9,"")</f>
        <v/>
      </c>
      <c r="G88" s="2" t="str">
        <f>IF(AND(A88&gt;=$A$8,A88&lt;$A$9),$O$10*(A88-$A$9)^3+$P$10*(A88-$A$9)^2+$Q$10*(A88-$A$9)+$R$10,"")</f>
        <v/>
      </c>
      <c r="H88" s="35" t="str">
        <f>IF(AND(A88&gt;=$A$9,A88&lt;$A$10),$O$11*(A88-$A$10)^3+$P$11*(A88-$A$10)^2+$Q$11*(A88-$A$10)+$R$11,"")</f>
        <v/>
      </c>
      <c r="I88" s="33">
        <f>SUM(B88:H88)</f>
        <v>5.1568296472134456</v>
      </c>
    </row>
    <row r="89" spans="1:9">
      <c r="A89" s="21">
        <v>14.6</v>
      </c>
      <c r="B89" s="27" t="str">
        <f>IF(AND(A89&gt;=$A$3,A89&lt;$A$4),$O$5*(A89-$A$4)^3+$P$5*(A89-$A$4)^2+$Q$5*(A89-$A$4)+$R$5,"")</f>
        <v/>
      </c>
      <c r="C89" s="28">
        <f>IF(AND(A89&gt;=$A$4,A89&lt;$A$5),$O$6*(A89-$A$5)^3+$P$6*(A89-$A$5)^2+$Q$6*(A89-$A$5)+$R$6,"")</f>
        <v>5.1421501754907943</v>
      </c>
      <c r="D89" s="29" t="str">
        <f>IF(AND(A89&gt;=$A$5,A89&lt;$A$6),$O$7*(A89-$A$6)^3+$P$7*(A89-$A$6)^2+$Q$7*(A89-$A$6)+$R$7,"")</f>
        <v/>
      </c>
      <c r="E89" s="30" t="str">
        <f>IF(AND(A89&gt;=$A$6,A89&lt;$A$7),$O$8*(A89-$A$7)^3+$P$8*(A89-$A$7)^2+$Q$8*(A89-$A$7)+$R$8,"")</f>
        <v/>
      </c>
      <c r="F89" s="34" t="str">
        <f>IF(AND(A89&gt;=$A$7,A89&lt;$A$8),$O$9*(A89-$A$8)^3+$P$9*(A89-$A$8)^2+$Q$9*(A89-$A$8)+$R$9,"")</f>
        <v/>
      </c>
      <c r="G89" s="2" t="str">
        <f>IF(AND(A89&gt;=$A$8,A89&lt;$A$9),$O$10*(A89-$A$9)^3+$P$10*(A89-$A$9)^2+$Q$10*(A89-$A$9)+$R$10,"")</f>
        <v/>
      </c>
      <c r="H89" s="35" t="str">
        <f>IF(AND(A89&gt;=$A$9,A89&lt;$A$10),$O$11*(A89-$A$10)^3+$P$11*(A89-$A$10)^2+$Q$11*(A89-$A$10)+$R$11,"")</f>
        <v/>
      </c>
      <c r="I89" s="33">
        <f>SUM(B89:H89)</f>
        <v>5.1421501754907943</v>
      </c>
    </row>
    <row r="90" spans="1:9">
      <c r="A90" s="21">
        <v>14.7</v>
      </c>
      <c r="B90" s="27" t="str">
        <f>IF(AND(A90&gt;=$A$3,A90&lt;$A$4),$O$5*(A90-$A$4)^3+$P$5*(A90-$A$4)^2+$Q$5*(A90-$A$4)+$R$5,"")</f>
        <v/>
      </c>
      <c r="C90" s="28">
        <f>IF(AND(A90&gt;=$A$4,A90&lt;$A$5),$O$6*(A90-$A$5)^3+$P$6*(A90-$A$5)^2+$Q$6*(A90-$A$5)+$R$6,"")</f>
        <v>5.1249182988119415</v>
      </c>
      <c r="D90" s="29" t="str">
        <f>IF(AND(A90&gt;=$A$5,A90&lt;$A$6),$O$7*(A90-$A$6)^3+$P$7*(A90-$A$6)^2+$Q$7*(A90-$A$6)+$R$7,"")</f>
        <v/>
      </c>
      <c r="E90" s="30" t="str">
        <f>IF(AND(A90&gt;=$A$6,A90&lt;$A$7),$O$8*(A90-$A$7)^3+$P$8*(A90-$A$7)^2+$Q$8*(A90-$A$7)+$R$8,"")</f>
        <v/>
      </c>
      <c r="F90" s="34" t="str">
        <f>IF(AND(A90&gt;=$A$7,A90&lt;$A$8),$O$9*(A90-$A$8)^3+$P$9*(A90-$A$8)^2+$Q$9*(A90-$A$8)+$R$9,"")</f>
        <v/>
      </c>
      <c r="G90" s="2" t="str">
        <f>IF(AND(A90&gt;=$A$8,A90&lt;$A$9),$O$10*(A90-$A$9)^3+$P$10*(A90-$A$9)^2+$Q$10*(A90-$A$9)+$R$10,"")</f>
        <v/>
      </c>
      <c r="H90" s="35" t="str">
        <f>IF(AND(A90&gt;=$A$9,A90&lt;$A$10),$O$11*(A90-$A$10)^3+$P$11*(A90-$A$10)^2+$Q$11*(A90-$A$10)+$R$11,"")</f>
        <v/>
      </c>
      <c r="I90" s="33">
        <f>SUM(B90:H90)</f>
        <v>5.1249182988119415</v>
      </c>
    </row>
    <row r="91" spans="1:9">
      <c r="A91" s="21">
        <v>14.8</v>
      </c>
      <c r="B91" s="27" t="str">
        <f t="shared" ref="B91:B138" si="0">IF(AND(A91&gt;=$A$3,A91&lt;$A$4),$O$5*(A91-$A$4)^3+$P$5*(A91-$A$4)^2+$Q$5*(A91-$A$4)+$R$5,"")</f>
        <v/>
      </c>
      <c r="C91" s="28">
        <f t="shared" ref="C91:C138" si="1">IF(AND(A91&gt;=$A$4,A91&lt;$A$5),$O$6*(A91-$A$5)^3+$P$6*(A91-$A$5)^2+$Q$6*(A91-$A$5)+$R$6,"")</f>
        <v>5.1051205074318977</v>
      </c>
      <c r="D91" s="29" t="str">
        <f t="shared" ref="D91:D138" si="2">IF(AND(A91&gt;=$A$5,A91&lt;$A$6),$O$7*(A91-$A$6)^3+$P$7*(A91-$A$6)^2+$Q$7*(A91-$A$6)+$R$7,"")</f>
        <v/>
      </c>
      <c r="E91" s="30" t="str">
        <f t="shared" ref="E91:E138" si="3">IF(AND(A91&gt;=$A$6,A91&lt;$A$7),$O$8*(A91-$A$7)^3+$P$8*(A91-$A$7)^2+$Q$8*(A91-$A$7)+$R$8,"")</f>
        <v/>
      </c>
      <c r="F91" s="34" t="str">
        <f t="shared" ref="F91:F138" si="4">IF(AND(A91&gt;=$A$7,A91&lt;$A$8),$O$9*(A91-$A$8)^3+$P$9*(A91-$A$8)^2+$Q$9*(A91-$A$8)+$R$9,"")</f>
        <v/>
      </c>
      <c r="G91" s="2" t="str">
        <f t="shared" ref="G91:G138" si="5">IF(AND(A91&gt;=$A$8,A91&lt;$A$9),$O$10*(A91-$A$9)^3+$P$10*(A91-$A$9)^2+$Q$10*(A91-$A$9)+$R$10,"")</f>
        <v/>
      </c>
      <c r="H91" s="35" t="str">
        <f t="shared" ref="H91:H138" si="6">IF(AND(A91&gt;=$A$9,A91&lt;$A$10),$O$11*(A91-$A$10)^3+$P$11*(A91-$A$10)^2+$Q$11*(A91-$A$10)+$R$11,"")</f>
        <v/>
      </c>
      <c r="I91" s="33">
        <f t="shared" ref="I91:J138" si="7">SUM(B91:H91)</f>
        <v>5.1051205074318977</v>
      </c>
    </row>
    <row r="92" spans="1:9">
      <c r="A92" s="21">
        <v>14.9</v>
      </c>
      <c r="B92" s="27" t="str">
        <f t="shared" si="0"/>
        <v/>
      </c>
      <c r="C92" s="28">
        <f t="shared" si="1"/>
        <v>5.0827432916056718</v>
      </c>
      <c r="D92" s="29" t="str">
        <f t="shared" si="2"/>
        <v/>
      </c>
      <c r="E92" s="30" t="str">
        <f t="shared" si="3"/>
        <v/>
      </c>
      <c r="F92" s="34" t="str">
        <f t="shared" si="4"/>
        <v/>
      </c>
      <c r="G92" s="2" t="str">
        <f t="shared" si="5"/>
        <v/>
      </c>
      <c r="H92" s="35" t="str">
        <f t="shared" si="6"/>
        <v/>
      </c>
      <c r="I92" s="33">
        <f t="shared" si="7"/>
        <v>5.0827432916056718</v>
      </c>
    </row>
    <row r="93" spans="1:9">
      <c r="A93" s="21">
        <v>15</v>
      </c>
      <c r="B93" s="27" t="str">
        <f t="shared" si="0"/>
        <v/>
      </c>
      <c r="C93" s="28">
        <f t="shared" si="1"/>
        <v>5.0577731415882736</v>
      </c>
      <c r="D93" s="29" t="str">
        <f t="shared" si="2"/>
        <v/>
      </c>
      <c r="E93" s="30" t="str">
        <f t="shared" si="3"/>
        <v/>
      </c>
      <c r="F93" s="34" t="str">
        <f t="shared" si="4"/>
        <v/>
      </c>
      <c r="G93" s="2" t="str">
        <f t="shared" si="5"/>
        <v/>
      </c>
      <c r="H93" s="35" t="str">
        <f t="shared" si="6"/>
        <v/>
      </c>
      <c r="I93" s="33">
        <f t="shared" si="7"/>
        <v>5.0577731415882736</v>
      </c>
    </row>
    <row r="94" spans="1:9">
      <c r="A94" s="21">
        <v>15.1</v>
      </c>
      <c r="B94" s="27" t="str">
        <f t="shared" si="0"/>
        <v/>
      </c>
      <c r="C94" s="28">
        <f t="shared" si="1"/>
        <v>5.0301965476347137</v>
      </c>
      <c r="D94" s="29" t="str">
        <f t="shared" si="2"/>
        <v/>
      </c>
      <c r="E94" s="30" t="str">
        <f t="shared" si="3"/>
        <v/>
      </c>
      <c r="F94" s="34" t="str">
        <f t="shared" si="4"/>
        <v/>
      </c>
      <c r="G94" s="2" t="str">
        <f t="shared" si="5"/>
        <v/>
      </c>
      <c r="H94" s="35" t="str">
        <f t="shared" si="6"/>
        <v/>
      </c>
      <c r="I94" s="33">
        <f t="shared" si="7"/>
        <v>5.0301965476347137</v>
      </c>
    </row>
    <row r="95" spans="1:9">
      <c r="A95" s="21">
        <v>15.2</v>
      </c>
      <c r="B95" s="27" t="str">
        <f t="shared" si="0"/>
        <v/>
      </c>
      <c r="C95" s="28" t="str">
        <f t="shared" si="1"/>
        <v/>
      </c>
      <c r="D95" s="29">
        <f t="shared" si="2"/>
        <v>5</v>
      </c>
      <c r="E95" s="30" t="str">
        <f t="shared" si="3"/>
        <v/>
      </c>
      <c r="F95" s="34" t="str">
        <f t="shared" si="4"/>
        <v/>
      </c>
      <c r="G95" s="2" t="str">
        <f t="shared" si="5"/>
        <v/>
      </c>
      <c r="H95" s="35" t="str">
        <f t="shared" si="6"/>
        <v/>
      </c>
      <c r="I95" s="33">
        <f t="shared" si="7"/>
        <v>5</v>
      </c>
    </row>
    <row r="96" spans="1:9">
      <c r="A96" s="21">
        <v>15.3</v>
      </c>
      <c r="B96" s="27" t="str">
        <f t="shared" si="0"/>
        <v/>
      </c>
      <c r="C96" s="28" t="str">
        <f t="shared" si="1"/>
        <v/>
      </c>
      <c r="D96" s="29">
        <f t="shared" si="2"/>
        <v>4.9671684567545045</v>
      </c>
      <c r="E96" s="30" t="str">
        <f t="shared" si="3"/>
        <v/>
      </c>
      <c r="F96" s="34" t="str">
        <f t="shared" si="4"/>
        <v/>
      </c>
      <c r="G96" s="2" t="str">
        <f t="shared" si="5"/>
        <v/>
      </c>
      <c r="H96" s="35" t="str">
        <f t="shared" si="6"/>
        <v/>
      </c>
      <c r="I96" s="33">
        <f t="shared" si="7"/>
        <v>4.9671684567545045</v>
      </c>
    </row>
    <row r="97" spans="1:9">
      <c r="A97" s="21">
        <v>15.4</v>
      </c>
      <c r="B97" s="27" t="str">
        <f t="shared" si="0"/>
        <v/>
      </c>
      <c r="C97" s="28" t="str">
        <f t="shared" si="1"/>
        <v/>
      </c>
      <c r="D97" s="29">
        <f t="shared" si="2"/>
        <v>4.9316807497035109</v>
      </c>
      <c r="E97" s="30" t="str">
        <f t="shared" si="3"/>
        <v/>
      </c>
      <c r="F97" s="34" t="str">
        <f t="shared" si="4"/>
        <v/>
      </c>
      <c r="G97" s="2" t="str">
        <f t="shared" si="5"/>
        <v/>
      </c>
      <c r="H97" s="35" t="str">
        <f t="shared" si="6"/>
        <v/>
      </c>
      <c r="I97" s="33">
        <f t="shared" si="7"/>
        <v>4.9316807497035109</v>
      </c>
    </row>
    <row r="98" spans="1:9">
      <c r="A98" s="21">
        <v>15.5</v>
      </c>
      <c r="B98" s="27" t="str">
        <f t="shared" si="0"/>
        <v/>
      </c>
      <c r="C98" s="28" t="str">
        <f t="shared" si="1"/>
        <v/>
      </c>
      <c r="D98" s="29">
        <f t="shared" si="2"/>
        <v>4.8935141784676626</v>
      </c>
      <c r="E98" s="30" t="str">
        <f t="shared" si="3"/>
        <v/>
      </c>
      <c r="F98" s="34" t="str">
        <f t="shared" si="4"/>
        <v/>
      </c>
      <c r="G98" s="2" t="str">
        <f t="shared" si="5"/>
        <v/>
      </c>
      <c r="H98" s="35" t="str">
        <f t="shared" si="6"/>
        <v/>
      </c>
      <c r="I98" s="33">
        <f t="shared" si="7"/>
        <v>4.8935141784676626</v>
      </c>
    </row>
    <row r="99" spans="1:9">
      <c r="A99" s="21">
        <v>15.6</v>
      </c>
      <c r="B99" s="27" t="str">
        <f t="shared" si="0"/>
        <v/>
      </c>
      <c r="C99" s="28" t="str">
        <f t="shared" si="1"/>
        <v/>
      </c>
      <c r="D99" s="29">
        <f t="shared" si="2"/>
        <v>4.8526460426676046</v>
      </c>
      <c r="E99" s="30" t="str">
        <f t="shared" si="3"/>
        <v/>
      </c>
      <c r="F99" s="34" t="str">
        <f t="shared" si="4"/>
        <v/>
      </c>
      <c r="G99" s="2" t="str">
        <f t="shared" si="5"/>
        <v/>
      </c>
      <c r="H99" s="35" t="str">
        <f t="shared" si="6"/>
        <v/>
      </c>
      <c r="I99" s="33">
        <f t="shared" si="7"/>
        <v>4.8526460426676046</v>
      </c>
    </row>
    <row r="100" spans="1:9">
      <c r="A100" s="21">
        <v>15.7</v>
      </c>
      <c r="B100" s="27" t="str">
        <f t="shared" si="0"/>
        <v/>
      </c>
      <c r="C100" s="28" t="str">
        <f t="shared" si="1"/>
        <v/>
      </c>
      <c r="D100" s="29">
        <f t="shared" si="2"/>
        <v>4.8090536419239829</v>
      </c>
      <c r="E100" s="30" t="str">
        <f t="shared" si="3"/>
        <v/>
      </c>
      <c r="F100" s="34" t="str">
        <f t="shared" si="4"/>
        <v/>
      </c>
      <c r="G100" s="2" t="str">
        <f t="shared" si="5"/>
        <v/>
      </c>
      <c r="H100" s="35" t="str">
        <f t="shared" si="6"/>
        <v/>
      </c>
      <c r="I100" s="33">
        <f t="shared" si="7"/>
        <v>4.8090536419239829</v>
      </c>
    </row>
    <row r="101" spans="1:9">
      <c r="A101" s="21">
        <v>15.8</v>
      </c>
      <c r="B101" s="27" t="str">
        <f t="shared" si="0"/>
        <v/>
      </c>
      <c r="C101" s="28" t="str">
        <f t="shared" si="1"/>
        <v/>
      </c>
      <c r="D101" s="29">
        <f t="shared" si="2"/>
        <v>4.762714275857439</v>
      </c>
      <c r="E101" s="30" t="str">
        <f t="shared" si="3"/>
        <v/>
      </c>
      <c r="F101" s="34" t="str">
        <f t="shared" si="4"/>
        <v/>
      </c>
      <c r="G101" s="2" t="str">
        <f t="shared" si="5"/>
        <v/>
      </c>
      <c r="H101" s="35" t="str">
        <f t="shared" si="6"/>
        <v/>
      </c>
      <c r="I101" s="33">
        <f t="shared" si="7"/>
        <v>4.762714275857439</v>
      </c>
    </row>
    <row r="102" spans="1:9">
      <c r="A102" s="21">
        <v>15.9</v>
      </c>
      <c r="B102" s="27" t="str">
        <f t="shared" si="0"/>
        <v/>
      </c>
      <c r="C102" s="28" t="str">
        <f t="shared" si="1"/>
        <v/>
      </c>
      <c r="D102" s="29">
        <f t="shared" si="2"/>
        <v>4.7136052440886216</v>
      </c>
      <c r="E102" s="30" t="str">
        <f t="shared" si="3"/>
        <v/>
      </c>
      <c r="F102" s="34" t="str">
        <f t="shared" si="4"/>
        <v/>
      </c>
      <c r="G102" s="2" t="str">
        <f t="shared" si="5"/>
        <v/>
      </c>
      <c r="H102" s="35" t="str">
        <f t="shared" si="6"/>
        <v/>
      </c>
      <c r="I102" s="33">
        <f t="shared" si="7"/>
        <v>4.7136052440886216</v>
      </c>
    </row>
    <row r="103" spans="1:9">
      <c r="A103" s="21">
        <v>16</v>
      </c>
      <c r="B103" s="27" t="str">
        <f t="shared" si="0"/>
        <v/>
      </c>
      <c r="C103" s="28" t="str">
        <f t="shared" si="1"/>
        <v/>
      </c>
      <c r="D103" s="29">
        <f t="shared" si="2"/>
        <v>4.661703846238173</v>
      </c>
      <c r="E103" s="30" t="str">
        <f t="shared" si="3"/>
        <v/>
      </c>
      <c r="F103" s="34" t="str">
        <f t="shared" si="4"/>
        <v/>
      </c>
      <c r="G103" s="2" t="str">
        <f t="shared" si="5"/>
        <v/>
      </c>
      <c r="H103" s="35" t="str">
        <f t="shared" si="6"/>
        <v/>
      </c>
      <c r="I103" s="33">
        <f t="shared" si="7"/>
        <v>4.661703846238173</v>
      </c>
    </row>
    <row r="104" spans="1:9">
      <c r="A104" s="21">
        <v>16.100000000000001</v>
      </c>
      <c r="B104" s="27" t="str">
        <f t="shared" si="0"/>
        <v/>
      </c>
      <c r="C104" s="28" t="str">
        <f t="shared" si="1"/>
        <v/>
      </c>
      <c r="D104" s="29">
        <f t="shared" si="2"/>
        <v>4.6069873819267375</v>
      </c>
      <c r="E104" s="30" t="str">
        <f t="shared" si="3"/>
        <v/>
      </c>
      <c r="F104" s="34" t="str">
        <f t="shared" si="4"/>
        <v/>
      </c>
      <c r="G104" s="2" t="str">
        <f t="shared" si="5"/>
        <v/>
      </c>
      <c r="H104" s="35" t="str">
        <f t="shared" si="6"/>
        <v/>
      </c>
      <c r="I104" s="33">
        <f t="shared" si="7"/>
        <v>4.6069873819267375</v>
      </c>
    </row>
    <row r="105" spans="1:9">
      <c r="A105" s="21">
        <v>16.2</v>
      </c>
      <c r="B105" s="27" t="str">
        <f t="shared" si="0"/>
        <v/>
      </c>
      <c r="C105" s="28" t="str">
        <f t="shared" si="1"/>
        <v/>
      </c>
      <c r="D105" s="29">
        <f t="shared" si="2"/>
        <v>4.5494331507749628</v>
      </c>
      <c r="E105" s="30" t="str">
        <f t="shared" si="3"/>
        <v/>
      </c>
      <c r="F105" s="34" t="str">
        <f t="shared" si="4"/>
        <v/>
      </c>
      <c r="G105" s="2" t="str">
        <f t="shared" si="5"/>
        <v/>
      </c>
      <c r="H105" s="35" t="str">
        <f t="shared" si="6"/>
        <v/>
      </c>
      <c r="I105" s="33">
        <f t="shared" si="7"/>
        <v>4.5494331507749628</v>
      </c>
    </row>
    <row r="106" spans="1:9">
      <c r="A106" s="21">
        <v>16.3</v>
      </c>
      <c r="B106" s="27" t="str">
        <f t="shared" si="0"/>
        <v/>
      </c>
      <c r="C106" s="28" t="str">
        <f t="shared" si="1"/>
        <v/>
      </c>
      <c r="D106" s="29">
        <f t="shared" si="2"/>
        <v>4.4890184524034895</v>
      </c>
      <c r="E106" s="30" t="str">
        <f t="shared" si="3"/>
        <v/>
      </c>
      <c r="F106" s="34" t="str">
        <f t="shared" si="4"/>
        <v/>
      </c>
      <c r="G106" s="2" t="str">
        <f t="shared" si="5"/>
        <v/>
      </c>
      <c r="H106" s="35" t="str">
        <f t="shared" si="6"/>
        <v/>
      </c>
      <c r="I106" s="33">
        <f t="shared" si="7"/>
        <v>4.4890184524034895</v>
      </c>
    </row>
    <row r="107" spans="1:9">
      <c r="A107" s="21">
        <v>16.399999999999999</v>
      </c>
      <c r="B107" s="27" t="str">
        <f t="shared" si="0"/>
        <v/>
      </c>
      <c r="C107" s="28" t="str">
        <f t="shared" si="1"/>
        <v/>
      </c>
      <c r="D107" s="29">
        <f t="shared" si="2"/>
        <v>4.4257205864329672</v>
      </c>
      <c r="E107" s="30" t="str">
        <f t="shared" si="3"/>
        <v/>
      </c>
      <c r="F107" s="34" t="str">
        <f t="shared" si="4"/>
        <v/>
      </c>
      <c r="G107" s="2" t="str">
        <f t="shared" si="5"/>
        <v/>
      </c>
      <c r="H107" s="35" t="str">
        <f t="shared" si="6"/>
        <v/>
      </c>
      <c r="I107" s="33">
        <f t="shared" si="7"/>
        <v>4.4257205864329672</v>
      </c>
    </row>
    <row r="108" spans="1:9">
      <c r="A108" s="21">
        <v>16.5</v>
      </c>
      <c r="B108" s="27" t="str">
        <f t="shared" si="0"/>
        <v/>
      </c>
      <c r="C108" s="28" t="str">
        <f t="shared" si="1"/>
        <v/>
      </c>
      <c r="D108" s="29">
        <f t="shared" si="2"/>
        <v>4.3595168524840346</v>
      </c>
      <c r="E108" s="30" t="str">
        <f t="shared" si="3"/>
        <v/>
      </c>
      <c r="F108" s="34" t="str">
        <f t="shared" si="4"/>
        <v/>
      </c>
      <c r="G108" s="2" t="str">
        <f t="shared" si="5"/>
        <v/>
      </c>
      <c r="H108" s="35" t="str">
        <f t="shared" si="6"/>
        <v/>
      </c>
      <c r="I108" s="33">
        <f t="shared" si="7"/>
        <v>4.3595168524840346</v>
      </c>
    </row>
    <row r="109" spans="1:9">
      <c r="A109" s="21">
        <v>16.600000000000001</v>
      </c>
      <c r="B109" s="27" t="str">
        <f t="shared" si="0"/>
        <v/>
      </c>
      <c r="C109" s="28" t="str">
        <f t="shared" si="1"/>
        <v/>
      </c>
      <c r="D109" s="29">
        <f t="shared" si="2"/>
        <v>4.2903845501773397</v>
      </c>
      <c r="E109" s="30" t="str">
        <f t="shared" si="3"/>
        <v/>
      </c>
      <c r="F109" s="34" t="str">
        <f t="shared" si="4"/>
        <v/>
      </c>
      <c r="G109" s="2" t="str">
        <f t="shared" si="5"/>
        <v/>
      </c>
      <c r="H109" s="35" t="str">
        <f t="shared" si="6"/>
        <v/>
      </c>
      <c r="I109" s="33">
        <f t="shared" si="7"/>
        <v>4.2903845501773397</v>
      </c>
    </row>
    <row r="110" spans="1:9">
      <c r="A110" s="21">
        <v>16.7</v>
      </c>
      <c r="B110" s="27" t="str">
        <f t="shared" si="0"/>
        <v/>
      </c>
      <c r="C110" s="28" t="str">
        <f t="shared" si="1"/>
        <v/>
      </c>
      <c r="D110" s="29">
        <f t="shared" si="2"/>
        <v>4.21830097913353</v>
      </c>
      <c r="E110" s="30" t="str">
        <f t="shared" si="3"/>
        <v/>
      </c>
      <c r="F110" s="34" t="str">
        <f t="shared" si="4"/>
        <v/>
      </c>
      <c r="G110" s="2" t="str">
        <f t="shared" si="5"/>
        <v/>
      </c>
      <c r="H110" s="35" t="str">
        <f t="shared" si="6"/>
        <v/>
      </c>
      <c r="I110" s="33">
        <f t="shared" si="7"/>
        <v>4.21830097913353</v>
      </c>
    </row>
    <row r="111" spans="1:9">
      <c r="A111" s="21">
        <v>16.8</v>
      </c>
      <c r="B111" s="27" t="str">
        <f t="shared" si="0"/>
        <v/>
      </c>
      <c r="C111" s="28" t="str">
        <f t="shared" si="1"/>
        <v/>
      </c>
      <c r="D111" s="29">
        <f t="shared" si="2"/>
        <v>4.1432434389732444</v>
      </c>
      <c r="E111" s="30" t="str">
        <f t="shared" si="3"/>
        <v/>
      </c>
      <c r="F111" s="34" t="str">
        <f t="shared" si="4"/>
        <v/>
      </c>
      <c r="G111" s="2" t="str">
        <f t="shared" si="5"/>
        <v/>
      </c>
      <c r="H111" s="35" t="str">
        <f t="shared" si="6"/>
        <v/>
      </c>
      <c r="I111" s="33">
        <f t="shared" si="7"/>
        <v>4.1432434389732444</v>
      </c>
    </row>
    <row r="112" spans="1:9">
      <c r="A112" s="21">
        <v>16.899999999999999</v>
      </c>
      <c r="B112" s="27" t="str">
        <f t="shared" si="0"/>
        <v/>
      </c>
      <c r="C112" s="28" t="str">
        <f t="shared" si="1"/>
        <v/>
      </c>
      <c r="D112" s="29">
        <f t="shared" si="2"/>
        <v>4.0651892293171334</v>
      </c>
      <c r="E112" s="30" t="str">
        <f t="shared" si="3"/>
        <v/>
      </c>
      <c r="F112" s="34" t="str">
        <f t="shared" si="4"/>
        <v/>
      </c>
      <c r="G112" s="2" t="str">
        <f t="shared" si="5"/>
        <v/>
      </c>
      <c r="H112" s="35" t="str">
        <f t="shared" si="6"/>
        <v/>
      </c>
      <c r="I112" s="33">
        <f t="shared" si="7"/>
        <v>4.0651892293171334</v>
      </c>
    </row>
    <row r="113" spans="1:9">
      <c r="A113" s="21">
        <v>17</v>
      </c>
      <c r="B113" s="27" t="str">
        <f t="shared" si="0"/>
        <v/>
      </c>
      <c r="C113" s="28" t="str">
        <f t="shared" si="1"/>
        <v/>
      </c>
      <c r="D113" s="29">
        <f t="shared" si="2"/>
        <v>3.9841156497858363</v>
      </c>
      <c r="E113" s="30" t="str">
        <f t="shared" si="3"/>
        <v/>
      </c>
      <c r="F113" s="34" t="str">
        <f t="shared" si="4"/>
        <v/>
      </c>
      <c r="G113" s="2" t="str">
        <f t="shared" si="5"/>
        <v/>
      </c>
      <c r="H113" s="35" t="str">
        <f t="shared" si="6"/>
        <v/>
      </c>
      <c r="I113" s="33">
        <f t="shared" si="7"/>
        <v>3.9841156497858363</v>
      </c>
    </row>
    <row r="114" spans="1:9">
      <c r="A114" s="21">
        <v>17.100000000000001</v>
      </c>
      <c r="B114" s="27" t="str">
        <f t="shared" si="0"/>
        <v/>
      </c>
      <c r="C114" s="28" t="str">
        <f t="shared" si="1"/>
        <v/>
      </c>
      <c r="D114" s="29" t="str">
        <f t="shared" si="2"/>
        <v/>
      </c>
      <c r="E114" s="30">
        <f t="shared" si="3"/>
        <v>3.9</v>
      </c>
      <c r="F114" s="34" t="str">
        <f t="shared" si="4"/>
        <v/>
      </c>
      <c r="G114" s="2" t="str">
        <f t="shared" si="5"/>
        <v/>
      </c>
      <c r="H114" s="35" t="str">
        <f t="shared" si="6"/>
        <v/>
      </c>
      <c r="I114" s="33">
        <f t="shared" si="7"/>
        <v>3.9</v>
      </c>
    </row>
    <row r="115" spans="1:9">
      <c r="A115" s="21">
        <v>17.2</v>
      </c>
      <c r="B115" s="27" t="str">
        <f t="shared" si="0"/>
        <v/>
      </c>
      <c r="C115" s="28" t="str">
        <f t="shared" si="1"/>
        <v/>
      </c>
      <c r="D115" s="29" t="str">
        <f t="shared" si="2"/>
        <v/>
      </c>
      <c r="E115" s="30">
        <f t="shared" si="3"/>
        <v>3.812679989820956</v>
      </c>
      <c r="F115" s="34" t="str">
        <f t="shared" si="4"/>
        <v/>
      </c>
      <c r="G115" s="2" t="str">
        <f t="shared" si="5"/>
        <v/>
      </c>
      <c r="H115" s="35" t="str">
        <f t="shared" si="6"/>
        <v/>
      </c>
      <c r="I115" s="33">
        <f t="shared" si="7"/>
        <v>3.812679989820956</v>
      </c>
    </row>
    <row r="116" spans="1:9">
      <c r="A116" s="21">
        <v>17.3</v>
      </c>
      <c r="B116" s="27" t="str">
        <f t="shared" si="0"/>
        <v/>
      </c>
      <c r="C116" s="28" t="str">
        <f t="shared" si="1"/>
        <v/>
      </c>
      <c r="D116" s="29" t="str">
        <f t="shared" si="2"/>
        <v/>
      </c>
      <c r="E116" s="30">
        <f t="shared" si="3"/>
        <v>3.7214349695960909</v>
      </c>
      <c r="F116" s="34" t="str">
        <f t="shared" si="4"/>
        <v/>
      </c>
      <c r="G116" s="2" t="str">
        <f t="shared" si="5"/>
        <v/>
      </c>
      <c r="H116" s="35" t="str">
        <f t="shared" si="6"/>
        <v/>
      </c>
      <c r="I116" s="33">
        <f t="shared" si="7"/>
        <v>3.7214349695960909</v>
      </c>
    </row>
    <row r="117" spans="1:9">
      <c r="A117" s="21">
        <v>17.399999999999999</v>
      </c>
      <c r="B117" s="27" t="str">
        <f t="shared" si="0"/>
        <v/>
      </c>
      <c r="C117" s="28" t="str">
        <f t="shared" si="1"/>
        <v/>
      </c>
      <c r="D117" s="29" t="str">
        <f t="shared" si="2"/>
        <v/>
      </c>
      <c r="E117" s="30">
        <f t="shared" si="3"/>
        <v>3.625404699913489</v>
      </c>
      <c r="F117" s="34" t="str">
        <f t="shared" si="4"/>
        <v/>
      </c>
      <c r="G117" s="2" t="str">
        <f t="shared" si="5"/>
        <v/>
      </c>
      <c r="H117" s="35" t="str">
        <f t="shared" si="6"/>
        <v/>
      </c>
      <c r="I117" s="33">
        <f t="shared" si="7"/>
        <v>3.625404699913489</v>
      </c>
    </row>
    <row r="118" spans="1:9">
      <c r="A118" s="21">
        <v>17.5</v>
      </c>
      <c r="B118" s="27" t="str">
        <f t="shared" si="0"/>
        <v/>
      </c>
      <c r="C118" s="28" t="str">
        <f t="shared" si="1"/>
        <v/>
      </c>
      <c r="D118" s="29" t="str">
        <f t="shared" si="2"/>
        <v/>
      </c>
      <c r="E118" s="30">
        <f t="shared" si="3"/>
        <v>3.5237289413612194</v>
      </c>
      <c r="F118" s="34" t="str">
        <f t="shared" si="4"/>
        <v/>
      </c>
      <c r="G118" s="2" t="str">
        <f t="shared" si="5"/>
        <v/>
      </c>
      <c r="H118" s="35" t="str">
        <f t="shared" si="6"/>
        <v/>
      </c>
      <c r="I118" s="33">
        <f t="shared" si="7"/>
        <v>3.5237289413612194</v>
      </c>
    </row>
    <row r="119" spans="1:9">
      <c r="A119" s="21">
        <v>17.600000000000001</v>
      </c>
      <c r="B119" s="27" t="str">
        <f t="shared" si="0"/>
        <v/>
      </c>
      <c r="C119" s="28" t="str">
        <f t="shared" si="1"/>
        <v/>
      </c>
      <c r="D119" s="29" t="str">
        <f t="shared" si="2"/>
        <v/>
      </c>
      <c r="E119" s="30">
        <f t="shared" si="3"/>
        <v>3.415547454527363</v>
      </c>
      <c r="F119" s="34" t="str">
        <f t="shared" si="4"/>
        <v/>
      </c>
      <c r="G119" s="2" t="str">
        <f t="shared" si="5"/>
        <v/>
      </c>
      <c r="H119" s="35" t="str">
        <f t="shared" si="6"/>
        <v/>
      </c>
      <c r="I119" s="33">
        <f t="shared" si="7"/>
        <v>3.415547454527363</v>
      </c>
    </row>
    <row r="120" spans="1:9">
      <c r="A120" s="21">
        <v>17.7</v>
      </c>
      <c r="B120" s="27" t="str">
        <f t="shared" si="0"/>
        <v/>
      </c>
      <c r="C120" s="28" t="str">
        <f t="shared" si="1"/>
        <v/>
      </c>
      <c r="D120" s="29" t="str">
        <f t="shared" si="2"/>
        <v/>
      </c>
      <c r="E120" s="30" t="str">
        <f t="shared" si="3"/>
        <v/>
      </c>
      <c r="F120" s="34">
        <f t="shared" si="4"/>
        <v>3.3</v>
      </c>
      <c r="G120" s="2" t="str">
        <f t="shared" si="5"/>
        <v/>
      </c>
      <c r="H120" s="35" t="str">
        <f t="shared" si="6"/>
        <v/>
      </c>
      <c r="I120" s="33">
        <f t="shared" si="7"/>
        <v>3.3</v>
      </c>
    </row>
    <row r="121" spans="1:9">
      <c r="A121" s="21">
        <v>17.8</v>
      </c>
      <c r="B121" s="27" t="str">
        <f t="shared" si="0"/>
        <v/>
      </c>
      <c r="C121" s="28" t="str">
        <f t="shared" si="1"/>
        <v/>
      </c>
      <c r="D121" s="29" t="str">
        <f t="shared" si="2"/>
        <v/>
      </c>
      <c r="E121" s="30" t="str">
        <f t="shared" si="3"/>
        <v/>
      </c>
      <c r="F121" s="34">
        <f t="shared" si="4"/>
        <v>3.1775973728488056</v>
      </c>
      <c r="G121" s="2" t="str">
        <f t="shared" si="5"/>
        <v/>
      </c>
      <c r="H121" s="35" t="str">
        <f t="shared" si="6"/>
        <v/>
      </c>
      <c r="I121" s="33">
        <f t="shared" si="7"/>
        <v>3.1775973728488056</v>
      </c>
    </row>
    <row r="122" spans="1:9">
      <c r="A122" s="21">
        <v>17.899999999999999</v>
      </c>
      <c r="B122" s="27" t="str">
        <f t="shared" si="0"/>
        <v/>
      </c>
      <c r="C122" s="28" t="str">
        <f t="shared" si="1"/>
        <v/>
      </c>
      <c r="D122" s="29" t="str">
        <f t="shared" si="2"/>
        <v/>
      </c>
      <c r="E122" s="30" t="str">
        <f t="shared" si="3"/>
        <v/>
      </c>
      <c r="F122" s="34">
        <f t="shared" si="4"/>
        <v>3.0543345062918581</v>
      </c>
      <c r="G122" s="2" t="str">
        <f t="shared" si="5"/>
        <v/>
      </c>
      <c r="H122" s="35" t="str">
        <f t="shared" si="6"/>
        <v/>
      </c>
      <c r="I122" s="33">
        <f t="shared" si="7"/>
        <v>3.0543345062918581</v>
      </c>
    </row>
    <row r="123" spans="1:9">
      <c r="A123" s="21">
        <v>18</v>
      </c>
      <c r="B123" s="27" t="str">
        <f t="shared" si="0"/>
        <v/>
      </c>
      <c r="C123" s="28" t="str">
        <f t="shared" si="1"/>
        <v/>
      </c>
      <c r="D123" s="29" t="str">
        <f t="shared" si="2"/>
        <v/>
      </c>
      <c r="E123" s="30" t="str">
        <f t="shared" si="3"/>
        <v/>
      </c>
      <c r="F123" s="34">
        <f t="shared" si="4"/>
        <v>2.9375773680288244</v>
      </c>
      <c r="G123" s="2" t="str">
        <f t="shared" si="5"/>
        <v/>
      </c>
      <c r="H123" s="35" t="str">
        <f t="shared" si="6"/>
        <v/>
      </c>
      <c r="I123" s="33">
        <f t="shared" si="7"/>
        <v>2.9375773680288244</v>
      </c>
    </row>
    <row r="124" spans="1:9">
      <c r="A124" s="21">
        <v>18.100000000000001</v>
      </c>
      <c r="B124" s="27" t="str">
        <f t="shared" si="0"/>
        <v/>
      </c>
      <c r="C124" s="28" t="str">
        <f t="shared" si="1"/>
        <v/>
      </c>
      <c r="D124" s="29" t="str">
        <f t="shared" si="2"/>
        <v/>
      </c>
      <c r="E124" s="30" t="str">
        <f t="shared" si="3"/>
        <v/>
      </c>
      <c r="F124" s="34">
        <f t="shared" si="4"/>
        <v>2.8346919257593859</v>
      </c>
      <c r="G124" s="2" t="str">
        <f t="shared" si="5"/>
        <v/>
      </c>
      <c r="H124" s="35" t="str">
        <f t="shared" si="6"/>
        <v/>
      </c>
      <c r="I124" s="33">
        <f t="shared" si="7"/>
        <v>2.8346919257593859</v>
      </c>
    </row>
    <row r="125" spans="1:9">
      <c r="A125" s="21">
        <v>18.2</v>
      </c>
      <c r="B125" s="27" t="str">
        <f t="shared" si="0"/>
        <v/>
      </c>
      <c r="C125" s="28" t="str">
        <f t="shared" si="1"/>
        <v/>
      </c>
      <c r="D125" s="29" t="str">
        <f t="shared" si="2"/>
        <v/>
      </c>
      <c r="E125" s="30" t="str">
        <f t="shared" si="3"/>
        <v/>
      </c>
      <c r="F125" s="34">
        <f t="shared" si="4"/>
        <v>2.7530441471832212</v>
      </c>
      <c r="G125" s="2" t="str">
        <f t="shared" si="5"/>
        <v/>
      </c>
      <c r="H125" s="35" t="str">
        <f t="shared" si="6"/>
        <v/>
      </c>
      <c r="I125" s="33">
        <f t="shared" si="7"/>
        <v>2.7530441471832212</v>
      </c>
    </row>
    <row r="126" spans="1:9">
      <c r="A126" s="21">
        <v>18.3</v>
      </c>
      <c r="B126" s="27" t="str">
        <f t="shared" si="0"/>
        <v/>
      </c>
      <c r="C126" s="28" t="str">
        <f t="shared" si="1"/>
        <v/>
      </c>
      <c r="D126" s="29" t="str">
        <f t="shared" si="2"/>
        <v/>
      </c>
      <c r="E126" s="30" t="str">
        <f t="shared" si="3"/>
        <v/>
      </c>
      <c r="F126" s="34" t="str">
        <f t="shared" si="4"/>
        <v/>
      </c>
      <c r="G126" s="2">
        <f t="shared" si="5"/>
        <v>2.7</v>
      </c>
      <c r="H126" s="35" t="str">
        <f t="shared" si="6"/>
        <v/>
      </c>
      <c r="I126" s="33">
        <f t="shared" si="7"/>
        <v>2.7</v>
      </c>
    </row>
    <row r="127" spans="1:9">
      <c r="A127" s="21">
        <v>18.399999999999999</v>
      </c>
      <c r="B127" s="27" t="str">
        <f t="shared" si="0"/>
        <v/>
      </c>
      <c r="C127" s="28" t="str">
        <f t="shared" si="1"/>
        <v/>
      </c>
      <c r="D127" s="29" t="str">
        <f t="shared" si="2"/>
        <v/>
      </c>
      <c r="E127" s="30" t="str">
        <f t="shared" si="3"/>
        <v/>
      </c>
      <c r="F127" s="34" t="str">
        <f t="shared" si="4"/>
        <v/>
      </c>
      <c r="G127" s="2">
        <f t="shared" si="5"/>
        <v>2.6795987705054278</v>
      </c>
      <c r="H127" s="35" t="str">
        <f t="shared" si="6"/>
        <v/>
      </c>
      <c r="I127" s="33">
        <f t="shared" si="7"/>
        <v>2.6795987705054278</v>
      </c>
    </row>
    <row r="128" spans="1:9">
      <c r="A128" s="21">
        <v>18.5</v>
      </c>
      <c r="B128" s="27" t="str">
        <f t="shared" si="0"/>
        <v/>
      </c>
      <c r="C128" s="28" t="str">
        <f t="shared" si="1"/>
        <v/>
      </c>
      <c r="D128" s="29" t="str">
        <f t="shared" si="2"/>
        <v/>
      </c>
      <c r="E128" s="30" t="str">
        <f t="shared" si="3"/>
        <v/>
      </c>
      <c r="F128" s="34" t="str">
        <f t="shared" si="4"/>
        <v/>
      </c>
      <c r="G128" s="2">
        <f t="shared" si="5"/>
        <v>2.6825730192544506</v>
      </c>
      <c r="H128" s="35" t="str">
        <f t="shared" si="6"/>
        <v/>
      </c>
      <c r="I128" s="33">
        <f t="shared" si="7"/>
        <v>2.6825730192544506</v>
      </c>
    </row>
    <row r="129" spans="1:9">
      <c r="A129" s="21">
        <v>18.600000000000001</v>
      </c>
      <c r="B129" s="27" t="str">
        <f t="shared" si="0"/>
        <v/>
      </c>
      <c r="C129" s="28" t="str">
        <f t="shared" si="1"/>
        <v/>
      </c>
      <c r="D129" s="29" t="str">
        <f t="shared" si="2"/>
        <v/>
      </c>
      <c r="E129" s="30" t="str">
        <f t="shared" si="3"/>
        <v/>
      </c>
      <c r="F129" s="34" t="str">
        <f t="shared" si="4"/>
        <v/>
      </c>
      <c r="G129" s="2">
        <f t="shared" si="5"/>
        <v>2.6963286253980421</v>
      </c>
      <c r="H129" s="35" t="str">
        <f t="shared" si="6"/>
        <v/>
      </c>
      <c r="I129" s="33">
        <f t="shared" si="7"/>
        <v>2.6963286253980421</v>
      </c>
    </row>
    <row r="130" spans="1:9">
      <c r="A130" s="21">
        <v>18.7</v>
      </c>
      <c r="B130" s="27" t="str">
        <f t="shared" si="0"/>
        <v/>
      </c>
      <c r="C130" s="28" t="str">
        <f t="shared" si="1"/>
        <v/>
      </c>
      <c r="D130" s="29" t="str">
        <f t="shared" si="2"/>
        <v/>
      </c>
      <c r="E130" s="30" t="str">
        <f t="shared" si="3"/>
        <v/>
      </c>
      <c r="F130" s="34" t="str">
        <f t="shared" si="4"/>
        <v/>
      </c>
      <c r="G130" s="2">
        <f t="shared" si="5"/>
        <v>2.7082714680871742</v>
      </c>
      <c r="H130" s="35" t="str">
        <f t="shared" si="6"/>
        <v/>
      </c>
      <c r="I130" s="33">
        <f t="shared" si="7"/>
        <v>2.7082714680871742</v>
      </c>
    </row>
    <row r="131" spans="1:9">
      <c r="A131" s="21">
        <v>18.8</v>
      </c>
      <c r="B131" s="27" t="str">
        <f t="shared" si="0"/>
        <v/>
      </c>
      <c r="C131" s="28" t="str">
        <f t="shared" si="1"/>
        <v/>
      </c>
      <c r="D131" s="29" t="str">
        <f t="shared" si="2"/>
        <v/>
      </c>
      <c r="E131" s="30" t="str">
        <f t="shared" si="3"/>
        <v/>
      </c>
      <c r="F131" s="34" t="str">
        <f t="shared" si="4"/>
        <v/>
      </c>
      <c r="G131" s="2">
        <f t="shared" si="5"/>
        <v>2.7058074264728198</v>
      </c>
      <c r="H131" s="35" t="str">
        <f t="shared" si="6"/>
        <v/>
      </c>
      <c r="I131" s="33">
        <f t="shared" si="7"/>
        <v>2.7058074264728198</v>
      </c>
    </row>
    <row r="132" spans="1:9">
      <c r="A132" s="21">
        <v>18.899999999999999</v>
      </c>
      <c r="B132" s="27" t="str">
        <f t="shared" si="0"/>
        <v/>
      </c>
      <c r="C132" s="28" t="str">
        <f t="shared" si="1"/>
        <v/>
      </c>
      <c r="D132" s="29" t="str">
        <f t="shared" si="2"/>
        <v/>
      </c>
      <c r="E132" s="30" t="str">
        <f t="shared" si="3"/>
        <v/>
      </c>
      <c r="F132" s="34" t="str">
        <f t="shared" si="4"/>
        <v/>
      </c>
      <c r="G132" s="2">
        <f t="shared" si="5"/>
        <v>2.6763423797059533</v>
      </c>
      <c r="H132" s="35" t="str">
        <f t="shared" si="6"/>
        <v/>
      </c>
      <c r="I132" s="33">
        <f t="shared" si="7"/>
        <v>2.6763423797059533</v>
      </c>
    </row>
    <row r="133" spans="1:9">
      <c r="A133" s="21">
        <v>19</v>
      </c>
      <c r="B133" s="27" t="str">
        <f t="shared" si="0"/>
        <v/>
      </c>
      <c r="C133" s="28" t="str">
        <f t="shared" si="1"/>
        <v/>
      </c>
      <c r="D133" s="29" t="str">
        <f t="shared" si="2"/>
        <v/>
      </c>
      <c r="E133" s="30" t="str">
        <f t="shared" si="3"/>
        <v/>
      </c>
      <c r="F133" s="34" t="str">
        <f t="shared" si="4"/>
        <v/>
      </c>
      <c r="G133" s="2">
        <f t="shared" si="5"/>
        <v>2.607282206937545</v>
      </c>
      <c r="H133" s="35" t="str">
        <f t="shared" si="6"/>
        <v/>
      </c>
      <c r="I133" s="33">
        <f t="shared" si="7"/>
        <v>2.607282206937545</v>
      </c>
    </row>
    <row r="134" spans="1:9">
      <c r="A134" s="21">
        <v>19.100000000000001</v>
      </c>
      <c r="B134" s="27" t="str">
        <f t="shared" si="0"/>
        <v/>
      </c>
      <c r="C134" s="28" t="str">
        <f t="shared" si="1"/>
        <v/>
      </c>
      <c r="D134" s="29" t="str">
        <f t="shared" si="2"/>
        <v/>
      </c>
      <c r="E134" s="30" t="str">
        <f t="shared" si="3"/>
        <v/>
      </c>
      <c r="F134" s="34" t="str">
        <f t="shared" si="4"/>
        <v/>
      </c>
      <c r="G134" s="2">
        <f t="shared" si="5"/>
        <v>2.486032787318567</v>
      </c>
      <c r="H134" s="35" t="str">
        <f t="shared" si="6"/>
        <v/>
      </c>
      <c r="I134" s="33">
        <f t="shared" si="7"/>
        <v>2.486032787318567</v>
      </c>
    </row>
    <row r="135" spans="1:9">
      <c r="A135" s="21">
        <v>19.2</v>
      </c>
      <c r="B135" s="27" t="str">
        <f t="shared" si="0"/>
        <v/>
      </c>
      <c r="C135" s="28" t="str">
        <f t="shared" si="1"/>
        <v/>
      </c>
      <c r="D135" s="29" t="str">
        <f t="shared" si="2"/>
        <v/>
      </c>
      <c r="E135" s="30" t="str">
        <f t="shared" si="3"/>
        <v/>
      </c>
      <c r="F135" s="34" t="str">
        <f t="shared" si="4"/>
        <v/>
      </c>
      <c r="G135" s="2" t="str">
        <f t="shared" si="5"/>
        <v/>
      </c>
      <c r="H135" s="35">
        <f t="shared" si="6"/>
        <v>2.2999999999999998</v>
      </c>
      <c r="I135" s="33">
        <f t="shared" si="7"/>
        <v>2.2999999999999998</v>
      </c>
    </row>
    <row r="136" spans="1:9">
      <c r="A136" s="21">
        <v>19.3</v>
      </c>
      <c r="B136" s="27" t="str">
        <f t="shared" si="0"/>
        <v/>
      </c>
      <c r="C136" s="28" t="str">
        <f t="shared" si="1"/>
        <v/>
      </c>
      <c r="D136" s="29" t="str">
        <f t="shared" si="2"/>
        <v/>
      </c>
      <c r="E136" s="30" t="str">
        <f t="shared" si="3"/>
        <v/>
      </c>
      <c r="F136" s="34" t="str">
        <f t="shared" si="4"/>
        <v/>
      </c>
      <c r="G136" s="2" t="str">
        <f t="shared" si="5"/>
        <v/>
      </c>
      <c r="H136" s="35">
        <f t="shared" si="6"/>
        <v>2.0429874936381198</v>
      </c>
      <c r="I136" s="33">
        <f t="shared" si="7"/>
        <v>2.0429874936381198</v>
      </c>
    </row>
    <row r="137" spans="1:9">
      <c r="A137" s="21">
        <v>19.399999999999999</v>
      </c>
      <c r="B137" s="27" t="str">
        <f t="shared" si="0"/>
        <v/>
      </c>
      <c r="C137" s="28" t="str">
        <f t="shared" si="1"/>
        <v/>
      </c>
      <c r="D137" s="29" t="str">
        <f t="shared" si="2"/>
        <v/>
      </c>
      <c r="E137" s="30" t="str">
        <f t="shared" si="3"/>
        <v/>
      </c>
      <c r="F137" s="34" t="str">
        <f t="shared" si="4"/>
        <v/>
      </c>
      <c r="G137" s="2" t="str">
        <f t="shared" si="5"/>
        <v/>
      </c>
      <c r="H137" s="35">
        <f t="shared" si="6"/>
        <v>1.7343899949105026</v>
      </c>
      <c r="I137" s="33">
        <f t="shared" si="7"/>
        <v>1.7343899949105026</v>
      </c>
    </row>
    <row r="138" spans="1:9">
      <c r="A138" s="21">
        <v>19.5</v>
      </c>
      <c r="B138" s="27" t="str">
        <f t="shared" si="0"/>
        <v/>
      </c>
      <c r="C138" s="28" t="str">
        <f t="shared" si="1"/>
        <v/>
      </c>
      <c r="D138" s="29" t="str">
        <f t="shared" si="2"/>
        <v/>
      </c>
      <c r="E138" s="30" t="str">
        <f t="shared" si="3"/>
        <v/>
      </c>
      <c r="F138" s="34" t="str">
        <f t="shared" si="4"/>
        <v/>
      </c>
      <c r="G138" s="2" t="str">
        <f t="shared" si="5"/>
        <v/>
      </c>
      <c r="H138" s="35">
        <f>IF(AND(A138&gt;=$A$9,A138&lt;=$A$10),$O$11*(A138-$A$10)^3+$P$11*(A138-$A$10)^2+$Q$11*(A138-$A$10)+$R$11,"")</f>
        <v>1.4</v>
      </c>
      <c r="I138" s="33">
        <f t="shared" si="7"/>
        <v>1.4</v>
      </c>
    </row>
  </sheetData>
  <mergeCells count="2">
    <mergeCell ref="B23:N23"/>
    <mergeCell ref="P14:Q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31ADC-CB6A-4708-A685-BA2CEEAED896}">
  <dimension ref="A1:X230"/>
  <sheetViews>
    <sheetView tabSelected="1" topLeftCell="A217" workbookViewId="0">
      <selection activeCell="N221" sqref="N221:R230"/>
    </sheetView>
  </sheetViews>
  <sheetFormatPr defaultRowHeight="15"/>
  <cols>
    <col min="2" max="2" width="23.140625" customWidth="1"/>
  </cols>
  <sheetData>
    <row r="1" spans="1:24" ht="30" customHeight="1">
      <c r="A1" s="47" t="s">
        <v>1</v>
      </c>
      <c r="B1" s="49" t="s">
        <v>63</v>
      </c>
    </row>
    <row r="2" spans="1:24">
      <c r="A2" s="48">
        <v>0.2</v>
      </c>
      <c r="B2" s="2">
        <v>1.3</v>
      </c>
      <c r="F2" s="55" t="s">
        <v>64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4">
      <c r="A3" s="48">
        <v>0.3</v>
      </c>
      <c r="B3" s="2">
        <v>1.6</v>
      </c>
      <c r="F3" t="s">
        <v>65</v>
      </c>
    </row>
    <row r="4" spans="1:24">
      <c r="A4" s="48">
        <v>0.4</v>
      </c>
      <c r="B4" s="2">
        <v>1.7622100000000001</v>
      </c>
      <c r="I4" t="s">
        <v>65</v>
      </c>
    </row>
    <row r="5" spans="1:24">
      <c r="A5" s="48">
        <v>0.5</v>
      </c>
      <c r="B5" s="2">
        <v>1.8357300000000001</v>
      </c>
    </row>
    <row r="6" spans="1:24">
      <c r="A6" s="48">
        <v>0.6</v>
      </c>
      <c r="B6" s="2">
        <v>1.91638</v>
      </c>
    </row>
    <row r="7" spans="1:24">
      <c r="A7" s="48">
        <v>0.7</v>
      </c>
      <c r="B7" s="2">
        <v>2.1</v>
      </c>
    </row>
    <row r="8" spans="1:24">
      <c r="A8" s="48">
        <v>0.8</v>
      </c>
      <c r="B8" s="2">
        <v>2.4</v>
      </c>
    </row>
    <row r="9" spans="1:24">
      <c r="A9" s="48">
        <v>0.9</v>
      </c>
      <c r="B9" s="2">
        <v>2.57769</v>
      </c>
    </row>
    <row r="10" spans="1:24">
      <c r="A10" s="48">
        <v>1</v>
      </c>
      <c r="B10" s="2">
        <v>2.62216</v>
      </c>
    </row>
    <row r="11" spans="1:24">
      <c r="A11" s="48">
        <v>1.1000000000000001</v>
      </c>
      <c r="B11" s="2">
        <v>2.6</v>
      </c>
    </row>
    <row r="12" spans="1:24">
      <c r="A12" s="48">
        <v>1.3</v>
      </c>
      <c r="B12" s="7">
        <v>2.4</v>
      </c>
    </row>
    <row r="13" spans="1:24">
      <c r="A13" s="48">
        <v>1.4</v>
      </c>
      <c r="B13" s="2">
        <v>0.9</v>
      </c>
    </row>
    <row r="14" spans="1:24">
      <c r="A14" s="48">
        <v>1.5</v>
      </c>
      <c r="B14" s="2">
        <v>-0.11984</v>
      </c>
    </row>
    <row r="15" spans="1:24">
      <c r="A15" s="48">
        <v>1.6</v>
      </c>
      <c r="B15" s="2">
        <v>-0.64937</v>
      </c>
    </row>
    <row r="16" spans="1:24">
      <c r="A16" s="48">
        <v>1.7</v>
      </c>
      <c r="B16" s="2">
        <v>-0.79595000000000005</v>
      </c>
    </row>
    <row r="17" spans="1:2">
      <c r="A17" s="48">
        <v>1.8</v>
      </c>
      <c r="B17" s="2">
        <v>-0.66693999999999998</v>
      </c>
    </row>
    <row r="18" spans="1:2">
      <c r="A18" s="48">
        <v>1.9</v>
      </c>
      <c r="B18" s="2">
        <v>-0.36970999999999998</v>
      </c>
    </row>
    <row r="19" spans="1:2">
      <c r="A19" s="48">
        <v>2</v>
      </c>
      <c r="B19" s="2">
        <v>-1.1610000000000001E-2</v>
      </c>
    </row>
    <row r="20" spans="1:2">
      <c r="A20" s="48">
        <v>2.1</v>
      </c>
      <c r="B20" s="2">
        <v>0.3</v>
      </c>
    </row>
    <row r="21" spans="1:2">
      <c r="A21" s="48">
        <v>2.2000000000000002</v>
      </c>
      <c r="B21" s="2">
        <v>0.48177999999999999</v>
      </c>
    </row>
    <row r="22" spans="1:2">
      <c r="A22" s="48">
        <v>2.2999999999999998</v>
      </c>
      <c r="B22" s="2">
        <v>0.54645999999999995</v>
      </c>
    </row>
    <row r="23" spans="1:2">
      <c r="A23" s="48">
        <v>2.4</v>
      </c>
      <c r="B23" s="2">
        <v>0.53081</v>
      </c>
    </row>
    <row r="24" spans="1:2">
      <c r="A24" s="48">
        <v>2.5</v>
      </c>
      <c r="B24" s="2">
        <v>0.47158</v>
      </c>
    </row>
    <row r="25" spans="1:2">
      <c r="A25" s="48">
        <v>2.6</v>
      </c>
      <c r="B25" s="2">
        <v>0.40553</v>
      </c>
    </row>
    <row r="26" spans="1:2">
      <c r="A26" s="48">
        <v>2.7</v>
      </c>
      <c r="B26" s="2">
        <v>0.36942000000000003</v>
      </c>
    </row>
    <row r="27" spans="1:2">
      <c r="A27" s="48">
        <v>2.8</v>
      </c>
      <c r="B27" s="2">
        <v>0.4</v>
      </c>
    </row>
    <row r="28" spans="1:2">
      <c r="A28" s="48">
        <v>2.9</v>
      </c>
      <c r="B28" s="2">
        <v>0.52332000000000001</v>
      </c>
    </row>
    <row r="29" spans="1:2">
      <c r="A29" s="48">
        <v>3</v>
      </c>
      <c r="B29" s="2">
        <v>0.72253000000000001</v>
      </c>
    </row>
    <row r="30" spans="1:2">
      <c r="A30" s="48">
        <v>3.1</v>
      </c>
      <c r="B30" s="2">
        <v>0.97008000000000005</v>
      </c>
    </row>
    <row r="31" spans="1:2">
      <c r="A31" s="48">
        <v>3.2</v>
      </c>
      <c r="B31" s="2">
        <v>1.2384299999999999</v>
      </c>
    </row>
    <row r="32" spans="1:2">
      <c r="A32" s="48">
        <v>3.3</v>
      </c>
      <c r="B32" s="2">
        <v>1.5</v>
      </c>
    </row>
    <row r="33" spans="1:6">
      <c r="A33" s="48">
        <v>3.4</v>
      </c>
      <c r="B33" s="2">
        <v>1.73244</v>
      </c>
    </row>
    <row r="34" spans="1:6">
      <c r="A34" s="48">
        <v>3.5</v>
      </c>
      <c r="B34" s="2">
        <v>1.93415</v>
      </c>
    </row>
    <row r="35" spans="1:6">
      <c r="A35" s="48">
        <v>3.6</v>
      </c>
      <c r="B35" s="2">
        <v>2.1087099999999999</v>
      </c>
    </row>
    <row r="36" spans="1:6">
      <c r="A36" s="48">
        <v>3.7</v>
      </c>
      <c r="B36" s="2">
        <v>2.2597200000000002</v>
      </c>
    </row>
    <row r="37" spans="1:6">
      <c r="A37" s="48">
        <v>3.8</v>
      </c>
      <c r="B37" s="2">
        <v>2.3907600000000002</v>
      </c>
    </row>
    <row r="38" spans="1:6">
      <c r="A38" s="48">
        <v>3.9</v>
      </c>
      <c r="B38" s="2">
        <v>2.50543</v>
      </c>
    </row>
    <row r="39" spans="1:6">
      <c r="A39" s="48">
        <v>4</v>
      </c>
      <c r="B39" s="2">
        <v>2.60731</v>
      </c>
    </row>
    <row r="40" spans="1:6">
      <c r="A40" s="48">
        <v>4.0999999999999996</v>
      </c>
      <c r="B40" s="19">
        <v>2.7</v>
      </c>
    </row>
    <row r="41" spans="1:6">
      <c r="A41" s="48">
        <v>4.2</v>
      </c>
      <c r="B41" s="2">
        <v>2.78647</v>
      </c>
    </row>
    <row r="42" spans="1:6">
      <c r="A42" s="48">
        <v>4.3</v>
      </c>
      <c r="B42" s="2">
        <v>2.8672599999999999</v>
      </c>
      <c r="F42" t="s">
        <v>65</v>
      </c>
    </row>
    <row r="43" spans="1:6">
      <c r="A43" s="48">
        <v>4.4000000000000004</v>
      </c>
      <c r="B43" s="2">
        <v>2.9422899999999998</v>
      </c>
    </row>
    <row r="44" spans="1:6">
      <c r="A44" s="48">
        <v>4.5</v>
      </c>
      <c r="B44" s="2">
        <v>3.0114899999999998</v>
      </c>
    </row>
    <row r="45" spans="1:6">
      <c r="A45" s="48">
        <v>4.5999999999999996</v>
      </c>
      <c r="B45" s="2">
        <v>3.0747800000000001</v>
      </c>
    </row>
    <row r="46" spans="1:6">
      <c r="A46" s="48">
        <v>4.7</v>
      </c>
      <c r="B46" s="2">
        <v>3.1320899999999998</v>
      </c>
    </row>
    <row r="47" spans="1:6">
      <c r="A47" s="48">
        <v>4.8</v>
      </c>
      <c r="B47" s="2">
        <v>3.1833499999999999</v>
      </c>
    </row>
    <row r="48" spans="1:6">
      <c r="A48" s="48">
        <v>4.9000000000000004</v>
      </c>
      <c r="B48" s="2">
        <v>3.2284600000000001</v>
      </c>
    </row>
    <row r="49" spans="1:2">
      <c r="A49" s="48">
        <v>5</v>
      </c>
      <c r="B49" s="2">
        <v>3.2673700000000001</v>
      </c>
    </row>
    <row r="50" spans="1:2">
      <c r="A50" s="48">
        <v>5.0999999999999996</v>
      </c>
      <c r="B50" s="2">
        <v>3.3</v>
      </c>
    </row>
    <row r="51" spans="1:2">
      <c r="A51" s="48">
        <v>5.2</v>
      </c>
      <c r="B51" s="2">
        <v>3.3264100000000001</v>
      </c>
    </row>
    <row r="52" spans="1:2">
      <c r="A52" s="48">
        <v>5.3</v>
      </c>
      <c r="B52" s="2">
        <v>3.3472599999999999</v>
      </c>
    </row>
    <row r="53" spans="1:2">
      <c r="A53" s="48">
        <v>5.4</v>
      </c>
      <c r="B53" s="2">
        <v>3.36334</v>
      </c>
    </row>
    <row r="54" spans="1:2">
      <c r="A54" s="48">
        <v>5.5</v>
      </c>
      <c r="B54" s="2">
        <v>3.3754400000000002</v>
      </c>
    </row>
    <row r="55" spans="1:2">
      <c r="A55" s="48">
        <v>5.6</v>
      </c>
      <c r="B55" s="2">
        <v>3.38436</v>
      </c>
    </row>
    <row r="56" spans="1:2">
      <c r="A56" s="48">
        <v>5.7</v>
      </c>
      <c r="B56" s="2">
        <v>3.3908999999999998</v>
      </c>
    </row>
    <row r="57" spans="1:2">
      <c r="A57" s="48">
        <v>5.8</v>
      </c>
      <c r="B57" s="2">
        <v>3.3958499999999998</v>
      </c>
    </row>
    <row r="58" spans="1:2">
      <c r="A58" s="48">
        <v>5.9</v>
      </c>
      <c r="B58" s="2">
        <v>3.4</v>
      </c>
    </row>
    <row r="59" spans="1:2">
      <c r="A59" s="47">
        <v>6.2</v>
      </c>
      <c r="B59" s="41">
        <v>4.0999999999999996</v>
      </c>
    </row>
    <row r="60" spans="1:2">
      <c r="A60" s="47">
        <v>6.3</v>
      </c>
      <c r="B60" s="41">
        <v>4.3131199999999996</v>
      </c>
    </row>
    <row r="61" spans="1:2">
      <c r="A61" s="47">
        <v>6.4</v>
      </c>
      <c r="B61" s="41">
        <v>4.5109899999999996</v>
      </c>
    </row>
    <row r="62" spans="1:2">
      <c r="A62" s="47">
        <v>6.5</v>
      </c>
      <c r="B62" s="41">
        <v>4.6783599999999996</v>
      </c>
    </row>
    <row r="63" spans="1:2">
      <c r="A63" s="47">
        <v>6.6</v>
      </c>
      <c r="B63" s="41">
        <v>4.8</v>
      </c>
    </row>
    <row r="64" spans="1:2">
      <c r="A64" s="47">
        <v>6.7</v>
      </c>
      <c r="B64" s="41">
        <v>4.8665200000000004</v>
      </c>
    </row>
    <row r="65" spans="1:2">
      <c r="A65" s="47">
        <v>6.8</v>
      </c>
      <c r="B65" s="41">
        <v>4.8920399999999997</v>
      </c>
    </row>
    <row r="66" spans="1:2">
      <c r="A66" s="47">
        <v>6.9</v>
      </c>
      <c r="B66" s="41">
        <v>4.8965399999999999</v>
      </c>
    </row>
    <row r="67" spans="1:2">
      <c r="A67" s="47">
        <v>7</v>
      </c>
      <c r="B67" s="41">
        <v>4.9000000000000004</v>
      </c>
    </row>
    <row r="68" spans="1:2">
      <c r="A68" s="47">
        <v>7.1</v>
      </c>
      <c r="B68" s="41">
        <v>4.9160000000000004</v>
      </c>
    </row>
    <row r="69" spans="1:2">
      <c r="A69" s="47">
        <v>7.2</v>
      </c>
      <c r="B69" s="41">
        <v>4.9324700000000004</v>
      </c>
    </row>
    <row r="70" spans="1:2">
      <c r="A70" s="47">
        <v>7.3</v>
      </c>
      <c r="B70" s="41">
        <v>4.9309500000000002</v>
      </c>
    </row>
    <row r="71" spans="1:2">
      <c r="A71" s="47">
        <v>7.4</v>
      </c>
      <c r="B71" s="41">
        <v>4.8929499999999999</v>
      </c>
    </row>
    <row r="72" spans="1:2">
      <c r="A72" s="47">
        <v>7.5</v>
      </c>
      <c r="B72" s="41">
        <v>4.8</v>
      </c>
    </row>
    <row r="73" spans="1:2">
      <c r="A73" s="47">
        <v>7.6</v>
      </c>
      <c r="B73" s="41">
        <v>4.64079</v>
      </c>
    </row>
    <row r="74" spans="1:2">
      <c r="A74" s="47">
        <v>7.7</v>
      </c>
      <c r="B74" s="41">
        <v>4.4326299999999996</v>
      </c>
    </row>
    <row r="75" spans="1:2">
      <c r="A75" s="47">
        <v>7.8</v>
      </c>
      <c r="B75" s="41">
        <v>4.2</v>
      </c>
    </row>
    <row r="76" spans="1:2">
      <c r="A76" s="48">
        <v>8.1</v>
      </c>
      <c r="B76" s="2">
        <v>3.8</v>
      </c>
    </row>
    <row r="77" spans="1:2">
      <c r="A77" s="48">
        <v>8.1999999999999993</v>
      </c>
      <c r="B77" s="2">
        <v>3.9288599999999998</v>
      </c>
    </row>
    <row r="78" spans="1:2">
      <c r="A78" s="48">
        <v>8.3000000000000007</v>
      </c>
      <c r="B78" s="2">
        <v>4.0523300000000004</v>
      </c>
    </row>
    <row r="79" spans="1:2">
      <c r="A79" s="48">
        <v>8.4</v>
      </c>
      <c r="B79" s="2">
        <v>4.1650200000000002</v>
      </c>
    </row>
    <row r="80" spans="1:2">
      <c r="A80" s="48">
        <v>8.5</v>
      </c>
      <c r="B80" s="2">
        <v>4.26152</v>
      </c>
    </row>
    <row r="81" spans="1:6">
      <c r="A81" s="48">
        <v>8.6</v>
      </c>
      <c r="B81" s="2">
        <v>4.3364500000000001</v>
      </c>
    </row>
    <row r="82" spans="1:6">
      <c r="A82" s="48">
        <v>8.6999999999999993</v>
      </c>
      <c r="B82" s="2">
        <v>4.3844000000000003</v>
      </c>
    </row>
    <row r="83" spans="1:6">
      <c r="A83" s="48">
        <v>8.8000000000000007</v>
      </c>
      <c r="B83" s="2">
        <v>4.4000000000000004</v>
      </c>
    </row>
    <row r="84" spans="1:6">
      <c r="A84" s="48">
        <v>8.9</v>
      </c>
      <c r="B84" s="2">
        <v>4.3820399999999999</v>
      </c>
    </row>
    <row r="85" spans="1:6">
      <c r="A85" s="48">
        <v>9</v>
      </c>
      <c r="B85" s="2">
        <v>4.3461699999999999</v>
      </c>
    </row>
    <row r="86" spans="1:6">
      <c r="A86" s="48">
        <v>9.1</v>
      </c>
      <c r="B86" s="2">
        <v>4.3122100000000003</v>
      </c>
    </row>
    <row r="87" spans="1:6">
      <c r="A87" s="48">
        <v>9.1999999999999993</v>
      </c>
      <c r="B87" s="2">
        <v>4.3</v>
      </c>
    </row>
    <row r="88" spans="1:6">
      <c r="A88" s="48">
        <v>9.3000000000000007</v>
      </c>
      <c r="B88" s="2">
        <v>4.3185500000000001</v>
      </c>
    </row>
    <row r="89" spans="1:6">
      <c r="A89" s="48">
        <v>9.4</v>
      </c>
      <c r="B89" s="2">
        <v>4.3335900000000001</v>
      </c>
    </row>
    <row r="90" spans="1:6">
      <c r="A90" s="48">
        <v>9.5</v>
      </c>
      <c r="B90" s="2">
        <v>4.3</v>
      </c>
    </row>
    <row r="91" spans="1:6">
      <c r="A91" s="48">
        <v>9.6</v>
      </c>
      <c r="B91" s="2">
        <v>4.1854100000000001</v>
      </c>
    </row>
    <row r="92" spans="1:6">
      <c r="A92" s="48">
        <v>9.6999999999999993</v>
      </c>
      <c r="B92" s="19">
        <v>4.0083200000000003</v>
      </c>
    </row>
    <row r="93" spans="1:6">
      <c r="A93" s="48">
        <v>9.8000000000000007</v>
      </c>
      <c r="B93" s="2">
        <v>3.8</v>
      </c>
    </row>
    <row r="94" spans="1:6">
      <c r="A94" s="48">
        <v>10.1</v>
      </c>
      <c r="B94" s="2">
        <v>3.7</v>
      </c>
      <c r="F94" t="s">
        <v>65</v>
      </c>
    </row>
    <row r="95" spans="1:6">
      <c r="A95" s="48">
        <v>10.199999999999999</v>
      </c>
      <c r="B95" s="2">
        <v>3.7599300000000002</v>
      </c>
    </row>
    <row r="96" spans="1:6">
      <c r="A96" s="48">
        <v>10.3</v>
      </c>
      <c r="B96" s="51">
        <v>3.8197800000000002</v>
      </c>
    </row>
    <row r="97" spans="1:2">
      <c r="A97" s="48">
        <v>10.4</v>
      </c>
      <c r="B97" s="51">
        <v>3.8794499999999998</v>
      </c>
    </row>
    <row r="98" spans="1:2">
      <c r="A98" s="48">
        <v>10.5</v>
      </c>
      <c r="B98" s="2">
        <v>3.93885</v>
      </c>
    </row>
    <row r="99" spans="1:2">
      <c r="A99" s="48">
        <v>10.6</v>
      </c>
      <c r="B99" s="51">
        <v>3.9979</v>
      </c>
    </row>
    <row r="100" spans="1:2">
      <c r="A100" s="48">
        <v>10.7</v>
      </c>
      <c r="B100" s="2">
        <v>4.0565100000000003</v>
      </c>
    </row>
    <row r="101" spans="1:2">
      <c r="A101" s="48">
        <v>10.8</v>
      </c>
      <c r="B101" s="2">
        <v>4.1145899999999997</v>
      </c>
    </row>
    <row r="102" spans="1:2">
      <c r="A102" s="48">
        <v>10.9</v>
      </c>
      <c r="B102" s="2">
        <v>4.1720499999999996</v>
      </c>
    </row>
    <row r="103" spans="1:2">
      <c r="A103" s="48">
        <v>11</v>
      </c>
      <c r="B103" s="2">
        <v>4.2287999999999997</v>
      </c>
    </row>
    <row r="104" spans="1:2">
      <c r="A104" s="48">
        <v>11.1</v>
      </c>
      <c r="B104" s="2">
        <v>4.28477</v>
      </c>
    </row>
    <row r="105" spans="1:2">
      <c r="A105" s="48">
        <v>11.2</v>
      </c>
      <c r="B105" s="2">
        <v>4.3398399999999997</v>
      </c>
    </row>
    <row r="106" spans="1:2">
      <c r="A106" s="48">
        <v>11.3</v>
      </c>
      <c r="B106" s="2">
        <v>4.3939500000000002</v>
      </c>
    </row>
    <row r="107" spans="1:2">
      <c r="A107" s="48">
        <v>11.4</v>
      </c>
      <c r="B107" s="2">
        <v>4.4469900000000004</v>
      </c>
    </row>
    <row r="108" spans="1:2">
      <c r="A108" s="48">
        <v>11.5</v>
      </c>
      <c r="B108" s="2">
        <v>4.4988900000000003</v>
      </c>
    </row>
    <row r="109" spans="1:2">
      <c r="A109" s="48">
        <v>11.6</v>
      </c>
      <c r="B109" s="2">
        <v>4.54955</v>
      </c>
    </row>
    <row r="110" spans="1:2">
      <c r="A110" s="48">
        <v>11.7</v>
      </c>
      <c r="B110" s="2">
        <v>4.5988899999999999</v>
      </c>
    </row>
    <row r="111" spans="1:2">
      <c r="A111" s="48">
        <v>11.8</v>
      </c>
      <c r="B111" s="2">
        <v>4.64682</v>
      </c>
    </row>
    <row r="112" spans="1:2">
      <c r="A112" s="48">
        <v>11.9</v>
      </c>
      <c r="B112" s="2">
        <v>4.6932400000000003</v>
      </c>
    </row>
    <row r="113" spans="1:5">
      <c r="A113" s="48">
        <v>12</v>
      </c>
      <c r="B113" s="2">
        <v>4.7380800000000001</v>
      </c>
    </row>
    <row r="114" spans="1:5">
      <c r="A114" s="48">
        <v>12.1</v>
      </c>
      <c r="B114" s="2">
        <v>4.7812299999999999</v>
      </c>
    </row>
    <row r="115" spans="1:5">
      <c r="A115" s="48">
        <v>12.2</v>
      </c>
      <c r="B115" s="2">
        <v>4.8226199999999997</v>
      </c>
    </row>
    <row r="116" spans="1:5">
      <c r="A116" s="48">
        <v>12.3</v>
      </c>
      <c r="B116" s="2">
        <v>4.8621600000000003</v>
      </c>
    </row>
    <row r="117" spans="1:5">
      <c r="A117" s="48">
        <v>12.4</v>
      </c>
      <c r="B117" s="2">
        <v>4.8997599999999997</v>
      </c>
    </row>
    <row r="118" spans="1:5">
      <c r="A118" s="48">
        <v>12.5</v>
      </c>
      <c r="B118" s="2">
        <v>4.9353199999999999</v>
      </c>
    </row>
    <row r="119" spans="1:5">
      <c r="A119" s="48">
        <v>12.6</v>
      </c>
      <c r="B119" s="51">
        <v>4.9687599999999996</v>
      </c>
    </row>
    <row r="120" spans="1:5">
      <c r="A120" s="48">
        <v>12.7</v>
      </c>
      <c r="B120" s="2">
        <v>5</v>
      </c>
    </row>
    <row r="121" spans="1:5">
      <c r="A121" s="48">
        <v>12.8</v>
      </c>
      <c r="B121" s="2">
        <v>5.02895</v>
      </c>
    </row>
    <row r="122" spans="1:5">
      <c r="A122" s="48">
        <v>12.9</v>
      </c>
      <c r="B122" s="2">
        <v>5.0556000000000001</v>
      </c>
    </row>
    <row r="123" spans="1:5">
      <c r="A123" s="48">
        <v>13</v>
      </c>
      <c r="B123" s="2">
        <v>5.0799200000000004</v>
      </c>
    </row>
    <row r="124" spans="1:5">
      <c r="A124" s="48">
        <v>13.1</v>
      </c>
      <c r="B124" s="52">
        <v>5.1019100000000002</v>
      </c>
    </row>
    <row r="125" spans="1:5">
      <c r="A125" s="48">
        <v>13.2</v>
      </c>
      <c r="B125" s="2">
        <v>5.1215400000000004</v>
      </c>
      <c r="E125" t="s">
        <v>65</v>
      </c>
    </row>
    <row r="126" spans="1:5">
      <c r="A126" s="48">
        <v>13.3</v>
      </c>
      <c r="B126" s="2">
        <v>5.1388100000000003</v>
      </c>
    </row>
    <row r="127" spans="1:5">
      <c r="A127" s="48">
        <v>13.4</v>
      </c>
      <c r="B127" s="2">
        <v>5.1537100000000002</v>
      </c>
    </row>
    <row r="128" spans="1:5">
      <c r="A128" s="48">
        <v>13.5</v>
      </c>
      <c r="B128" s="2">
        <v>5.1662100000000004</v>
      </c>
    </row>
    <row r="129" spans="1:2">
      <c r="A129" s="48">
        <v>13.6</v>
      </c>
      <c r="B129" s="2">
        <v>5.1763199999999996</v>
      </c>
    </row>
    <row r="130" spans="1:2">
      <c r="A130" s="48">
        <v>13.7</v>
      </c>
      <c r="B130" s="2">
        <v>5.1840000000000002</v>
      </c>
    </row>
    <row r="131" spans="1:2">
      <c r="A131" s="48">
        <v>13.8</v>
      </c>
      <c r="B131" s="2">
        <v>5.1892500000000004</v>
      </c>
    </row>
    <row r="132" spans="1:2">
      <c r="A132" s="48">
        <v>13.9</v>
      </c>
      <c r="B132" s="2">
        <v>5.1920599999999997</v>
      </c>
    </row>
    <row r="133" spans="1:2">
      <c r="A133" s="48">
        <v>14</v>
      </c>
      <c r="B133" s="2">
        <v>5.1924099999999997</v>
      </c>
    </row>
    <row r="134" spans="1:2">
      <c r="A134" s="48">
        <v>14.1</v>
      </c>
      <c r="B134" s="2">
        <v>5.1902900000000001</v>
      </c>
    </row>
    <row r="135" spans="1:2">
      <c r="A135" s="48">
        <v>14.2</v>
      </c>
      <c r="B135" s="2">
        <v>5.1856900000000001</v>
      </c>
    </row>
    <row r="136" spans="1:2">
      <c r="A136" s="48">
        <v>14.3</v>
      </c>
      <c r="B136" s="2">
        <v>5.1785899999999998</v>
      </c>
    </row>
    <row r="137" spans="1:2">
      <c r="A137" s="48">
        <v>14.4</v>
      </c>
      <c r="B137" s="2">
        <v>5.1689699999999998</v>
      </c>
    </row>
    <row r="138" spans="1:2">
      <c r="A138" s="48">
        <v>14.5</v>
      </c>
      <c r="B138" s="2">
        <v>5.1568300000000002</v>
      </c>
    </row>
    <row r="139" spans="1:2">
      <c r="A139" s="48">
        <v>14.6</v>
      </c>
      <c r="B139" s="2">
        <v>5.14215</v>
      </c>
    </row>
    <row r="140" spans="1:2">
      <c r="A140" s="48">
        <v>14.7</v>
      </c>
      <c r="B140" s="2">
        <v>5.1249200000000004</v>
      </c>
    </row>
    <row r="141" spans="1:2">
      <c r="A141" s="48">
        <v>14.8</v>
      </c>
      <c r="B141" s="2">
        <v>5.1051200000000003</v>
      </c>
    </row>
    <row r="142" spans="1:2">
      <c r="A142" s="48">
        <v>14.9</v>
      </c>
      <c r="B142" s="2">
        <v>5.0827400000000003</v>
      </c>
    </row>
    <row r="143" spans="1:2">
      <c r="A143" s="48">
        <v>15</v>
      </c>
      <c r="B143" s="2">
        <v>5.0577699999999997</v>
      </c>
    </row>
    <row r="144" spans="1:2">
      <c r="A144" s="48">
        <v>15.1</v>
      </c>
      <c r="B144" s="2">
        <v>5.0301999999999998</v>
      </c>
    </row>
    <row r="145" spans="1:6">
      <c r="A145" s="48">
        <v>15.2</v>
      </c>
      <c r="B145" s="2">
        <v>5</v>
      </c>
    </row>
    <row r="146" spans="1:6">
      <c r="A146" s="48">
        <v>15.3</v>
      </c>
      <c r="B146" s="2">
        <v>4.9671700000000003</v>
      </c>
    </row>
    <row r="147" spans="1:6">
      <c r="A147" s="48">
        <v>15.4</v>
      </c>
      <c r="B147" s="2">
        <v>4.9316800000000001</v>
      </c>
    </row>
    <row r="148" spans="1:6">
      <c r="A148" s="48">
        <v>15.5</v>
      </c>
      <c r="B148" s="2">
        <v>4.89351</v>
      </c>
    </row>
    <row r="149" spans="1:6">
      <c r="A149" s="48">
        <v>15.6</v>
      </c>
      <c r="B149" s="2">
        <v>4.8526499999999997</v>
      </c>
    </row>
    <row r="150" spans="1:6">
      <c r="A150" s="48">
        <v>15.7</v>
      </c>
      <c r="B150" s="2">
        <v>4.80905</v>
      </c>
    </row>
    <row r="151" spans="1:6">
      <c r="A151" s="48">
        <v>15.8</v>
      </c>
      <c r="B151" s="2">
        <v>4.7627100000000002</v>
      </c>
    </row>
    <row r="152" spans="1:6">
      <c r="A152" s="48">
        <v>15.9</v>
      </c>
      <c r="B152" s="2">
        <v>4.7136100000000001</v>
      </c>
    </row>
    <row r="153" spans="1:6">
      <c r="A153" s="48">
        <v>16</v>
      </c>
      <c r="B153" s="2">
        <v>4.6616999999999997</v>
      </c>
    </row>
    <row r="154" spans="1:6">
      <c r="A154" s="48">
        <v>16.100000000000001</v>
      </c>
      <c r="B154" s="2">
        <v>4.6069899999999997</v>
      </c>
    </row>
    <row r="155" spans="1:6">
      <c r="A155" s="48">
        <v>16.2</v>
      </c>
      <c r="B155" s="2">
        <v>4.5494300000000001</v>
      </c>
    </row>
    <row r="156" spans="1:6">
      <c r="A156" s="48">
        <v>16.3</v>
      </c>
      <c r="B156" s="19">
        <v>4.48902</v>
      </c>
    </row>
    <row r="157" spans="1:6">
      <c r="A157" s="48">
        <v>16.399999999999999</v>
      </c>
      <c r="B157" s="2">
        <v>4.4257200000000001</v>
      </c>
      <c r="F157" t="s">
        <v>65</v>
      </c>
    </row>
    <row r="158" spans="1:6">
      <c r="A158" s="48">
        <v>16.5</v>
      </c>
      <c r="B158" s="2">
        <v>4.3595199999999998</v>
      </c>
    </row>
    <row r="159" spans="1:6">
      <c r="A159" s="48">
        <v>16.600000000000001</v>
      </c>
      <c r="B159" s="2">
        <v>4.2903799999999999</v>
      </c>
    </row>
    <row r="160" spans="1:6">
      <c r="A160" s="48">
        <v>16.7</v>
      </c>
      <c r="B160" s="2">
        <v>4.2183000000000002</v>
      </c>
    </row>
    <row r="161" spans="1:2">
      <c r="A161" s="48">
        <v>16.8</v>
      </c>
      <c r="B161" s="2">
        <v>4.1432399999999996</v>
      </c>
    </row>
    <row r="162" spans="1:2">
      <c r="A162" s="48">
        <v>16.899999999999999</v>
      </c>
      <c r="B162" s="2">
        <v>4.0651900000000003</v>
      </c>
    </row>
    <row r="163" spans="1:2">
      <c r="A163" s="48">
        <v>17</v>
      </c>
      <c r="B163" s="2">
        <v>3.9841199999999999</v>
      </c>
    </row>
    <row r="164" spans="1:2">
      <c r="A164" s="48">
        <v>17.100000000000001</v>
      </c>
      <c r="B164" s="2">
        <v>3.9</v>
      </c>
    </row>
    <row r="165" spans="1:2">
      <c r="A165" s="48">
        <v>17.2</v>
      </c>
      <c r="B165" s="2">
        <v>3.8126799999999998</v>
      </c>
    </row>
    <row r="166" spans="1:2">
      <c r="A166" s="48">
        <v>17.3</v>
      </c>
      <c r="B166" s="2">
        <v>3.7214299999999998</v>
      </c>
    </row>
    <row r="167" spans="1:2">
      <c r="A167" s="48">
        <v>17.399999999999999</v>
      </c>
      <c r="B167" s="2">
        <v>3.6254</v>
      </c>
    </row>
    <row r="168" spans="1:2">
      <c r="A168" s="48">
        <v>17.5</v>
      </c>
      <c r="B168" s="2">
        <v>3.52373</v>
      </c>
    </row>
    <row r="169" spans="1:2">
      <c r="A169" s="48">
        <v>17.600000000000001</v>
      </c>
      <c r="B169" s="2">
        <v>3.4155500000000001</v>
      </c>
    </row>
    <row r="170" spans="1:2">
      <c r="A170" s="48">
        <v>17.7</v>
      </c>
      <c r="B170" s="2">
        <v>3.3</v>
      </c>
    </row>
    <row r="171" spans="1:2">
      <c r="A171" s="48">
        <v>17.8</v>
      </c>
      <c r="B171" s="2">
        <v>3.1776</v>
      </c>
    </row>
    <row r="172" spans="1:2">
      <c r="A172" s="48">
        <v>17.899999999999999</v>
      </c>
      <c r="B172" s="2">
        <v>3.0543300000000002</v>
      </c>
    </row>
    <row r="173" spans="1:2">
      <c r="A173" s="48">
        <v>18</v>
      </c>
      <c r="B173" s="2">
        <v>2.9375800000000001</v>
      </c>
    </row>
    <row r="174" spans="1:2">
      <c r="A174" s="48">
        <v>18.100000000000001</v>
      </c>
      <c r="B174" s="2">
        <v>2.8346900000000002</v>
      </c>
    </row>
    <row r="175" spans="1:2">
      <c r="A175" s="48">
        <v>18.2</v>
      </c>
      <c r="B175" s="2">
        <v>2.7530399999999999</v>
      </c>
    </row>
    <row r="176" spans="1:2">
      <c r="A176" s="48">
        <v>18.3</v>
      </c>
      <c r="B176" s="2">
        <v>2.7</v>
      </c>
    </row>
    <row r="177" spans="1:2">
      <c r="A177" s="48">
        <v>18.399999999999999</v>
      </c>
      <c r="B177" s="2">
        <v>2.6796000000000002</v>
      </c>
    </row>
    <row r="178" spans="1:2">
      <c r="A178" s="48">
        <v>18.5</v>
      </c>
      <c r="B178" s="2">
        <v>2.6825700000000001</v>
      </c>
    </row>
    <row r="179" spans="1:2">
      <c r="A179" s="48">
        <v>18.600000000000001</v>
      </c>
      <c r="B179" s="2">
        <v>2.6963300000000001</v>
      </c>
    </row>
    <row r="180" spans="1:2">
      <c r="A180" s="48">
        <v>18.7</v>
      </c>
      <c r="B180" s="2">
        <v>2.7082700000000002</v>
      </c>
    </row>
    <row r="181" spans="1:2">
      <c r="A181" s="48">
        <v>18.8</v>
      </c>
      <c r="B181" s="2">
        <v>2.70581</v>
      </c>
    </row>
    <row r="182" spans="1:2">
      <c r="A182" s="48">
        <v>18.899999999999999</v>
      </c>
      <c r="B182" s="2">
        <v>2.6763400000000002</v>
      </c>
    </row>
    <row r="183" spans="1:2">
      <c r="A183" s="48">
        <v>19</v>
      </c>
      <c r="B183" s="2">
        <v>2.6072799999999998</v>
      </c>
    </row>
    <row r="184" spans="1:2">
      <c r="A184" s="48">
        <v>19.100000000000001</v>
      </c>
      <c r="B184" s="2">
        <v>2.48603</v>
      </c>
    </row>
    <row r="185" spans="1:2">
      <c r="A185" s="48">
        <v>19.2</v>
      </c>
      <c r="B185" s="2">
        <v>2.2999999999999998</v>
      </c>
    </row>
    <row r="186" spans="1:2">
      <c r="A186" s="48">
        <v>19.3</v>
      </c>
      <c r="B186" s="2">
        <v>2.0429900000000001</v>
      </c>
    </row>
    <row r="187" spans="1:2">
      <c r="A187" s="48">
        <v>19.399999999999999</v>
      </c>
      <c r="B187" s="2">
        <v>1.7343900000000001</v>
      </c>
    </row>
    <row r="188" spans="1:2">
      <c r="A188" s="48">
        <v>19.5</v>
      </c>
      <c r="B188" s="2">
        <v>1.4</v>
      </c>
    </row>
    <row r="221" spans="14:18">
      <c r="N221" s="56"/>
      <c r="O221" s="56"/>
      <c r="P221" s="56"/>
      <c r="Q221" s="56"/>
      <c r="R221" s="56"/>
    </row>
    <row r="222" spans="14:18">
      <c r="N222" s="56"/>
      <c r="O222" s="56"/>
      <c r="P222" s="56"/>
      <c r="Q222" s="56"/>
      <c r="R222" s="56"/>
    </row>
    <row r="223" spans="14:18">
      <c r="N223" s="56"/>
      <c r="O223" s="56"/>
      <c r="P223" s="56"/>
      <c r="Q223" s="56"/>
      <c r="R223" s="56"/>
    </row>
    <row r="224" spans="14:18">
      <c r="N224" s="56"/>
      <c r="O224" s="56"/>
      <c r="P224" s="56"/>
      <c r="Q224" s="56"/>
      <c r="R224" s="56"/>
    </row>
    <row r="225" spans="14:18">
      <c r="N225" s="56"/>
      <c r="O225" s="56"/>
      <c r="P225" s="56"/>
      <c r="Q225" s="56"/>
      <c r="R225" s="56"/>
    </row>
    <row r="226" spans="14:18">
      <c r="N226" s="56"/>
      <c r="O226" s="56"/>
      <c r="P226" s="56"/>
      <c r="Q226" s="56"/>
      <c r="R226" s="56"/>
    </row>
    <row r="227" spans="14:18">
      <c r="N227" s="56"/>
      <c r="O227" s="56"/>
      <c r="P227" s="56"/>
      <c r="Q227" s="56"/>
      <c r="R227" s="56"/>
    </row>
    <row r="228" spans="14:18">
      <c r="N228" s="56"/>
      <c r="O228" s="56"/>
      <c r="P228" s="56"/>
      <c r="Q228" s="56"/>
      <c r="R228" s="56"/>
    </row>
    <row r="229" spans="14:18">
      <c r="N229" s="56"/>
      <c r="O229" s="56"/>
      <c r="P229" s="56"/>
      <c r="Q229" s="56"/>
      <c r="R229" s="56"/>
    </row>
    <row r="230" spans="14:18">
      <c r="N230" s="56"/>
      <c r="O230" s="56"/>
      <c r="P230" s="56"/>
      <c r="Q230" s="56"/>
      <c r="R230" s="56"/>
    </row>
  </sheetData>
  <mergeCells count="1">
    <mergeCell ref="F2:X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2023-10-19T23:01:56Z</dcterms:created>
  <dcterms:modified xsi:type="dcterms:W3CDTF">2023-10-24T23:54:20Z</dcterms:modified>
  <cp:category/>
  <cp:contentStatus/>
</cp:coreProperties>
</file>